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nio/"/>
    </mc:Choice>
  </mc:AlternateContent>
  <xr:revisionPtr revIDLastSave="9" documentId="8_{2C5FAB2F-FA8D-45AA-96CC-EB655DB3540D}" xr6:coauthVersionLast="47" xr6:coauthVersionMax="47" xr10:uidLastSave="{5B22C508-3857-4049-9CCF-760480FA8195}"/>
  <bookViews>
    <workbookView xWindow="-120" yWindow="-120" windowWidth="29040" windowHeight="15720" xr2:uid="{EDC6D649-3363-4949-AAEA-02EFDD340B2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I109" i="33"/>
  <c r="J109" i="33" s="1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J96" i="33"/>
  <c r="H96" i="33"/>
  <c r="F96" i="33"/>
  <c r="D96" i="33"/>
  <c r="K95" i="33"/>
  <c r="L96" i="33" s="1"/>
  <c r="C95" i="33"/>
  <c r="K87" i="33"/>
  <c r="J87" i="33"/>
  <c r="H87" i="33"/>
  <c r="C87" i="33"/>
  <c r="F87" i="33" s="1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K73" i="33"/>
  <c r="C73" i="33"/>
  <c r="D74" i="33" s="1"/>
  <c r="J65" i="33"/>
  <c r="H65" i="33"/>
  <c r="F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J52" i="33"/>
  <c r="H52" i="33"/>
  <c r="K51" i="33"/>
  <c r="L52" i="33" s="1"/>
  <c r="C51" i="33"/>
  <c r="F52" i="33" s="1"/>
  <c r="J43" i="33"/>
  <c r="H43" i="33"/>
  <c r="F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K29" i="33"/>
  <c r="C29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102" i="50"/>
  <c r="N101" i="50"/>
  <c r="N100" i="50"/>
  <c r="N99" i="50"/>
  <c r="N98" i="50"/>
  <c r="N97" i="50"/>
  <c r="N96" i="50"/>
  <c r="M95" i="50"/>
  <c r="N80" i="50"/>
  <c r="N79" i="50"/>
  <c r="N78" i="50"/>
  <c r="N77" i="50"/>
  <c r="N76" i="50"/>
  <c r="N75" i="50"/>
  <c r="M73" i="50"/>
  <c r="N58" i="50"/>
  <c r="N57" i="50"/>
  <c r="N56" i="50"/>
  <c r="N55" i="50"/>
  <c r="N54" i="50"/>
  <c r="N53" i="50"/>
  <c r="M51" i="50"/>
  <c r="N36" i="50"/>
  <c r="N35" i="50"/>
  <c r="N34" i="50"/>
  <c r="N33" i="50"/>
  <c r="N32" i="50"/>
  <c r="N31" i="50"/>
  <c r="M29" i="50"/>
  <c r="N14" i="50"/>
  <c r="N13" i="50"/>
  <c r="N12" i="50"/>
  <c r="N11" i="50"/>
  <c r="N10" i="50"/>
  <c r="N9" i="50"/>
  <c r="N8" i="50"/>
  <c r="N260" i="49"/>
  <c r="N259" i="49"/>
  <c r="N258" i="49"/>
  <c r="N257" i="49"/>
  <c r="N256" i="49"/>
  <c r="N255" i="49"/>
  <c r="M253" i="49"/>
  <c r="N234" i="49"/>
  <c r="N233" i="49"/>
  <c r="N232" i="49"/>
  <c r="N231" i="49"/>
  <c r="N230" i="49"/>
  <c r="N229" i="49"/>
  <c r="M227" i="49"/>
  <c r="N212" i="49"/>
  <c r="N211" i="49"/>
  <c r="N210" i="49"/>
  <c r="N209" i="49"/>
  <c r="N208" i="49"/>
  <c r="N207" i="49"/>
  <c r="M205" i="49"/>
  <c r="N190" i="49"/>
  <c r="N189" i="49"/>
  <c r="N188" i="49"/>
  <c r="N187" i="49"/>
  <c r="N186" i="49"/>
  <c r="N185" i="49"/>
  <c r="M183" i="49"/>
  <c r="N168" i="49"/>
  <c r="N167" i="49"/>
  <c r="N166" i="49"/>
  <c r="N165" i="49"/>
  <c r="N164" i="49"/>
  <c r="N163" i="49"/>
  <c r="M161" i="49"/>
  <c r="N146" i="49"/>
  <c r="N145" i="49"/>
  <c r="N144" i="49"/>
  <c r="N143" i="49"/>
  <c r="N142" i="49"/>
  <c r="N141" i="49"/>
  <c r="M139" i="49"/>
  <c r="N124" i="49"/>
  <c r="N123" i="49"/>
  <c r="N122" i="49"/>
  <c r="N121" i="49"/>
  <c r="N120" i="49"/>
  <c r="N119" i="49"/>
  <c r="M117" i="49"/>
  <c r="N102" i="49"/>
  <c r="N101" i="49"/>
  <c r="N100" i="49"/>
  <c r="N99" i="49"/>
  <c r="N98" i="49"/>
  <c r="N97" i="49"/>
  <c r="M95" i="49"/>
  <c r="N80" i="49"/>
  <c r="N79" i="49"/>
  <c r="N78" i="49"/>
  <c r="N77" i="49"/>
  <c r="N76" i="49"/>
  <c r="N75" i="49"/>
  <c r="M73" i="49"/>
  <c r="N58" i="49"/>
  <c r="N57" i="49"/>
  <c r="N56" i="49"/>
  <c r="N55" i="49"/>
  <c r="N54" i="49"/>
  <c r="N53" i="49"/>
  <c r="M51" i="49"/>
  <c r="N36" i="49"/>
  <c r="N35" i="49"/>
  <c r="N34" i="49"/>
  <c r="N33" i="49"/>
  <c r="N32" i="49"/>
  <c r="N31" i="49"/>
  <c r="M29" i="49"/>
  <c r="N14" i="49"/>
  <c r="N13" i="49"/>
  <c r="N12" i="49"/>
  <c r="N11" i="49"/>
  <c r="N10" i="49"/>
  <c r="N9" i="49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K95" i="50" s="1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139" i="49" s="1"/>
  <c r="D52" i="33" l="1"/>
  <c r="K73" i="50"/>
  <c r="N74" i="50" s="1"/>
  <c r="N8" i="49"/>
  <c r="I7" i="49"/>
  <c r="K161" i="49"/>
  <c r="K29" i="50"/>
  <c r="N30" i="50" s="1"/>
  <c r="K205" i="49"/>
  <c r="K227" i="49"/>
  <c r="I7" i="50"/>
  <c r="K253" i="49"/>
  <c r="K29" i="49"/>
  <c r="K51" i="49"/>
  <c r="K73" i="49"/>
  <c r="K95" i="49"/>
  <c r="K51" i="50"/>
  <c r="N52" i="50" s="1"/>
  <c r="K117" i="49"/>
  <c r="K183" i="49"/>
  <c r="I161" i="49" l="1"/>
  <c r="G7" i="49"/>
  <c r="I139" i="49"/>
  <c r="I117" i="49"/>
  <c r="J8" i="49"/>
  <c r="I95" i="49"/>
  <c r="I73" i="49"/>
  <c r="I51" i="49"/>
  <c r="I29" i="49"/>
  <c r="I227" i="49"/>
  <c r="I205" i="49"/>
  <c r="I253" i="49"/>
  <c r="I183" i="49"/>
  <c r="I29" i="50"/>
  <c r="I73" i="50"/>
  <c r="L8" i="50"/>
  <c r="I95" i="50"/>
  <c r="I51" i="50"/>
  <c r="G7" i="50"/>
  <c r="J8" i="50"/>
  <c r="L8" i="49"/>
  <c r="L52" i="50"/>
  <c r="L74" i="50" l="1"/>
  <c r="G29" i="50"/>
  <c r="G95" i="50"/>
  <c r="E7" i="50"/>
  <c r="G51" i="50"/>
  <c r="G73" i="50"/>
  <c r="G183" i="49"/>
  <c r="G253" i="49"/>
  <c r="G161" i="49"/>
  <c r="E7" i="49"/>
  <c r="G227" i="49"/>
  <c r="G139" i="49"/>
  <c r="G117" i="49"/>
  <c r="H8" i="49"/>
  <c r="G95" i="49"/>
  <c r="G73" i="49"/>
  <c r="G51" i="49"/>
  <c r="G29" i="49"/>
  <c r="G205" i="49"/>
  <c r="J96" i="50"/>
  <c r="L96" i="50"/>
  <c r="L30" i="50"/>
  <c r="E73" i="50" l="1"/>
  <c r="E29" i="50"/>
  <c r="E95" i="50"/>
  <c r="E51" i="50"/>
  <c r="C7" i="50"/>
  <c r="F8" i="50" s="1"/>
  <c r="E205" i="49"/>
  <c r="E183" i="49"/>
  <c r="E161" i="49"/>
  <c r="C7" i="49"/>
  <c r="E95" i="49"/>
  <c r="E139" i="49"/>
  <c r="E29" i="49"/>
  <c r="E117" i="49"/>
  <c r="F8" i="49"/>
  <c r="E73" i="49"/>
  <c r="E51" i="49"/>
  <c r="E253" i="49"/>
  <c r="E227" i="49"/>
  <c r="H96" i="50"/>
  <c r="H30" i="50"/>
  <c r="H8" i="50"/>
  <c r="J30" i="50"/>
  <c r="J52" i="50"/>
  <c r="H74" i="50"/>
  <c r="J74" i="50"/>
  <c r="C227" i="49" l="1"/>
  <c r="D228" i="49" s="1"/>
  <c r="C73" i="49"/>
  <c r="D74" i="49" s="1"/>
  <c r="C205" i="49"/>
  <c r="D206" i="49" s="1"/>
  <c r="C95" i="49"/>
  <c r="D96" i="49" s="1"/>
  <c r="C183" i="49"/>
  <c r="D184" i="49" s="1"/>
  <c r="C161" i="49"/>
  <c r="D162" i="49" s="1"/>
  <c r="C117" i="49"/>
  <c r="D118" i="49" s="1"/>
  <c r="D8" i="49"/>
  <c r="C51" i="49"/>
  <c r="D52" i="49" s="1"/>
  <c r="C29" i="49"/>
  <c r="D30" i="49" s="1"/>
  <c r="C139" i="49"/>
  <c r="D140" i="49" s="1"/>
  <c r="C253" i="49"/>
  <c r="D254" i="49" s="1"/>
  <c r="F96" i="50"/>
  <c r="C73" i="50"/>
  <c r="D74" i="50" s="1"/>
  <c r="D8" i="50"/>
  <c r="C29" i="50"/>
  <c r="D30" i="50" s="1"/>
  <c r="C95" i="50"/>
  <c r="D96" i="50" s="1"/>
  <c r="C51" i="50"/>
  <c r="D52" i="50" s="1"/>
  <c r="H52" i="50"/>
  <c r="F74" i="50" l="1"/>
  <c r="F30" i="50"/>
  <c r="F52" i="50"/>
  <c r="O135" i="45" l="1"/>
  <c r="N135" i="45"/>
  <c r="I135" i="45"/>
  <c r="H135" i="45"/>
  <c r="G135" i="45"/>
  <c r="T5" i="45"/>
  <c r="S5" i="45"/>
  <c r="R5" i="45"/>
  <c r="Q5" i="45"/>
  <c r="P5" i="45"/>
  <c r="N5" i="45"/>
  <c r="M5" i="45"/>
  <c r="L5" i="45"/>
  <c r="J5" i="45"/>
  <c r="F5" i="45"/>
  <c r="I5" i="45"/>
  <c r="O135" i="44"/>
  <c r="N135" i="44"/>
  <c r="M135" i="44"/>
  <c r="L135" i="44"/>
  <c r="K135" i="44"/>
  <c r="I135" i="44"/>
  <c r="H135" i="44"/>
  <c r="G135" i="44"/>
  <c r="T5" i="44"/>
  <c r="S5" i="44"/>
  <c r="R5" i="44"/>
  <c r="I5" i="44"/>
  <c r="J5" i="44"/>
  <c r="F5" i="44"/>
  <c r="O135" i="43"/>
  <c r="L135" i="43"/>
  <c r="K135" i="43"/>
  <c r="J5" i="43"/>
  <c r="I5" i="43"/>
  <c r="H5" i="43"/>
  <c r="F5" i="43"/>
  <c r="M133" i="42"/>
  <c r="L133" i="42"/>
  <c r="K133" i="42"/>
  <c r="O133" i="42"/>
  <c r="I133" i="42"/>
  <c r="H133" i="42"/>
  <c r="G133" i="42"/>
  <c r="F5" i="42"/>
  <c r="O133" i="41"/>
  <c r="I133" i="41"/>
  <c r="G133" i="41"/>
  <c r="H133" i="41"/>
  <c r="T5" i="41"/>
  <c r="S5" i="41"/>
  <c r="J5" i="41"/>
  <c r="I133" i="40"/>
  <c r="G133" i="40"/>
  <c r="H133" i="40"/>
  <c r="T5" i="40"/>
  <c r="S5" i="40"/>
  <c r="R5" i="40"/>
  <c r="I5" i="40"/>
  <c r="F5" i="40"/>
  <c r="O123" i="39"/>
  <c r="N123" i="39"/>
  <c r="M123" i="39"/>
  <c r="K123" i="39"/>
  <c r="I123" i="39"/>
  <c r="M5" i="39"/>
  <c r="I5" i="37"/>
  <c r="B3" i="37"/>
  <c r="B3" i="36"/>
  <c r="W29" i="35"/>
  <c r="V29" i="35"/>
  <c r="AV7" i="35"/>
  <c r="AU7" i="35"/>
  <c r="AT7" i="35"/>
  <c r="AS7" i="35"/>
  <c r="AR7" i="35"/>
  <c r="AL7" i="35"/>
  <c r="H7" i="35"/>
  <c r="M51" i="33"/>
  <c r="M73" i="33"/>
  <c r="L96" i="31"/>
  <c r="J96" i="31"/>
  <c r="D96" i="31"/>
  <c r="J74" i="31"/>
  <c r="L74" i="31"/>
  <c r="D74" i="31"/>
  <c r="D52" i="31"/>
  <c r="L52" i="31"/>
  <c r="H52" i="31"/>
  <c r="F52" i="31"/>
  <c r="N8" i="31"/>
  <c r="L8" i="31"/>
  <c r="J8" i="31"/>
  <c r="H8" i="31"/>
  <c r="F8" i="31"/>
  <c r="F272" i="30"/>
  <c r="D272" i="30"/>
  <c r="L272" i="30"/>
  <c r="J272" i="30"/>
  <c r="H272" i="30"/>
  <c r="B270" i="30"/>
  <c r="J250" i="30"/>
  <c r="H250" i="30"/>
  <c r="F250" i="30"/>
  <c r="D250" i="30"/>
  <c r="N250" i="30"/>
  <c r="B248" i="30"/>
  <c r="F228" i="30"/>
  <c r="D228" i="30"/>
  <c r="N228" i="30"/>
  <c r="L228" i="30"/>
  <c r="B226" i="30"/>
  <c r="J206" i="30"/>
  <c r="H206" i="30"/>
  <c r="B204" i="30"/>
  <c r="L184" i="30"/>
  <c r="H184" i="30"/>
  <c r="D184" i="30"/>
  <c r="B182" i="30"/>
  <c r="L162" i="30"/>
  <c r="J162" i="30"/>
  <c r="H162" i="30"/>
  <c r="F162" i="30"/>
  <c r="D162" i="30"/>
  <c r="B160" i="30"/>
  <c r="D140" i="30"/>
  <c r="L140" i="30"/>
  <c r="H140" i="30"/>
  <c r="F140" i="30"/>
  <c r="B138" i="30"/>
  <c r="L118" i="30"/>
  <c r="N118" i="30"/>
  <c r="H118" i="30"/>
  <c r="D118" i="30"/>
  <c r="B116" i="30"/>
  <c r="H96" i="30"/>
  <c r="N96" i="30"/>
  <c r="J96" i="30"/>
  <c r="D96" i="30"/>
  <c r="L74" i="30"/>
  <c r="J74" i="30"/>
  <c r="H74" i="30"/>
  <c r="F74" i="30"/>
  <c r="D74" i="30"/>
  <c r="H52" i="30"/>
  <c r="F52" i="30"/>
  <c r="N30" i="30"/>
  <c r="J30" i="30"/>
  <c r="D30" i="30"/>
  <c r="N8" i="30"/>
  <c r="H8" i="30"/>
  <c r="L8" i="30"/>
  <c r="J8" i="30"/>
  <c r="F8" i="30"/>
  <c r="D8" i="30"/>
  <c r="M6" i="28"/>
  <c r="B4" i="28"/>
  <c r="K6" i="27"/>
  <c r="I6" i="27"/>
  <c r="B3" i="27"/>
  <c r="J6" i="26"/>
  <c r="B4" i="26"/>
  <c r="V7" i="22"/>
  <c r="B4" i="22"/>
  <c r="R8" i="21"/>
  <c r="Q8" i="21"/>
  <c r="B5" i="21"/>
  <c r="R7" i="19"/>
  <c r="B4" i="19"/>
  <c r="R6" i="18"/>
  <c r="Q6" i="18"/>
  <c r="B3" i="18"/>
  <c r="V7" i="17"/>
  <c r="U7" i="17"/>
  <c r="B4" i="17"/>
  <c r="K7" i="16"/>
  <c r="B4" i="16"/>
  <c r="M7" i="15"/>
  <c r="B4" i="15"/>
  <c r="T9" i="14"/>
  <c r="J9" i="14"/>
  <c r="B6" i="14"/>
  <c r="W6" i="13"/>
  <c r="K6" i="13"/>
  <c r="B3" i="13"/>
  <c r="V5" i="12"/>
  <c r="L5" i="12"/>
  <c r="K5" i="12"/>
  <c r="J5" i="12"/>
  <c r="I5" i="12"/>
  <c r="K95" i="10"/>
  <c r="L96" i="10" s="1"/>
  <c r="L52" i="10"/>
  <c r="K51" i="10"/>
  <c r="I51" i="10"/>
  <c r="N30" i="10"/>
  <c r="N8" i="10"/>
  <c r="K7" i="10"/>
  <c r="B270" i="8"/>
  <c r="B248" i="8"/>
  <c r="B226" i="8"/>
  <c r="B204" i="8"/>
  <c r="B182" i="8"/>
  <c r="B160" i="8"/>
  <c r="B138" i="8"/>
  <c r="K117" i="8"/>
  <c r="L118" i="8" s="1"/>
  <c r="B116" i="8"/>
  <c r="M73" i="8"/>
  <c r="N8" i="8"/>
  <c r="K7" i="8"/>
  <c r="S6" i="6"/>
  <c r="Q6" i="6"/>
  <c r="B3" i="6"/>
  <c r="W6" i="5"/>
  <c r="V6" i="5"/>
  <c r="B3" i="5"/>
  <c r="L152" i="3"/>
  <c r="J152" i="3"/>
  <c r="L79" i="3"/>
  <c r="K79" i="3"/>
  <c r="L58" i="2"/>
  <c r="J58" i="2"/>
  <c r="J31" i="2"/>
  <c r="L6" i="2"/>
  <c r="B39" i="1"/>
  <c r="B38" i="1"/>
  <c r="B37" i="1"/>
  <c r="M2" i="1"/>
  <c r="N14" i="31"/>
  <c r="J13" i="31"/>
  <c r="F12" i="31"/>
  <c r="N10" i="31"/>
  <c r="J9" i="31"/>
  <c r="N18" i="35"/>
  <c r="N10" i="33"/>
  <c r="F98" i="31"/>
  <c r="L78" i="31"/>
  <c r="F43" i="31"/>
  <c r="F34" i="31"/>
  <c r="H14" i="35"/>
  <c r="L20" i="31"/>
  <c r="F19" i="31"/>
  <c r="J17" i="31"/>
  <c r="J14" i="31"/>
  <c r="F13" i="31"/>
  <c r="N11" i="31"/>
  <c r="J10" i="31"/>
  <c r="F9" i="31"/>
  <c r="F38" i="31"/>
  <c r="L36" i="31"/>
  <c r="L32" i="31"/>
  <c r="AB11" i="35"/>
  <c r="F86" i="31"/>
  <c r="F65" i="31"/>
  <c r="F56" i="31"/>
  <c r="L79" i="31"/>
  <c r="L75" i="31"/>
  <c r="L42" i="31"/>
  <c r="F41" i="31"/>
  <c r="F60" i="31"/>
  <c r="L58" i="31"/>
  <c r="L54" i="31"/>
  <c r="H20" i="31"/>
  <c r="L18" i="31"/>
  <c r="F17" i="31"/>
  <c r="J15" i="31"/>
  <c r="F14" i="31"/>
  <c r="N12" i="31"/>
  <c r="V13" i="35"/>
  <c r="N9" i="33"/>
  <c r="F105" i="31"/>
  <c r="F78" i="31"/>
  <c r="L37" i="31"/>
  <c r="F107" i="31"/>
  <c r="L21" i="31"/>
  <c r="H11" i="31"/>
  <c r="L42" i="30"/>
  <c r="F41" i="30"/>
  <c r="J39" i="30"/>
  <c r="J36" i="30"/>
  <c r="F35" i="30"/>
  <c r="N33" i="30"/>
  <c r="J32" i="30"/>
  <c r="L102" i="31"/>
  <c r="F63" i="31"/>
  <c r="J36" i="31"/>
  <c r="L15" i="31"/>
  <c r="H13" i="31"/>
  <c r="F258" i="30"/>
  <c r="L251" i="30"/>
  <c r="L83" i="31"/>
  <c r="F75" i="31"/>
  <c r="L33" i="31"/>
  <c r="F31" i="31"/>
  <c r="J21" i="31"/>
  <c r="J18" i="31"/>
  <c r="F11" i="31"/>
  <c r="J42" i="30"/>
  <c r="H39" i="30"/>
  <c r="L37" i="30"/>
  <c r="H36" i="30"/>
  <c r="L33" i="30"/>
  <c r="H32" i="30"/>
  <c r="F79" i="31"/>
  <c r="L218" i="30"/>
  <c r="F217" i="30"/>
  <c r="J215" i="30"/>
  <c r="J212" i="30"/>
  <c r="F211" i="30"/>
  <c r="N209" i="30"/>
  <c r="J208" i="30"/>
  <c r="F207" i="30"/>
  <c r="J196" i="30"/>
  <c r="H193" i="30"/>
  <c r="L191" i="30"/>
  <c r="H190" i="30"/>
  <c r="L187" i="30"/>
  <c r="H186" i="30"/>
  <c r="L101" i="31"/>
  <c r="L43" i="31"/>
  <c r="F36" i="31"/>
  <c r="H18" i="31"/>
  <c r="H15" i="31"/>
  <c r="L10" i="31"/>
  <c r="F82" i="30"/>
  <c r="F57" i="31"/>
  <c r="F39" i="31"/>
  <c r="J218" i="30"/>
  <c r="H215" i="30"/>
  <c r="L213" i="30"/>
  <c r="H212" i="30"/>
  <c r="L209" i="30"/>
  <c r="H208" i="30"/>
  <c r="H196" i="30"/>
  <c r="L194" i="30"/>
  <c r="F193" i="30"/>
  <c r="J191" i="30"/>
  <c r="F190" i="30"/>
  <c r="N188" i="30"/>
  <c r="J187" i="30"/>
  <c r="F186" i="30"/>
  <c r="V17" i="35"/>
  <c r="F53" i="31"/>
  <c r="J20" i="31"/>
  <c r="L17" i="31"/>
  <c r="F15" i="31"/>
  <c r="L12" i="31"/>
  <c r="H10" i="31"/>
  <c r="F85" i="30"/>
  <c r="L87" i="31"/>
  <c r="F82" i="31"/>
  <c r="H237" i="30"/>
  <c r="L235" i="30"/>
  <c r="H234" i="30"/>
  <c r="L231" i="30"/>
  <c r="H230" i="30"/>
  <c r="H218" i="30"/>
  <c r="L216" i="30"/>
  <c r="F215" i="30"/>
  <c r="J213" i="30"/>
  <c r="F212" i="30"/>
  <c r="N210" i="30"/>
  <c r="J209" i="30"/>
  <c r="F208" i="30"/>
  <c r="L197" i="30"/>
  <c r="F196" i="30"/>
  <c r="J194" i="30"/>
  <c r="N11" i="33"/>
  <c r="L108" i="31"/>
  <c r="L105" i="31"/>
  <c r="H17" i="31"/>
  <c r="L14" i="31"/>
  <c r="J12" i="31"/>
  <c r="F10" i="31"/>
  <c r="F259" i="30"/>
  <c r="F257" i="30"/>
  <c r="J252" i="30"/>
  <c r="F35" i="31"/>
  <c r="F20" i="31"/>
  <c r="H240" i="30"/>
  <c r="L238" i="30"/>
  <c r="F237" i="30"/>
  <c r="J235" i="30"/>
  <c r="F234" i="30"/>
  <c r="N232" i="30"/>
  <c r="J231" i="30"/>
  <c r="F230" i="30"/>
  <c r="L219" i="30"/>
  <c r="F218" i="30"/>
  <c r="J216" i="30"/>
  <c r="H213" i="30"/>
  <c r="L210" i="30"/>
  <c r="H209" i="30"/>
  <c r="J197" i="30"/>
  <c r="H194" i="30"/>
  <c r="L192" i="30"/>
  <c r="F87" i="31"/>
  <c r="L60" i="31"/>
  <c r="F42" i="31"/>
  <c r="H14" i="31"/>
  <c r="H252" i="30"/>
  <c r="L76" i="31"/>
  <c r="F81" i="31"/>
  <c r="L241" i="30"/>
  <c r="F240" i="30"/>
  <c r="J238" i="30"/>
  <c r="H235" i="30"/>
  <c r="L232" i="30"/>
  <c r="H231" i="30"/>
  <c r="J219" i="30"/>
  <c r="H216" i="30"/>
  <c r="L214" i="30"/>
  <c r="F213" i="30"/>
  <c r="N211" i="30"/>
  <c r="J210" i="30"/>
  <c r="F209" i="30"/>
  <c r="N207" i="30"/>
  <c r="H197" i="30"/>
  <c r="L195" i="30"/>
  <c r="F194" i="30"/>
  <c r="J192" i="30"/>
  <c r="L80" i="31"/>
  <c r="L64" i="31"/>
  <c r="L55" i="31"/>
  <c r="J37" i="31"/>
  <c r="F32" i="31"/>
  <c r="L11" i="31"/>
  <c r="N9" i="31"/>
  <c r="J260" i="30"/>
  <c r="N256" i="30"/>
  <c r="F252" i="30"/>
  <c r="L59" i="31"/>
  <c r="H19" i="31"/>
  <c r="L16" i="31"/>
  <c r="J253" i="30"/>
  <c r="J241" i="30"/>
  <c r="H238" i="30"/>
  <c r="L236" i="30"/>
  <c r="F235" i="30"/>
  <c r="N233" i="30"/>
  <c r="J232" i="30"/>
  <c r="F231" i="30"/>
  <c r="N229" i="30"/>
  <c r="H219" i="30"/>
  <c r="L217" i="30"/>
  <c r="F216" i="30"/>
  <c r="J214" i="30"/>
  <c r="L211" i="30"/>
  <c r="H210" i="30"/>
  <c r="J64" i="31"/>
  <c r="F16" i="31"/>
  <c r="L256" i="30"/>
  <c r="L208" i="30"/>
  <c r="L196" i="30"/>
  <c r="N190" i="30"/>
  <c r="H127" i="30"/>
  <c r="N124" i="30"/>
  <c r="N122" i="30"/>
  <c r="J109" i="30"/>
  <c r="F107" i="30"/>
  <c r="F105" i="30"/>
  <c r="F101" i="30"/>
  <c r="J99" i="30"/>
  <c r="L97" i="30"/>
  <c r="F84" i="30"/>
  <c r="L40" i="30"/>
  <c r="F37" i="30"/>
  <c r="L35" i="30"/>
  <c r="F34" i="30"/>
  <c r="L32" i="30"/>
  <c r="F31" i="30"/>
  <c r="L34" i="31"/>
  <c r="L215" i="30"/>
  <c r="L207" i="30"/>
  <c r="J195" i="30"/>
  <c r="N187" i="30"/>
  <c r="J174" i="30"/>
  <c r="H171" i="30"/>
  <c r="J168" i="30"/>
  <c r="L163" i="30"/>
  <c r="L129" i="30"/>
  <c r="L124" i="30"/>
  <c r="L122" i="30"/>
  <c r="L120" i="30"/>
  <c r="H109" i="30"/>
  <c r="N102" i="30"/>
  <c r="J97" i="30"/>
  <c r="F65" i="30"/>
  <c r="F63" i="30"/>
  <c r="H61" i="30"/>
  <c r="L21" i="30"/>
  <c r="F20" i="30"/>
  <c r="J18" i="30"/>
  <c r="H15" i="30"/>
  <c r="L12" i="30"/>
  <c r="H11" i="30"/>
  <c r="N78" i="33"/>
  <c r="N13" i="31"/>
  <c r="H263" i="30"/>
  <c r="N234" i="30"/>
  <c r="L190" i="30"/>
  <c r="H187" i="30"/>
  <c r="J129" i="30"/>
  <c r="F127" i="30"/>
  <c r="J124" i="30"/>
  <c r="J122" i="30"/>
  <c r="J120" i="30"/>
  <c r="F109" i="30"/>
  <c r="L102" i="30"/>
  <c r="H99" i="30"/>
  <c r="H97" i="30"/>
  <c r="F86" i="30"/>
  <c r="H42" i="30"/>
  <c r="J40" i="30"/>
  <c r="L38" i="30"/>
  <c r="J35" i="30"/>
  <c r="F59" i="31"/>
  <c r="J11" i="31"/>
  <c r="N254" i="30"/>
  <c r="H214" i="30"/>
  <c r="J207" i="30"/>
  <c r="H195" i="30"/>
  <c r="J190" i="30"/>
  <c r="F187" i="30"/>
  <c r="L170" i="30"/>
  <c r="F168" i="30"/>
  <c r="N165" i="30"/>
  <c r="H163" i="30"/>
  <c r="H129" i="30"/>
  <c r="H122" i="30"/>
  <c r="L104" i="30"/>
  <c r="F99" i="30"/>
  <c r="F61" i="30"/>
  <c r="F53" i="30"/>
  <c r="J21" i="30"/>
  <c r="H18" i="30"/>
  <c r="L16" i="30"/>
  <c r="F15" i="30"/>
  <c r="N13" i="30"/>
  <c r="J12" i="30"/>
  <c r="F11" i="30"/>
  <c r="N9" i="30"/>
  <c r="H85" i="31"/>
  <c r="F55" i="31"/>
  <c r="H253" i="30"/>
  <c r="L233" i="30"/>
  <c r="F214" i="30"/>
  <c r="H207" i="30"/>
  <c r="F195" i="30"/>
  <c r="F129" i="30"/>
  <c r="L126" i="30"/>
  <c r="H124" i="30"/>
  <c r="F122" i="30"/>
  <c r="H120" i="30"/>
  <c r="L106" i="30"/>
  <c r="J104" i="30"/>
  <c r="J102" i="30"/>
  <c r="N100" i="30"/>
  <c r="F97" i="30"/>
  <c r="F80" i="30"/>
  <c r="F77" i="30"/>
  <c r="F42" i="30"/>
  <c r="H40" i="30"/>
  <c r="J38" i="30"/>
  <c r="N36" i="30"/>
  <c r="H35" i="30"/>
  <c r="F32" i="30"/>
  <c r="J80" i="31"/>
  <c r="H9" i="31"/>
  <c r="H241" i="30"/>
  <c r="J233" i="30"/>
  <c r="N189" i="30"/>
  <c r="N186" i="30"/>
  <c r="J173" i="30"/>
  <c r="H170" i="30"/>
  <c r="N167" i="30"/>
  <c r="J165" i="30"/>
  <c r="F163" i="30"/>
  <c r="L131" i="30"/>
  <c r="J126" i="30"/>
  <c r="L108" i="30"/>
  <c r="H104" i="30"/>
  <c r="N98" i="30"/>
  <c r="F59" i="30"/>
  <c r="F56" i="30"/>
  <c r="H21" i="30"/>
  <c r="L19" i="30"/>
  <c r="F18" i="30"/>
  <c r="J16" i="30"/>
  <c r="L13" i="30"/>
  <c r="H12" i="30"/>
  <c r="L9" i="30"/>
  <c r="J65" i="31"/>
  <c r="F241" i="30"/>
  <c r="N212" i="30"/>
  <c r="L189" i="30"/>
  <c r="H173" i="30"/>
  <c r="F170" i="30"/>
  <c r="L167" i="30"/>
  <c r="H165" i="30"/>
  <c r="J131" i="30"/>
  <c r="H126" i="30"/>
  <c r="F124" i="30"/>
  <c r="F120" i="30"/>
  <c r="J108" i="30"/>
  <c r="J106" i="30"/>
  <c r="F104" i="30"/>
  <c r="H102" i="30"/>
  <c r="L100" i="30"/>
  <c r="L98" i="30"/>
  <c r="L43" i="30"/>
  <c r="F40" i="30"/>
  <c r="H38" i="30"/>
  <c r="L36" i="30"/>
  <c r="J33" i="30"/>
  <c r="H97" i="31"/>
  <c r="N251" i="30"/>
  <c r="H232" i="30"/>
  <c r="L212" i="30"/>
  <c r="L193" i="30"/>
  <c r="J189" i="30"/>
  <c r="L186" i="30"/>
  <c r="J167" i="30"/>
  <c r="F165" i="30"/>
  <c r="H131" i="30"/>
  <c r="F126" i="30"/>
  <c r="N121" i="30"/>
  <c r="H106" i="30"/>
  <c r="J100" i="30"/>
  <c r="F21" i="30"/>
  <c r="J19" i="30"/>
  <c r="H16" i="30"/>
  <c r="N14" i="30"/>
  <c r="J13" i="30"/>
  <c r="F12" i="30"/>
  <c r="N10" i="30"/>
  <c r="J9" i="30"/>
  <c r="L239" i="30"/>
  <c r="F232" i="30"/>
  <c r="J193" i="30"/>
  <c r="J186" i="30"/>
  <c r="F173" i="30"/>
  <c r="H167" i="30"/>
  <c r="F131" i="30"/>
  <c r="L128" i="30"/>
  <c r="N123" i="30"/>
  <c r="N119" i="30"/>
  <c r="H108" i="30"/>
  <c r="F106" i="30"/>
  <c r="F102" i="30"/>
  <c r="H100" i="30"/>
  <c r="J98" i="30"/>
  <c r="F75" i="30"/>
  <c r="J43" i="30"/>
  <c r="L41" i="30"/>
  <c r="F38" i="30"/>
  <c r="N34" i="30"/>
  <c r="H33" i="30"/>
  <c r="N31" i="30"/>
  <c r="J239" i="30"/>
  <c r="J211" i="30"/>
  <c r="H192" i="30"/>
  <c r="H189" i="30"/>
  <c r="L169" i="30"/>
  <c r="N164" i="30"/>
  <c r="J128" i="30"/>
  <c r="L123" i="30"/>
  <c r="L121" i="30"/>
  <c r="L119" i="30"/>
  <c r="F100" i="30"/>
  <c r="F83" i="30"/>
  <c r="F64" i="30"/>
  <c r="F57" i="30"/>
  <c r="F54" i="30"/>
  <c r="H19" i="30"/>
  <c r="L17" i="30"/>
  <c r="F16" i="30"/>
  <c r="L14" i="30"/>
  <c r="H13" i="30"/>
  <c r="L10" i="30"/>
  <c r="H9" i="30"/>
  <c r="H262" i="30"/>
  <c r="F219" i="30"/>
  <c r="H211" i="30"/>
  <c r="F189" i="30"/>
  <c r="N185" i="30"/>
  <c r="L172" i="30"/>
  <c r="J169" i="30"/>
  <c r="F167" i="30"/>
  <c r="L164" i="30"/>
  <c r="L130" i="30"/>
  <c r="H128" i="30"/>
  <c r="L125" i="30"/>
  <c r="J123" i="30"/>
  <c r="J119" i="30"/>
  <c r="F108" i="30"/>
  <c r="L105" i="30"/>
  <c r="L103" i="30"/>
  <c r="H98" i="30"/>
  <c r="F81" i="30"/>
  <c r="H43" i="30"/>
  <c r="J41" i="30"/>
  <c r="L39" i="30"/>
  <c r="F36" i="30"/>
  <c r="L34" i="30"/>
  <c r="F33" i="30"/>
  <c r="L31" i="30"/>
  <c r="F262" i="30"/>
  <c r="F238" i="30"/>
  <c r="N230" i="30"/>
  <c r="F192" i="30"/>
  <c r="L188" i="30"/>
  <c r="L185" i="30"/>
  <c r="J175" i="30"/>
  <c r="H172" i="30"/>
  <c r="H169" i="30"/>
  <c r="L144" i="30"/>
  <c r="J142" i="30"/>
  <c r="F128" i="30"/>
  <c r="H123" i="30"/>
  <c r="J121" i="30"/>
  <c r="N101" i="30"/>
  <c r="F62" i="30"/>
  <c r="L20" i="30"/>
  <c r="F19" i="30"/>
  <c r="J17" i="30"/>
  <c r="J14" i="30"/>
  <c r="F13" i="30"/>
  <c r="N11" i="30"/>
  <c r="J10" i="30"/>
  <c r="F9" i="30"/>
  <c r="N9" i="35"/>
  <c r="F97" i="31"/>
  <c r="H275" i="30"/>
  <c r="H260" i="30"/>
  <c r="F210" i="30"/>
  <c r="J188" i="30"/>
  <c r="J185" i="30"/>
  <c r="H175" i="30"/>
  <c r="F172" i="30"/>
  <c r="F169" i="30"/>
  <c r="N166" i="30"/>
  <c r="J164" i="30"/>
  <c r="F152" i="30"/>
  <c r="H149" i="30"/>
  <c r="J144" i="30"/>
  <c r="J130" i="30"/>
  <c r="J125" i="30"/>
  <c r="F123" i="30"/>
  <c r="H121" i="30"/>
  <c r="H119" i="30"/>
  <c r="L107" i="30"/>
  <c r="J105" i="30"/>
  <c r="J103" i="30"/>
  <c r="L101" i="30"/>
  <c r="N99" i="30"/>
  <c r="F98" i="30"/>
  <c r="L84" i="30"/>
  <c r="H79" i="30"/>
  <c r="H76" i="30"/>
  <c r="L40" i="31"/>
  <c r="L229" i="30"/>
  <c r="J217" i="30"/>
  <c r="F197" i="30"/>
  <c r="H191" i="30"/>
  <c r="H188" i="30"/>
  <c r="F175" i="30"/>
  <c r="L166" i="30"/>
  <c r="H164" i="30"/>
  <c r="F149" i="30"/>
  <c r="J146" i="30"/>
  <c r="H144" i="30"/>
  <c r="H142" i="30"/>
  <c r="L127" i="30"/>
  <c r="H125" i="30"/>
  <c r="F121" i="30"/>
  <c r="F119" i="30"/>
  <c r="J107" i="30"/>
  <c r="J101" i="30"/>
  <c r="H58" i="30"/>
  <c r="H55" i="30"/>
  <c r="J20" i="30"/>
  <c r="H17" i="30"/>
  <c r="L15" i="30"/>
  <c r="H37" i="31"/>
  <c r="H258" i="30"/>
  <c r="H236" i="30"/>
  <c r="N208" i="30"/>
  <c r="F185" i="30"/>
  <c r="L168" i="30"/>
  <c r="H166" i="30"/>
  <c r="F130" i="30"/>
  <c r="N120" i="30"/>
  <c r="L109" i="30"/>
  <c r="F103" i="30"/>
  <c r="N97" i="30"/>
  <c r="F58" i="30"/>
  <c r="F55" i="30"/>
  <c r="H20" i="30"/>
  <c r="L18" i="30"/>
  <c r="F17" i="30"/>
  <c r="J15" i="30"/>
  <c r="F14" i="30"/>
  <c r="N12" i="30"/>
  <c r="J11" i="30"/>
  <c r="F10" i="30"/>
  <c r="F144" i="30"/>
  <c r="F60" i="30"/>
  <c r="N32" i="30"/>
  <c r="L11" i="30"/>
  <c r="L171" i="30"/>
  <c r="F142" i="30"/>
  <c r="J31" i="30"/>
  <c r="N168" i="30"/>
  <c r="H31" i="30"/>
  <c r="J166" i="30"/>
  <c r="F43" i="30"/>
  <c r="F164" i="30"/>
  <c r="H10" i="30"/>
  <c r="F191" i="30"/>
  <c r="H41" i="30"/>
  <c r="L273" i="30"/>
  <c r="F188" i="30"/>
  <c r="H185" i="30"/>
  <c r="F39" i="30"/>
  <c r="H14" i="30"/>
  <c r="J37" i="30"/>
  <c r="H217" i="30"/>
  <c r="H37" i="30"/>
  <c r="H174" i="30"/>
  <c r="H130" i="30"/>
  <c r="H107" i="30"/>
  <c r="J127" i="30"/>
  <c r="H105" i="30"/>
  <c r="L80" i="30"/>
  <c r="N35" i="30"/>
  <c r="L151" i="30"/>
  <c r="F125" i="30"/>
  <c r="H103" i="30"/>
  <c r="F79" i="30"/>
  <c r="L59" i="30"/>
  <c r="J34" i="30"/>
  <c r="J236" i="30"/>
  <c r="H101" i="30"/>
  <c r="L77" i="30"/>
  <c r="H34" i="30"/>
  <c r="L99" i="30"/>
  <c r="L61" i="30"/>
  <c r="J229" i="30"/>
  <c r="F76" i="30"/>
  <c r="G62" i="27"/>
  <c r="F62" i="27"/>
  <c r="G20" i="27"/>
  <c r="F20" i="27"/>
  <c r="E20" i="27"/>
  <c r="G62" i="26"/>
  <c r="D20" i="27"/>
  <c r="E20" i="26"/>
  <c r="D90" i="28"/>
  <c r="G104" i="27"/>
  <c r="C20" i="27"/>
  <c r="D20" i="26"/>
  <c r="F48" i="26"/>
  <c r="G90" i="26"/>
  <c r="D90" i="26"/>
  <c r="F20" i="26"/>
  <c r="C20" i="26"/>
  <c r="C146" i="26"/>
  <c r="E64" i="21"/>
  <c r="E133" i="22"/>
  <c r="D21" i="22"/>
  <c r="G119" i="22"/>
  <c r="H91" i="22"/>
  <c r="G21" i="22"/>
  <c r="D50" i="21"/>
  <c r="F21" i="22"/>
  <c r="C50" i="21"/>
  <c r="F148" i="21"/>
  <c r="C147" i="22"/>
  <c r="E22" i="21"/>
  <c r="C35" i="22"/>
  <c r="L20" i="18"/>
  <c r="D118" i="18"/>
  <c r="F90" i="18"/>
  <c r="N78" i="18"/>
  <c r="D48" i="18"/>
  <c r="U76" i="18"/>
  <c r="G36" i="18"/>
  <c r="N62" i="18"/>
  <c r="S50" i="18"/>
  <c r="O20" i="18"/>
  <c r="T8" i="18"/>
  <c r="N20" i="18"/>
  <c r="S8" i="18"/>
  <c r="N50" i="18"/>
  <c r="O8" i="18"/>
  <c r="G62" i="18"/>
  <c r="L50" i="18"/>
  <c r="S76" i="18"/>
  <c r="C50" i="18"/>
  <c r="T34" i="18"/>
  <c r="D8" i="18"/>
  <c r="S34" i="18"/>
  <c r="C8" i="18"/>
  <c r="N76" i="18"/>
  <c r="S64" i="18"/>
  <c r="O34" i="18"/>
  <c r="T22" i="18"/>
  <c r="L76" i="18"/>
  <c r="C76" i="18"/>
  <c r="D34" i="18"/>
  <c r="G64" i="18"/>
  <c r="C34" i="18"/>
  <c r="C64" i="18"/>
  <c r="T48" i="18"/>
  <c r="N36" i="18"/>
  <c r="E76" i="18"/>
  <c r="F76" i="18"/>
  <c r="S21" i="16"/>
  <c r="F9" i="16"/>
  <c r="V76" i="18"/>
  <c r="G21" i="17"/>
  <c r="S9" i="17"/>
  <c r="D161" i="17"/>
  <c r="Q9" i="17"/>
  <c r="D22" i="18"/>
  <c r="C51" i="17"/>
  <c r="D21" i="16"/>
  <c r="M36" i="18"/>
  <c r="E35" i="17"/>
  <c r="M8" i="18"/>
  <c r="D35" i="17"/>
  <c r="G65" i="16"/>
  <c r="G163" i="14"/>
  <c r="G135" i="14"/>
  <c r="G107" i="14"/>
  <c r="F163" i="14"/>
  <c r="F135" i="14"/>
  <c r="F107" i="14"/>
  <c r="F79" i="14"/>
  <c r="E163" i="14"/>
  <c r="E135" i="14"/>
  <c r="E107" i="14"/>
  <c r="E79" i="14"/>
  <c r="C121" i="16"/>
  <c r="D163" i="14"/>
  <c r="D135" i="14"/>
  <c r="D107" i="14"/>
  <c r="D79" i="14"/>
  <c r="G9" i="16"/>
  <c r="F23" i="16"/>
  <c r="G91" i="16"/>
  <c r="G149" i="14"/>
  <c r="G121" i="14"/>
  <c r="G93" i="14"/>
  <c r="R21" i="16"/>
  <c r="F149" i="14"/>
  <c r="F121" i="14"/>
  <c r="F93" i="14"/>
  <c r="Q21" i="16"/>
  <c r="Q21" i="15"/>
  <c r="E149" i="14"/>
  <c r="E121" i="14"/>
  <c r="E93" i="14"/>
  <c r="D149" i="14"/>
  <c r="D121" i="14"/>
  <c r="D93" i="14"/>
  <c r="E65" i="14"/>
  <c r="D37" i="14"/>
  <c r="G23" i="14"/>
  <c r="D60" i="11"/>
  <c r="D44" i="11"/>
  <c r="D36" i="11"/>
  <c r="D20" i="11"/>
  <c r="D12" i="11"/>
  <c r="D65" i="14"/>
  <c r="F23" i="14"/>
  <c r="E23" i="14"/>
  <c r="D67" i="11"/>
  <c r="D59" i="11"/>
  <c r="D43" i="11"/>
  <c r="D23" i="14"/>
  <c r="D107" i="11"/>
  <c r="D83" i="11"/>
  <c r="D66" i="11"/>
  <c r="D58" i="11"/>
  <c r="D42" i="11"/>
  <c r="D34" i="11"/>
  <c r="D18" i="11"/>
  <c r="D10" i="11"/>
  <c r="F49" i="16"/>
  <c r="G51" i="14"/>
  <c r="E55" i="12"/>
  <c r="D65" i="11"/>
  <c r="F51" i="14"/>
  <c r="A11" i="12"/>
  <c r="D55" i="12"/>
  <c r="D113" i="11"/>
  <c r="E51" i="14"/>
  <c r="D51" i="14"/>
  <c r="D112" i="11"/>
  <c r="D104" i="11"/>
  <c r="D88" i="11"/>
  <c r="D80" i="11"/>
  <c r="E54" i="12"/>
  <c r="D63" i="11"/>
  <c r="F20" i="13"/>
  <c r="G79" i="14"/>
  <c r="E20" i="13"/>
  <c r="G37" i="14"/>
  <c r="D20" i="13"/>
  <c r="F65" i="14"/>
  <c r="E37" i="14"/>
  <c r="D53" i="12"/>
  <c r="D109" i="11"/>
  <c r="U50" i="12"/>
  <c r="D110" i="11"/>
  <c r="D87" i="11"/>
  <c r="D54" i="11"/>
  <c r="D17" i="11"/>
  <c r="I21" i="9"/>
  <c r="G19" i="9"/>
  <c r="E17" i="9"/>
  <c r="Q13" i="9"/>
  <c r="O11" i="9"/>
  <c r="M9" i="9"/>
  <c r="L43" i="8"/>
  <c r="C20" i="13"/>
  <c r="U22" i="12"/>
  <c r="U11" i="12"/>
  <c r="G54" i="12"/>
  <c r="D64" i="11"/>
  <c r="D35" i="11"/>
  <c r="N56" i="10"/>
  <c r="J55" i="10"/>
  <c r="G20" i="9"/>
  <c r="E18" i="9"/>
  <c r="Q14" i="9"/>
  <c r="O12" i="9"/>
  <c r="M10" i="9"/>
  <c r="F37" i="14"/>
  <c r="U26" i="12"/>
  <c r="D54" i="12"/>
  <c r="D108" i="11"/>
  <c r="D86" i="11"/>
  <c r="D16" i="11"/>
  <c r="N35" i="10"/>
  <c r="N31" i="10"/>
  <c r="G21" i="9"/>
  <c r="E19" i="9"/>
  <c r="Q15" i="9"/>
  <c r="O13" i="9"/>
  <c r="M11" i="9"/>
  <c r="K9" i="9"/>
  <c r="U30" i="12"/>
  <c r="C54" i="12"/>
  <c r="D106" i="11"/>
  <c r="D33" i="11"/>
  <c r="N14" i="10"/>
  <c r="N10" i="10"/>
  <c r="E20" i="9"/>
  <c r="Q16" i="9"/>
  <c r="O14" i="9"/>
  <c r="M12" i="9"/>
  <c r="K10" i="9"/>
  <c r="U34" i="12"/>
  <c r="A13" i="12"/>
  <c r="D105" i="11"/>
  <c r="D85" i="11"/>
  <c r="D62" i="11"/>
  <c r="D15" i="11"/>
  <c r="E21" i="9"/>
  <c r="Q17" i="9"/>
  <c r="O15" i="9"/>
  <c r="M13" i="9"/>
  <c r="K11" i="9"/>
  <c r="I9" i="9"/>
  <c r="H43" i="8"/>
  <c r="L41" i="8"/>
  <c r="U46" i="12"/>
  <c r="U38" i="12"/>
  <c r="U18" i="12"/>
  <c r="D84" i="11"/>
  <c r="D32" i="11"/>
  <c r="Q18" i="9"/>
  <c r="O16" i="9"/>
  <c r="M14" i="9"/>
  <c r="K12" i="9"/>
  <c r="I10" i="9"/>
  <c r="C62" i="13"/>
  <c r="O20" i="13"/>
  <c r="U8" i="12"/>
  <c r="D103" i="11"/>
  <c r="D82" i="11"/>
  <c r="D61" i="11"/>
  <c r="D41" i="11"/>
  <c r="D14" i="11"/>
  <c r="N32" i="10"/>
  <c r="Q19" i="9"/>
  <c r="O17" i="9"/>
  <c r="M15" i="9"/>
  <c r="K13" i="9"/>
  <c r="I11" i="9"/>
  <c r="G9" i="9"/>
  <c r="J41" i="8"/>
  <c r="D81" i="11"/>
  <c r="D31" i="11"/>
  <c r="N11" i="10"/>
  <c r="Q20" i="9"/>
  <c r="O18" i="9"/>
  <c r="M16" i="9"/>
  <c r="K14" i="9"/>
  <c r="I12" i="9"/>
  <c r="G10" i="9"/>
  <c r="E90" i="13"/>
  <c r="G56" i="12"/>
  <c r="D102" i="11"/>
  <c r="D40" i="11"/>
  <c r="D13" i="11"/>
  <c r="N79" i="10"/>
  <c r="N75" i="10"/>
  <c r="O19" i="9"/>
  <c r="M17" i="9"/>
  <c r="K15" i="9"/>
  <c r="I13" i="9"/>
  <c r="G11" i="9"/>
  <c r="E9" i="9"/>
  <c r="G65" i="14"/>
  <c r="N23" i="14"/>
  <c r="S20" i="13"/>
  <c r="G53" i="12"/>
  <c r="G57" i="12" s="1"/>
  <c r="D79" i="11"/>
  <c r="N58" i="10"/>
  <c r="N54" i="10"/>
  <c r="O20" i="9"/>
  <c r="M18" i="9"/>
  <c r="K16" i="9"/>
  <c r="I14" i="9"/>
  <c r="G12" i="9"/>
  <c r="E10" i="9"/>
  <c r="E56" i="12"/>
  <c r="D101" i="11"/>
  <c r="D57" i="11"/>
  <c r="D39" i="11"/>
  <c r="N33" i="10"/>
  <c r="O21" i="9"/>
  <c r="M19" i="9"/>
  <c r="K17" i="9"/>
  <c r="I15" i="9"/>
  <c r="G13" i="9"/>
  <c r="E11" i="9"/>
  <c r="U54" i="12"/>
  <c r="U42" i="12"/>
  <c r="C55" i="12"/>
  <c r="E53" i="12"/>
  <c r="E57" i="12" s="1"/>
  <c r="D100" i="11"/>
  <c r="D78" i="11"/>
  <c r="D21" i="11"/>
  <c r="D11" i="11"/>
  <c r="N12" i="10"/>
  <c r="M20" i="9"/>
  <c r="K18" i="9"/>
  <c r="I16" i="9"/>
  <c r="G14" i="9"/>
  <c r="E12" i="9"/>
  <c r="A14" i="12"/>
  <c r="D56" i="11"/>
  <c r="D38" i="11"/>
  <c r="N80" i="10"/>
  <c r="N76" i="10"/>
  <c r="M21" i="9"/>
  <c r="K19" i="9"/>
  <c r="I17" i="9"/>
  <c r="G15" i="9"/>
  <c r="E13" i="9"/>
  <c r="Q9" i="9"/>
  <c r="D90" i="11"/>
  <c r="D77" i="11"/>
  <c r="D9" i="11"/>
  <c r="N101" i="10"/>
  <c r="J61" i="10"/>
  <c r="J58" i="10"/>
  <c r="N55" i="10"/>
  <c r="J54" i="10"/>
  <c r="L21" i="10"/>
  <c r="L12" i="10"/>
  <c r="K20" i="9"/>
  <c r="I18" i="9"/>
  <c r="G16" i="9"/>
  <c r="D111" i="11"/>
  <c r="D89" i="11"/>
  <c r="D55" i="11"/>
  <c r="D37" i="11"/>
  <c r="D19" i="11"/>
  <c r="N34" i="10"/>
  <c r="K21" i="9"/>
  <c r="I19" i="9"/>
  <c r="G17" i="9"/>
  <c r="E15" i="9"/>
  <c r="Q11" i="9"/>
  <c r="O9" i="9"/>
  <c r="U57" i="12"/>
  <c r="E14" i="9"/>
  <c r="H42" i="8"/>
  <c r="J40" i="8"/>
  <c r="H37" i="8"/>
  <c r="L34" i="8"/>
  <c r="H33" i="8"/>
  <c r="H21" i="8"/>
  <c r="L19" i="8"/>
  <c r="J16" i="8"/>
  <c r="L13" i="8"/>
  <c r="H12" i="8"/>
  <c r="L9" i="8"/>
  <c r="N9" i="10"/>
  <c r="H40" i="8"/>
  <c r="L38" i="8"/>
  <c r="N35" i="8"/>
  <c r="J34" i="8"/>
  <c r="N31" i="8"/>
  <c r="Q12" i="9"/>
  <c r="J19" i="8"/>
  <c r="H16" i="8"/>
  <c r="N14" i="8"/>
  <c r="J13" i="8"/>
  <c r="N10" i="8"/>
  <c r="J9" i="8"/>
  <c r="J38" i="8"/>
  <c r="L35" i="8"/>
  <c r="H34" i="8"/>
  <c r="L31" i="8"/>
  <c r="H19" i="8"/>
  <c r="L17" i="8"/>
  <c r="L14" i="8"/>
  <c r="H13" i="8"/>
  <c r="L10" i="8"/>
  <c r="H9" i="8"/>
  <c r="D8" i="11"/>
  <c r="L19" i="10"/>
  <c r="Q10" i="9"/>
  <c r="J43" i="8"/>
  <c r="H38" i="8"/>
  <c r="N36" i="8"/>
  <c r="J35" i="8"/>
  <c r="N32" i="8"/>
  <c r="J31" i="8"/>
  <c r="O10" i="9"/>
  <c r="L20" i="8"/>
  <c r="J17" i="8"/>
  <c r="J14" i="8"/>
  <c r="N11" i="8"/>
  <c r="J10" i="8"/>
  <c r="N102" i="10"/>
  <c r="H41" i="8"/>
  <c r="L39" i="8"/>
  <c r="L36" i="8"/>
  <c r="H35" i="8"/>
  <c r="L32" i="8"/>
  <c r="H31" i="8"/>
  <c r="I20" i="9"/>
  <c r="J20" i="8"/>
  <c r="H17" i="8"/>
  <c r="L15" i="8"/>
  <c r="H14" i="8"/>
  <c r="L11" i="8"/>
  <c r="H10" i="8"/>
  <c r="J39" i="8"/>
  <c r="J36" i="8"/>
  <c r="N33" i="8"/>
  <c r="J32" i="8"/>
  <c r="J59" i="10"/>
  <c r="G18" i="9"/>
  <c r="H20" i="8"/>
  <c r="L18" i="8"/>
  <c r="J15" i="8"/>
  <c r="N12" i="8"/>
  <c r="J11" i="8"/>
  <c r="N98" i="8"/>
  <c r="L42" i="8"/>
  <c r="H39" i="8"/>
  <c r="L37" i="8"/>
  <c r="H36" i="8"/>
  <c r="L33" i="8"/>
  <c r="H32" i="8"/>
  <c r="N77" i="10"/>
  <c r="L16" i="10"/>
  <c r="E16" i="9"/>
  <c r="L21" i="8"/>
  <c r="J18" i="8"/>
  <c r="H15" i="8"/>
  <c r="L12" i="8"/>
  <c r="H11" i="8"/>
  <c r="N98" i="10"/>
  <c r="J42" i="8"/>
  <c r="L40" i="8"/>
  <c r="J37" i="8"/>
  <c r="N34" i="8"/>
  <c r="J33" i="8"/>
  <c r="H18" i="2"/>
  <c r="L150" i="8"/>
  <c r="L102" i="8"/>
  <c r="J21" i="8"/>
  <c r="N210" i="8"/>
  <c r="N144" i="8"/>
  <c r="H18" i="8"/>
  <c r="L16" i="8"/>
  <c r="N13" i="10"/>
  <c r="N13" i="8"/>
  <c r="L187" i="8"/>
  <c r="J12" i="8"/>
  <c r="H17" i="2"/>
  <c r="N278" i="8"/>
  <c r="L128" i="8"/>
  <c r="N9" i="8"/>
  <c r="F17" i="2"/>
  <c r="J64" i="10"/>
  <c r="N166" i="8"/>
  <c r="N75" i="8"/>
  <c r="N163" i="8"/>
  <c r="L163" i="8"/>
  <c r="F53" i="12"/>
  <c r="D57" i="12" l="1"/>
  <c r="H16" i="31"/>
  <c r="J19" i="31"/>
  <c r="F21" i="31"/>
  <c r="F33" i="31"/>
  <c r="N102" i="33"/>
  <c r="L9" i="31"/>
  <c r="H12" i="31"/>
  <c r="L13" i="31"/>
  <c r="J16" i="31"/>
  <c r="F18" i="31"/>
  <c r="L19" i="31"/>
  <c r="H21" i="31"/>
  <c r="V10" i="35"/>
  <c r="N14" i="33"/>
  <c r="N12" i="35"/>
  <c r="V14" i="35"/>
  <c r="V8" i="35"/>
  <c r="N13" i="33"/>
  <c r="AB14" i="35"/>
  <c r="V11" i="35"/>
  <c r="V16" i="35"/>
  <c r="F12" i="40"/>
  <c r="D11" i="39"/>
  <c r="E11" i="39"/>
  <c r="F7" i="43"/>
  <c r="F8" i="44"/>
  <c r="F10" i="41"/>
  <c r="F7" i="40"/>
  <c r="F10" i="40"/>
  <c r="F12" i="41"/>
  <c r="F8" i="42"/>
  <c r="F6" i="40"/>
  <c r="F9" i="43"/>
  <c r="F10" i="45"/>
  <c r="F10" i="42"/>
  <c r="F7" i="42"/>
  <c r="D129" i="39"/>
  <c r="F8" i="43"/>
  <c r="F14" i="43"/>
  <c r="L15" i="2"/>
  <c r="K15" i="2"/>
  <c r="I18" i="2"/>
  <c r="J15" i="2"/>
  <c r="K59" i="3"/>
  <c r="J59" i="3"/>
  <c r="K23" i="6"/>
  <c r="J23" i="6"/>
  <c r="I23" i="6"/>
  <c r="M51" i="5"/>
  <c r="L51" i="5"/>
  <c r="K51" i="5"/>
  <c r="J51" i="5"/>
  <c r="I51" i="5"/>
  <c r="E43" i="2"/>
  <c r="K50" i="2"/>
  <c r="J50" i="2"/>
  <c r="L50" i="2"/>
  <c r="H69" i="2"/>
  <c r="G69" i="2"/>
  <c r="E69" i="2"/>
  <c r="W26" i="5"/>
  <c r="T26" i="5"/>
  <c r="S26" i="5"/>
  <c r="V26" i="5"/>
  <c r="U26" i="5"/>
  <c r="F113" i="3"/>
  <c r="F43" i="2"/>
  <c r="J24" i="2"/>
  <c r="L24" i="2"/>
  <c r="K24" i="2"/>
  <c r="L17" i="5"/>
  <c r="K17" i="5"/>
  <c r="J17" i="5"/>
  <c r="I17" i="5"/>
  <c r="M17" i="5"/>
  <c r="K39" i="6"/>
  <c r="J39" i="6"/>
  <c r="I39" i="6"/>
  <c r="J22" i="2"/>
  <c r="L22" i="2"/>
  <c r="K22" i="2"/>
  <c r="M44" i="5"/>
  <c r="L44" i="5"/>
  <c r="J44" i="5"/>
  <c r="I44" i="5"/>
  <c r="K44" i="5"/>
  <c r="L13" i="3"/>
  <c r="K13" i="3"/>
  <c r="J13" i="3"/>
  <c r="L19" i="3"/>
  <c r="K19" i="3"/>
  <c r="J19" i="3"/>
  <c r="K21" i="3"/>
  <c r="L21" i="3"/>
  <c r="J21" i="3"/>
  <c r="K23" i="3"/>
  <c r="L23" i="3"/>
  <c r="J23" i="3"/>
  <c r="K27" i="3"/>
  <c r="L27" i="3"/>
  <c r="J27" i="3"/>
  <c r="L29" i="3"/>
  <c r="K29" i="3"/>
  <c r="J29" i="3"/>
  <c r="K31" i="3"/>
  <c r="L31" i="3"/>
  <c r="J31" i="3"/>
  <c r="K33" i="3"/>
  <c r="L33" i="3"/>
  <c r="J33" i="3"/>
  <c r="K35" i="3"/>
  <c r="L35" i="3"/>
  <c r="J35" i="3"/>
  <c r="L37" i="3"/>
  <c r="K37" i="3"/>
  <c r="J37" i="3"/>
  <c r="K39" i="3"/>
  <c r="L39" i="3"/>
  <c r="J39" i="3"/>
  <c r="K48" i="3"/>
  <c r="J48" i="3"/>
  <c r="G113" i="3"/>
  <c r="G115" i="3"/>
  <c r="G117" i="3"/>
  <c r="G119" i="3"/>
  <c r="G121" i="3"/>
  <c r="G123" i="3"/>
  <c r="E186" i="3"/>
  <c r="E188" i="3"/>
  <c r="E190" i="3"/>
  <c r="V11" i="5"/>
  <c r="T11" i="5"/>
  <c r="S11" i="5"/>
  <c r="W11" i="5"/>
  <c r="U11" i="5"/>
  <c r="F123" i="3"/>
  <c r="L25" i="3"/>
  <c r="K25" i="3"/>
  <c r="J25" i="3"/>
  <c r="J20" i="2"/>
  <c r="K20" i="2"/>
  <c r="L32" i="2"/>
  <c r="J32" i="2"/>
  <c r="K32" i="2"/>
  <c r="J34" i="2"/>
  <c r="L34" i="2"/>
  <c r="K34" i="2"/>
  <c r="L36" i="2"/>
  <c r="K36" i="2"/>
  <c r="J36" i="2"/>
  <c r="L38" i="2"/>
  <c r="J38" i="2"/>
  <c r="K38" i="2"/>
  <c r="I43" i="2"/>
  <c r="L40" i="2"/>
  <c r="K40" i="2"/>
  <c r="J40" i="2"/>
  <c r="S13" i="5"/>
  <c r="V13" i="5"/>
  <c r="W13" i="5"/>
  <c r="U13" i="5"/>
  <c r="T13" i="5"/>
  <c r="S46" i="6"/>
  <c r="R46" i="6"/>
  <c r="Q46" i="6"/>
  <c r="K15" i="3"/>
  <c r="L15" i="3"/>
  <c r="J15" i="3"/>
  <c r="L64" i="3"/>
  <c r="K64" i="3"/>
  <c r="J64" i="3"/>
  <c r="L70" i="3"/>
  <c r="K70" i="3"/>
  <c r="J70" i="3"/>
  <c r="L82" i="3"/>
  <c r="K82" i="3"/>
  <c r="J82" i="3"/>
  <c r="L88" i="3"/>
  <c r="K88" i="3"/>
  <c r="J88" i="3"/>
  <c r="L90" i="3"/>
  <c r="K90" i="3"/>
  <c r="J90" i="3"/>
  <c r="L92" i="3"/>
  <c r="K92" i="3"/>
  <c r="J92" i="3"/>
  <c r="L94" i="3"/>
  <c r="K94" i="3"/>
  <c r="J94" i="3"/>
  <c r="L96" i="3"/>
  <c r="K96" i="3"/>
  <c r="J96" i="3"/>
  <c r="L100" i="3"/>
  <c r="K100" i="3"/>
  <c r="J100" i="3"/>
  <c r="I113" i="3"/>
  <c r="L102" i="3"/>
  <c r="K102" i="3"/>
  <c r="J102" i="3"/>
  <c r="I115" i="3"/>
  <c r="L104" i="3"/>
  <c r="K104" i="3"/>
  <c r="J104" i="3"/>
  <c r="I117" i="3"/>
  <c r="L106" i="3"/>
  <c r="K106" i="3"/>
  <c r="J106" i="3"/>
  <c r="L108" i="3"/>
  <c r="I119" i="3"/>
  <c r="K108" i="3"/>
  <c r="J108" i="3"/>
  <c r="L110" i="3"/>
  <c r="K110" i="3"/>
  <c r="J110" i="3"/>
  <c r="I121" i="3"/>
  <c r="L112" i="3"/>
  <c r="K112" i="3"/>
  <c r="J112" i="3"/>
  <c r="I123" i="3"/>
  <c r="G186" i="3"/>
  <c r="G188" i="3"/>
  <c r="G190" i="3"/>
  <c r="W17" i="5"/>
  <c r="U17" i="5"/>
  <c r="T17" i="5"/>
  <c r="V17" i="5"/>
  <c r="S17" i="5"/>
  <c r="W21" i="5"/>
  <c r="V21" i="5"/>
  <c r="U21" i="5"/>
  <c r="S21" i="5"/>
  <c r="T21" i="5"/>
  <c r="S32" i="5"/>
  <c r="V32" i="5"/>
  <c r="U32" i="5"/>
  <c r="W32" i="5"/>
  <c r="T32" i="5"/>
  <c r="Q14" i="6"/>
  <c r="S14" i="6"/>
  <c r="R14" i="6"/>
  <c r="K57" i="3"/>
  <c r="J57" i="3"/>
  <c r="F117" i="3"/>
  <c r="K17" i="3"/>
  <c r="L17" i="3"/>
  <c r="J17" i="3"/>
  <c r="G68" i="2"/>
  <c r="K46" i="3"/>
  <c r="J46" i="3"/>
  <c r="L62" i="3"/>
  <c r="K62" i="3"/>
  <c r="J62" i="3"/>
  <c r="L68" i="3"/>
  <c r="K68" i="3"/>
  <c r="J68" i="3"/>
  <c r="L80" i="3"/>
  <c r="K80" i="3"/>
  <c r="J80" i="3"/>
  <c r="L86" i="3"/>
  <c r="K86" i="3"/>
  <c r="J86" i="3"/>
  <c r="L98" i="3"/>
  <c r="K98" i="3"/>
  <c r="J98" i="3"/>
  <c r="L72" i="3"/>
  <c r="K72" i="3"/>
  <c r="J72" i="3"/>
  <c r="L153" i="3"/>
  <c r="K153" i="3"/>
  <c r="J153" i="3"/>
  <c r="K7" i="3"/>
  <c r="L7" i="3"/>
  <c r="J7" i="3"/>
  <c r="L66" i="3"/>
  <c r="K66" i="3"/>
  <c r="J66" i="3"/>
  <c r="K8" i="6"/>
  <c r="J8" i="6"/>
  <c r="I8" i="6"/>
  <c r="F121" i="3"/>
  <c r="K75" i="2"/>
  <c r="L75" i="2"/>
  <c r="J75" i="2"/>
  <c r="L84" i="3"/>
  <c r="K84" i="3"/>
  <c r="J84" i="3"/>
  <c r="S16" i="6"/>
  <c r="R16" i="6"/>
  <c r="Q16" i="6"/>
  <c r="K11" i="3"/>
  <c r="L11" i="3"/>
  <c r="J11" i="3"/>
  <c r="K23" i="2"/>
  <c r="L23" i="2"/>
  <c r="J23" i="2"/>
  <c r="G42" i="2"/>
  <c r="K49" i="3"/>
  <c r="J49" i="3"/>
  <c r="L14" i="5"/>
  <c r="K14" i="5"/>
  <c r="J14" i="5"/>
  <c r="I14" i="5"/>
  <c r="M14" i="5"/>
  <c r="W42" i="5"/>
  <c r="V42" i="5"/>
  <c r="T42" i="5"/>
  <c r="S42" i="5"/>
  <c r="U42" i="5"/>
  <c r="S31" i="6"/>
  <c r="R31" i="6"/>
  <c r="Q31" i="6"/>
  <c r="F115" i="3"/>
  <c r="H43" i="2"/>
  <c r="S47" i="6"/>
  <c r="R47" i="6"/>
  <c r="Q47" i="6"/>
  <c r="G43" i="2"/>
  <c r="L35" i="2"/>
  <c r="K35" i="2"/>
  <c r="J35" i="2"/>
  <c r="K41" i="2"/>
  <c r="J41" i="2"/>
  <c r="V12" i="5"/>
  <c r="U12" i="5"/>
  <c r="T12" i="5"/>
  <c r="S12" i="5"/>
  <c r="W12" i="5"/>
  <c r="L73" i="2"/>
  <c r="K73" i="2"/>
  <c r="J73" i="2"/>
  <c r="L33" i="2"/>
  <c r="K33" i="2"/>
  <c r="J33" i="2"/>
  <c r="L39" i="2"/>
  <c r="K39" i="2"/>
  <c r="J39" i="2"/>
  <c r="I42" i="2"/>
  <c r="W7" i="5"/>
  <c r="V7" i="5"/>
  <c r="U7" i="5"/>
  <c r="T7" i="5"/>
  <c r="S7" i="5"/>
  <c r="L9" i="3"/>
  <c r="K9" i="3"/>
  <c r="J9" i="3"/>
  <c r="L37" i="2"/>
  <c r="K37" i="2"/>
  <c r="J37" i="2"/>
  <c r="K41" i="3"/>
  <c r="J41" i="3"/>
  <c r="J60" i="2"/>
  <c r="L60" i="2"/>
  <c r="K60" i="2"/>
  <c r="F119" i="3"/>
  <c r="E68" i="2"/>
  <c r="S18" i="6"/>
  <c r="R18" i="6"/>
  <c r="Q18" i="6"/>
  <c r="S7" i="6"/>
  <c r="R7" i="6"/>
  <c r="Q7" i="6"/>
  <c r="S9" i="6"/>
  <c r="R9" i="6"/>
  <c r="Q9" i="6"/>
  <c r="Q29" i="6"/>
  <c r="S29" i="6"/>
  <c r="R29" i="6"/>
  <c r="T11" i="12"/>
  <c r="V11" i="12"/>
  <c r="S11" i="12"/>
  <c r="I135" i="13"/>
  <c r="K135" i="13"/>
  <c r="J135" i="13"/>
  <c r="W13" i="13"/>
  <c r="V13" i="13"/>
  <c r="U13" i="13"/>
  <c r="K150" i="13"/>
  <c r="I150" i="13"/>
  <c r="J150" i="13"/>
  <c r="T19" i="14"/>
  <c r="S19" i="14"/>
  <c r="V7" i="12"/>
  <c r="T7" i="12"/>
  <c r="S7" i="12"/>
  <c r="L36" i="12"/>
  <c r="K36" i="12"/>
  <c r="J36" i="12"/>
  <c r="I36" i="12"/>
  <c r="L52" i="12"/>
  <c r="K52" i="12"/>
  <c r="J52" i="12"/>
  <c r="I52" i="12"/>
  <c r="V57" i="12"/>
  <c r="S57" i="12"/>
  <c r="T57" i="12"/>
  <c r="L20" i="12"/>
  <c r="K20" i="12"/>
  <c r="J20" i="12"/>
  <c r="I20" i="12"/>
  <c r="L32" i="12"/>
  <c r="K32" i="12"/>
  <c r="J32" i="12"/>
  <c r="I32" i="12"/>
  <c r="H48" i="13"/>
  <c r="K40" i="13"/>
  <c r="J40" i="13"/>
  <c r="I40" i="13"/>
  <c r="K111" i="13"/>
  <c r="J111" i="13"/>
  <c r="I111" i="13"/>
  <c r="I12" i="12"/>
  <c r="J12" i="12"/>
  <c r="L12" i="12"/>
  <c r="K12" i="12"/>
  <c r="L28" i="12"/>
  <c r="K28" i="12"/>
  <c r="J28" i="12"/>
  <c r="I28" i="12"/>
  <c r="L24" i="12"/>
  <c r="K24" i="12"/>
  <c r="J24" i="12"/>
  <c r="I24" i="12"/>
  <c r="J50" i="14"/>
  <c r="I50" i="14"/>
  <c r="L10" i="12"/>
  <c r="J10" i="12"/>
  <c r="I10" i="12"/>
  <c r="K10" i="12"/>
  <c r="I54" i="14"/>
  <c r="J54" i="14"/>
  <c r="V14" i="12"/>
  <c r="T14" i="12"/>
  <c r="S14" i="12"/>
  <c r="L6" i="12"/>
  <c r="J6" i="12"/>
  <c r="H53" i="12"/>
  <c r="I6" i="12"/>
  <c r="K6" i="12"/>
  <c r="S10" i="12"/>
  <c r="T10" i="12"/>
  <c r="V10" i="12"/>
  <c r="L44" i="12"/>
  <c r="K44" i="12"/>
  <c r="J44" i="12"/>
  <c r="I44" i="12"/>
  <c r="T20" i="13"/>
  <c r="W12" i="13"/>
  <c r="U12" i="13"/>
  <c r="V12" i="13"/>
  <c r="J51" i="12"/>
  <c r="I51" i="12"/>
  <c r="K51" i="12"/>
  <c r="L51" i="12"/>
  <c r="S6" i="12"/>
  <c r="T6" i="12"/>
  <c r="V6" i="12"/>
  <c r="K23" i="13"/>
  <c r="J23" i="13"/>
  <c r="I23" i="13"/>
  <c r="K130" i="13"/>
  <c r="J130" i="13"/>
  <c r="I130" i="13"/>
  <c r="K57" i="13"/>
  <c r="J57" i="13"/>
  <c r="I57" i="13"/>
  <c r="K13" i="12"/>
  <c r="J13" i="12"/>
  <c r="L13" i="12"/>
  <c r="I13" i="12"/>
  <c r="V18" i="12"/>
  <c r="T18" i="12"/>
  <c r="S18" i="12"/>
  <c r="L48" i="12"/>
  <c r="K48" i="12"/>
  <c r="J48" i="12"/>
  <c r="I48" i="12"/>
  <c r="L16" i="12"/>
  <c r="K16" i="12"/>
  <c r="I16" i="12"/>
  <c r="J16" i="12"/>
  <c r="L40" i="12"/>
  <c r="K40" i="12"/>
  <c r="J40" i="12"/>
  <c r="I40" i="12"/>
  <c r="K9" i="13"/>
  <c r="J9" i="13"/>
  <c r="I9" i="13"/>
  <c r="K17" i="13"/>
  <c r="J17" i="13"/>
  <c r="I17" i="13"/>
  <c r="K30" i="13"/>
  <c r="J30" i="13"/>
  <c r="I30" i="13"/>
  <c r="K47" i="13"/>
  <c r="J47" i="13"/>
  <c r="I47" i="13"/>
  <c r="J12" i="14"/>
  <c r="I12" i="14"/>
  <c r="J44" i="14"/>
  <c r="I44" i="14"/>
  <c r="I47" i="14"/>
  <c r="J47" i="14"/>
  <c r="J61" i="14"/>
  <c r="I61" i="14"/>
  <c r="J68" i="14"/>
  <c r="I68" i="14"/>
  <c r="K10" i="13"/>
  <c r="J10" i="13"/>
  <c r="I10" i="13"/>
  <c r="K18" i="13"/>
  <c r="J18" i="13"/>
  <c r="I18" i="13"/>
  <c r="K32" i="13"/>
  <c r="J32" i="13"/>
  <c r="I32" i="13"/>
  <c r="K50" i="13"/>
  <c r="J50" i="13"/>
  <c r="I50" i="13"/>
  <c r="K67" i="13"/>
  <c r="J67" i="13"/>
  <c r="I67" i="13"/>
  <c r="K97" i="13"/>
  <c r="J97" i="13"/>
  <c r="I97" i="13"/>
  <c r="J20" i="14"/>
  <c r="I20" i="14"/>
  <c r="I26" i="14"/>
  <c r="J26" i="14"/>
  <c r="J57" i="14"/>
  <c r="I57" i="14"/>
  <c r="H65" i="14"/>
  <c r="M75" i="15"/>
  <c r="L75" i="15"/>
  <c r="K75" i="15"/>
  <c r="J75" i="15"/>
  <c r="I75" i="15"/>
  <c r="V22" i="12"/>
  <c r="T22" i="12"/>
  <c r="S22" i="12"/>
  <c r="W14" i="13"/>
  <c r="V14" i="13"/>
  <c r="U14" i="13"/>
  <c r="K25" i="13"/>
  <c r="J25" i="13"/>
  <c r="I25" i="13"/>
  <c r="K42" i="13"/>
  <c r="J42" i="13"/>
  <c r="I42" i="13"/>
  <c r="K59" i="13"/>
  <c r="J59" i="13"/>
  <c r="I59" i="13"/>
  <c r="K89" i="13"/>
  <c r="J89" i="13"/>
  <c r="I89" i="13"/>
  <c r="J106" i="13"/>
  <c r="K106" i="13"/>
  <c r="I106" i="13"/>
  <c r="J29" i="14"/>
  <c r="I29" i="14"/>
  <c r="H37" i="14"/>
  <c r="I32" i="14"/>
  <c r="J32" i="14"/>
  <c r="Y15" i="15"/>
  <c r="X15" i="15"/>
  <c r="W15" i="15"/>
  <c r="K11" i="13"/>
  <c r="J11" i="13"/>
  <c r="I11" i="13"/>
  <c r="K19" i="13"/>
  <c r="J19" i="13"/>
  <c r="I19" i="13"/>
  <c r="K52" i="13"/>
  <c r="J52" i="13"/>
  <c r="I52" i="13"/>
  <c r="K69" i="13"/>
  <c r="J69" i="13"/>
  <c r="I69" i="13"/>
  <c r="J17" i="14"/>
  <c r="I17" i="14"/>
  <c r="J35" i="14"/>
  <c r="I35" i="14"/>
  <c r="I39" i="14"/>
  <c r="J39" i="14"/>
  <c r="M37" i="15"/>
  <c r="L37" i="15"/>
  <c r="K37" i="15"/>
  <c r="J37" i="15"/>
  <c r="I37" i="15"/>
  <c r="K27" i="13"/>
  <c r="J27" i="13"/>
  <c r="I27" i="13"/>
  <c r="K44" i="13"/>
  <c r="J44" i="13"/>
  <c r="I44" i="13"/>
  <c r="K61" i="13"/>
  <c r="J61" i="13"/>
  <c r="I61" i="13"/>
  <c r="I14" i="14"/>
  <c r="J14" i="14"/>
  <c r="J42" i="14"/>
  <c r="I42" i="14"/>
  <c r="I45" i="14"/>
  <c r="J45" i="14"/>
  <c r="K12" i="13"/>
  <c r="J12" i="13"/>
  <c r="I12" i="13"/>
  <c r="H20" i="13"/>
  <c r="K37" i="13"/>
  <c r="J37" i="13"/>
  <c r="I37" i="13"/>
  <c r="H62" i="13"/>
  <c r="K54" i="13"/>
  <c r="J54" i="13"/>
  <c r="I54" i="13"/>
  <c r="J11" i="14"/>
  <c r="I11" i="14"/>
  <c r="J48" i="14"/>
  <c r="I48" i="14"/>
  <c r="J63" i="14"/>
  <c r="I63" i="14"/>
  <c r="V15" i="12"/>
  <c r="T15" i="12"/>
  <c r="S15" i="12"/>
  <c r="W8" i="13"/>
  <c r="V8" i="13"/>
  <c r="U8" i="13"/>
  <c r="K29" i="13"/>
  <c r="J29" i="13"/>
  <c r="I29" i="13"/>
  <c r="K46" i="13"/>
  <c r="J46" i="13"/>
  <c r="I46" i="13"/>
  <c r="K64" i="13"/>
  <c r="J64" i="13"/>
  <c r="I64" i="13"/>
  <c r="K78" i="13"/>
  <c r="J78" i="13"/>
  <c r="I78" i="13"/>
  <c r="K85" i="13"/>
  <c r="J85" i="13"/>
  <c r="I85" i="13"/>
  <c r="J55" i="14"/>
  <c r="I55" i="14"/>
  <c r="K13" i="13"/>
  <c r="J13" i="13"/>
  <c r="I13" i="13"/>
  <c r="K22" i="13"/>
  <c r="J22" i="13"/>
  <c r="I22" i="13"/>
  <c r="K39" i="13"/>
  <c r="J39" i="13"/>
  <c r="I39" i="13"/>
  <c r="K56" i="13"/>
  <c r="J56" i="13"/>
  <c r="I56" i="13"/>
  <c r="J19" i="14"/>
  <c r="I19" i="14"/>
  <c r="J27" i="14"/>
  <c r="I27" i="14"/>
  <c r="I30" i="14"/>
  <c r="J30" i="14"/>
  <c r="Y19" i="15"/>
  <c r="X19" i="15"/>
  <c r="W19" i="15"/>
  <c r="K31" i="13"/>
  <c r="J31" i="13"/>
  <c r="I31" i="13"/>
  <c r="J33" i="14"/>
  <c r="I33" i="14"/>
  <c r="I36" i="14"/>
  <c r="J36" i="14"/>
  <c r="X18" i="15"/>
  <c r="W18" i="15"/>
  <c r="Y18" i="15"/>
  <c r="K14" i="13"/>
  <c r="J14" i="13"/>
  <c r="I14" i="13"/>
  <c r="K24" i="13"/>
  <c r="J24" i="13"/>
  <c r="I24" i="13"/>
  <c r="K41" i="13"/>
  <c r="J41" i="13"/>
  <c r="I41" i="13"/>
  <c r="K58" i="13"/>
  <c r="J58" i="13"/>
  <c r="I58" i="13"/>
  <c r="I16" i="14"/>
  <c r="J16" i="14"/>
  <c r="J40" i="14"/>
  <c r="I40" i="14"/>
  <c r="I43" i="14"/>
  <c r="J43" i="14"/>
  <c r="H51" i="14"/>
  <c r="J59" i="14"/>
  <c r="I59" i="14"/>
  <c r="J46" i="14"/>
  <c r="I46" i="14"/>
  <c r="I49" i="14"/>
  <c r="J49" i="14"/>
  <c r="K15" i="13"/>
  <c r="J15" i="13"/>
  <c r="I15" i="13"/>
  <c r="J53" i="14"/>
  <c r="I53" i="14"/>
  <c r="I56" i="14"/>
  <c r="J56" i="14"/>
  <c r="J25" i="14"/>
  <c r="I25" i="14"/>
  <c r="I28" i="14"/>
  <c r="J28" i="14"/>
  <c r="I8" i="13"/>
  <c r="J8" i="13"/>
  <c r="K8" i="13"/>
  <c r="I16" i="13"/>
  <c r="J16" i="13"/>
  <c r="K16" i="13"/>
  <c r="I28" i="13"/>
  <c r="J28" i="13"/>
  <c r="K28" i="13"/>
  <c r="I45" i="13"/>
  <c r="J45" i="13"/>
  <c r="K45" i="13"/>
  <c r="I79" i="13"/>
  <c r="J79" i="13"/>
  <c r="K79" i="13"/>
  <c r="I18" i="14"/>
  <c r="J18" i="14"/>
  <c r="J31" i="14"/>
  <c r="I31" i="14"/>
  <c r="I34" i="14"/>
  <c r="J34" i="14"/>
  <c r="Y11" i="15"/>
  <c r="X11" i="15"/>
  <c r="W11" i="15"/>
  <c r="J31" i="17"/>
  <c r="I31" i="17"/>
  <c r="I41" i="14"/>
  <c r="J41" i="14"/>
  <c r="M54" i="15"/>
  <c r="L54" i="15"/>
  <c r="K54" i="15"/>
  <c r="J54" i="15"/>
  <c r="I54" i="15"/>
  <c r="H23" i="14"/>
  <c r="J15" i="14"/>
  <c r="I15" i="14"/>
  <c r="J153" i="16"/>
  <c r="I153" i="16"/>
  <c r="H161" i="16"/>
  <c r="J39" i="16"/>
  <c r="I39" i="16"/>
  <c r="J13" i="14"/>
  <c r="I13" i="14"/>
  <c r="M10" i="15"/>
  <c r="L10" i="15"/>
  <c r="K10" i="15"/>
  <c r="J10" i="15"/>
  <c r="I10" i="15"/>
  <c r="M14" i="15"/>
  <c r="L14" i="15"/>
  <c r="K14" i="15"/>
  <c r="J14" i="15"/>
  <c r="I14" i="15"/>
  <c r="M18" i="15"/>
  <c r="L18" i="15"/>
  <c r="K18" i="15"/>
  <c r="J18" i="15"/>
  <c r="I18" i="15"/>
  <c r="J73" i="16"/>
  <c r="I73" i="16"/>
  <c r="H37" i="17"/>
  <c r="I38" i="17"/>
  <c r="K38" i="17"/>
  <c r="J38" i="17"/>
  <c r="H107" i="16"/>
  <c r="J108" i="16"/>
  <c r="I108" i="16"/>
  <c r="J145" i="16"/>
  <c r="I145" i="16"/>
  <c r="J70" i="14"/>
  <c r="I70" i="14"/>
  <c r="J72" i="14"/>
  <c r="I72" i="14"/>
  <c r="J74" i="14"/>
  <c r="I74" i="14"/>
  <c r="J76" i="14"/>
  <c r="I76" i="14"/>
  <c r="J78" i="14"/>
  <c r="I78" i="14"/>
  <c r="J81" i="14"/>
  <c r="I81" i="14"/>
  <c r="J83" i="14"/>
  <c r="I83" i="14"/>
  <c r="J85" i="14"/>
  <c r="I85" i="14"/>
  <c r="H93" i="14"/>
  <c r="J87" i="14"/>
  <c r="I87" i="14"/>
  <c r="J89" i="14"/>
  <c r="I89" i="14"/>
  <c r="J91" i="14"/>
  <c r="I91" i="14"/>
  <c r="J96" i="14"/>
  <c r="I96" i="14"/>
  <c r="J98" i="14"/>
  <c r="I98" i="14"/>
  <c r="J100" i="14"/>
  <c r="I100" i="14"/>
  <c r="J102" i="14"/>
  <c r="I102" i="14"/>
  <c r="J104" i="14"/>
  <c r="I104" i="14"/>
  <c r="J106" i="14"/>
  <c r="I106" i="14"/>
  <c r="J109" i="14"/>
  <c r="I109" i="14"/>
  <c r="J111" i="14"/>
  <c r="I111" i="14"/>
  <c r="J113" i="14"/>
  <c r="I113" i="14"/>
  <c r="H121" i="14"/>
  <c r="J115" i="14"/>
  <c r="I115" i="14"/>
  <c r="J117" i="14"/>
  <c r="I117" i="14"/>
  <c r="J119" i="14"/>
  <c r="I119" i="14"/>
  <c r="J124" i="14"/>
  <c r="I124" i="14"/>
  <c r="J126" i="14"/>
  <c r="I126" i="14"/>
  <c r="J128" i="14"/>
  <c r="I128" i="14"/>
  <c r="J130" i="14"/>
  <c r="I130" i="14"/>
  <c r="J132" i="14"/>
  <c r="I132" i="14"/>
  <c r="J134" i="14"/>
  <c r="I134" i="14"/>
  <c r="J137" i="14"/>
  <c r="I137" i="14"/>
  <c r="J139" i="14"/>
  <c r="I139" i="14"/>
  <c r="J141" i="14"/>
  <c r="I141" i="14"/>
  <c r="H149" i="14"/>
  <c r="J143" i="14"/>
  <c r="I143" i="14"/>
  <c r="J145" i="14"/>
  <c r="I145" i="14"/>
  <c r="J147" i="14"/>
  <c r="I147" i="14"/>
  <c r="J152" i="14"/>
  <c r="I152" i="14"/>
  <c r="J154" i="14"/>
  <c r="I154" i="14"/>
  <c r="J156" i="14"/>
  <c r="I156" i="14"/>
  <c r="J158" i="14"/>
  <c r="I158" i="14"/>
  <c r="J160" i="14"/>
  <c r="I160" i="14"/>
  <c r="J162" i="14"/>
  <c r="I162" i="14"/>
  <c r="U20" i="16"/>
  <c r="V20" i="16"/>
  <c r="I22" i="14"/>
  <c r="J22" i="14"/>
  <c r="J56" i="16"/>
  <c r="I56" i="16"/>
  <c r="J21" i="14"/>
  <c r="I21" i="14"/>
  <c r="J90" i="16"/>
  <c r="I90" i="16"/>
  <c r="I9" i="15"/>
  <c r="M9" i="15"/>
  <c r="L9" i="15"/>
  <c r="J9" i="15"/>
  <c r="K9" i="15"/>
  <c r="I13" i="15"/>
  <c r="H21" i="15"/>
  <c r="M13" i="15"/>
  <c r="L13" i="15"/>
  <c r="J13" i="15"/>
  <c r="K13" i="15"/>
  <c r="I17" i="15"/>
  <c r="M17" i="15"/>
  <c r="L17" i="15"/>
  <c r="J17" i="15"/>
  <c r="K17" i="15"/>
  <c r="I27" i="15"/>
  <c r="H35" i="15"/>
  <c r="M27" i="15"/>
  <c r="L27" i="15"/>
  <c r="J27" i="15"/>
  <c r="K27" i="15"/>
  <c r="V13" i="16"/>
  <c r="U13" i="16"/>
  <c r="T21" i="16"/>
  <c r="J127" i="16"/>
  <c r="I127" i="16"/>
  <c r="I58" i="14"/>
  <c r="J58" i="14"/>
  <c r="I60" i="14"/>
  <c r="J60" i="14"/>
  <c r="I62" i="14"/>
  <c r="J62" i="14"/>
  <c r="I64" i="14"/>
  <c r="J64" i="14"/>
  <c r="I67" i="14"/>
  <c r="J67" i="14"/>
  <c r="I69" i="14"/>
  <c r="J69" i="14"/>
  <c r="H79" i="14"/>
  <c r="I71" i="14"/>
  <c r="J71" i="14"/>
  <c r="I73" i="14"/>
  <c r="J73" i="14"/>
  <c r="I75" i="14"/>
  <c r="J75" i="14"/>
  <c r="I77" i="14"/>
  <c r="J77" i="14"/>
  <c r="I82" i="14"/>
  <c r="J82" i="14"/>
  <c r="I84" i="14"/>
  <c r="J84" i="14"/>
  <c r="I86" i="14"/>
  <c r="J86" i="14"/>
  <c r="I88" i="14"/>
  <c r="J88" i="14"/>
  <c r="I90" i="14"/>
  <c r="J90" i="14"/>
  <c r="I92" i="14"/>
  <c r="J92" i="14"/>
  <c r="I95" i="14"/>
  <c r="J95" i="14"/>
  <c r="I97" i="14"/>
  <c r="J97" i="14"/>
  <c r="H107" i="14"/>
  <c r="I99" i="14"/>
  <c r="J99" i="14"/>
  <c r="I101" i="14"/>
  <c r="J101" i="14"/>
  <c r="I103" i="14"/>
  <c r="J103" i="14"/>
  <c r="I105" i="14"/>
  <c r="J105" i="14"/>
  <c r="I110" i="14"/>
  <c r="J110" i="14"/>
  <c r="I112" i="14"/>
  <c r="J112" i="14"/>
  <c r="I114" i="14"/>
  <c r="J114" i="14"/>
  <c r="I116" i="14"/>
  <c r="J116" i="14"/>
  <c r="I118" i="14"/>
  <c r="J118" i="14"/>
  <c r="I120" i="14"/>
  <c r="J120" i="14"/>
  <c r="I123" i="14"/>
  <c r="J123" i="14"/>
  <c r="I125" i="14"/>
  <c r="J125" i="14"/>
  <c r="H135" i="14"/>
  <c r="I127" i="14"/>
  <c r="J127" i="14"/>
  <c r="I129" i="14"/>
  <c r="J129" i="14"/>
  <c r="I131" i="14"/>
  <c r="J131" i="14"/>
  <c r="I133" i="14"/>
  <c r="J133" i="14"/>
  <c r="I138" i="14"/>
  <c r="J138" i="14"/>
  <c r="I140" i="14"/>
  <c r="J140" i="14"/>
  <c r="I142" i="14"/>
  <c r="J142" i="14"/>
  <c r="I144" i="14"/>
  <c r="J144" i="14"/>
  <c r="I146" i="14"/>
  <c r="J146" i="14"/>
  <c r="I148" i="14"/>
  <c r="J148" i="14"/>
  <c r="I151" i="14"/>
  <c r="J151" i="14"/>
  <c r="I153" i="14"/>
  <c r="J153" i="14"/>
  <c r="H163" i="14"/>
  <c r="I155" i="14"/>
  <c r="J155" i="14"/>
  <c r="I157" i="14"/>
  <c r="J157" i="14"/>
  <c r="I159" i="14"/>
  <c r="J159" i="14"/>
  <c r="I161" i="14"/>
  <c r="J161" i="14"/>
  <c r="K132" i="17"/>
  <c r="I132" i="17"/>
  <c r="J132" i="17"/>
  <c r="I98" i="17"/>
  <c r="J98" i="17"/>
  <c r="J11" i="16"/>
  <c r="I11" i="16"/>
  <c r="J19" i="16"/>
  <c r="I19" i="16"/>
  <c r="K32" i="17"/>
  <c r="J32" i="17"/>
  <c r="I32" i="17"/>
  <c r="K57" i="17"/>
  <c r="J57" i="17"/>
  <c r="I57" i="17"/>
  <c r="K100" i="17"/>
  <c r="I100" i="17"/>
  <c r="J100" i="17"/>
  <c r="X37" i="18"/>
  <c r="W36" i="18"/>
  <c r="K10" i="17"/>
  <c r="J10" i="17"/>
  <c r="I10" i="17"/>
  <c r="H9" i="17"/>
  <c r="K31" i="17" s="1"/>
  <c r="H48" i="18"/>
  <c r="I40" i="18"/>
  <c r="J28" i="17"/>
  <c r="K28" i="17"/>
  <c r="I28" i="17"/>
  <c r="I12" i="18"/>
  <c r="H20" i="18"/>
  <c r="K40" i="17"/>
  <c r="J40" i="17"/>
  <c r="I40" i="17"/>
  <c r="K15" i="17"/>
  <c r="J15" i="17"/>
  <c r="I15" i="17"/>
  <c r="Q68" i="18"/>
  <c r="P76" i="18"/>
  <c r="U15" i="17"/>
  <c r="W15" i="17"/>
  <c r="V15" i="17"/>
  <c r="W10" i="17"/>
  <c r="V10" i="17"/>
  <c r="T9" i="17"/>
  <c r="U10" i="17"/>
  <c r="I13" i="17"/>
  <c r="H21" i="17"/>
  <c r="K13" i="17"/>
  <c r="J13" i="17"/>
  <c r="K83" i="17"/>
  <c r="I83" i="17"/>
  <c r="H91" i="17"/>
  <c r="J83" i="17"/>
  <c r="K131" i="17"/>
  <c r="J131" i="17"/>
  <c r="I131" i="17"/>
  <c r="I46" i="18"/>
  <c r="K18" i="17"/>
  <c r="J18" i="17"/>
  <c r="I18" i="17"/>
  <c r="K59" i="17"/>
  <c r="J59" i="17"/>
  <c r="I59" i="17"/>
  <c r="K66" i="17"/>
  <c r="J66" i="17"/>
  <c r="I66" i="17"/>
  <c r="H65" i="17"/>
  <c r="Q73" i="18"/>
  <c r="I137" i="17"/>
  <c r="J137" i="17"/>
  <c r="K137" i="17"/>
  <c r="I74" i="18"/>
  <c r="X30" i="18"/>
  <c r="K25" i="17"/>
  <c r="J25" i="17"/>
  <c r="I25" i="17"/>
  <c r="K42" i="17"/>
  <c r="J42" i="17"/>
  <c r="I42" i="17"/>
  <c r="K48" i="17"/>
  <c r="J48" i="17"/>
  <c r="I48" i="17"/>
  <c r="H63" i="17"/>
  <c r="I55" i="17"/>
  <c r="K55" i="17"/>
  <c r="J55" i="17"/>
  <c r="K67" i="17"/>
  <c r="J67" i="17"/>
  <c r="I67" i="17"/>
  <c r="I80" i="18"/>
  <c r="J17" i="16"/>
  <c r="I17" i="16"/>
  <c r="K14" i="17"/>
  <c r="J14" i="17"/>
  <c r="I14" i="17"/>
  <c r="K70" i="17"/>
  <c r="J70" i="17"/>
  <c r="I70" i="17"/>
  <c r="Q55" i="18"/>
  <c r="X130" i="18"/>
  <c r="I13" i="18"/>
  <c r="I30" i="19"/>
  <c r="H30" i="19"/>
  <c r="X52" i="18"/>
  <c r="I61" i="18"/>
  <c r="Q80" i="18"/>
  <c r="I84" i="18"/>
  <c r="X13" i="18"/>
  <c r="H22" i="18"/>
  <c r="I23" i="18"/>
  <c r="Q31" i="18"/>
  <c r="X55" i="18"/>
  <c r="I65" i="18"/>
  <c r="H64" i="18"/>
  <c r="X19" i="18"/>
  <c r="I29" i="18"/>
  <c r="Q38" i="18"/>
  <c r="I44" i="18"/>
  <c r="Q53" i="18"/>
  <c r="Q14" i="18"/>
  <c r="W64" i="18"/>
  <c r="X65" i="18"/>
  <c r="X71" i="18"/>
  <c r="Q88" i="18"/>
  <c r="X38" i="18"/>
  <c r="I47" i="18"/>
  <c r="Q56" i="18"/>
  <c r="X17" i="18"/>
  <c r="I27" i="18"/>
  <c r="Q72" i="18"/>
  <c r="X47" i="18"/>
  <c r="I57" i="18"/>
  <c r="Q66" i="18"/>
  <c r="I30" i="18"/>
  <c r="Q39" i="18"/>
  <c r="X72" i="18"/>
  <c r="K12" i="17"/>
  <c r="J12" i="17"/>
  <c r="I12" i="17"/>
  <c r="X54" i="18"/>
  <c r="W62" i="18"/>
  <c r="I141" i="18"/>
  <c r="J45" i="17"/>
  <c r="K45" i="17"/>
  <c r="I45" i="17"/>
  <c r="I10" i="18"/>
  <c r="Q18" i="18"/>
  <c r="X69" i="18"/>
  <c r="Y38" i="19"/>
  <c r="X38" i="19"/>
  <c r="W37" i="19"/>
  <c r="I25" i="19"/>
  <c r="H25" i="19"/>
  <c r="I32" i="19"/>
  <c r="H32" i="19"/>
  <c r="Q18" i="19"/>
  <c r="P18" i="19"/>
  <c r="I24" i="19"/>
  <c r="H24" i="19"/>
  <c r="G23" i="19"/>
  <c r="Q47" i="19"/>
  <c r="P47" i="19"/>
  <c r="Q29" i="19"/>
  <c r="P29" i="19"/>
  <c r="I27" i="19"/>
  <c r="H27" i="19"/>
  <c r="G35" i="19"/>
  <c r="X114" i="18"/>
  <c r="W49" i="19"/>
  <c r="Y41" i="19"/>
  <c r="X41" i="19"/>
  <c r="Y34" i="19"/>
  <c r="X34" i="19"/>
  <c r="Q20" i="19"/>
  <c r="P20" i="19"/>
  <c r="Y48" i="19"/>
  <c r="X48" i="19"/>
  <c r="Q70" i="18"/>
  <c r="X15" i="18"/>
  <c r="Q16" i="18"/>
  <c r="Q15" i="19"/>
  <c r="P15" i="19"/>
  <c r="Y43" i="19"/>
  <c r="X43" i="19"/>
  <c r="Y18" i="19"/>
  <c r="X18" i="19"/>
  <c r="Y24" i="19"/>
  <c r="X24" i="19"/>
  <c r="W23" i="19"/>
  <c r="Q30" i="19"/>
  <c r="P30" i="19"/>
  <c r="I42" i="19"/>
  <c r="H42" i="19"/>
  <c r="I47" i="19"/>
  <c r="H47" i="19"/>
  <c r="I132" i="21"/>
  <c r="H132" i="21"/>
  <c r="Q18" i="21"/>
  <c r="R18" i="21"/>
  <c r="H15" i="21"/>
  <c r="I15" i="21"/>
  <c r="L54" i="22"/>
  <c r="K54" i="22"/>
  <c r="J54" i="22"/>
  <c r="I21" i="21"/>
  <c r="H21" i="21"/>
  <c r="G106" i="21"/>
  <c r="I98" i="21"/>
  <c r="H98" i="21"/>
  <c r="R14" i="21"/>
  <c r="Q14" i="21"/>
  <c r="P22" i="21"/>
  <c r="I63" i="21"/>
  <c r="H63" i="21"/>
  <c r="H24" i="21"/>
  <c r="I24" i="21"/>
  <c r="I150" i="21"/>
  <c r="H150" i="21"/>
  <c r="R17" i="21"/>
  <c r="Q17" i="21"/>
  <c r="H41" i="21"/>
  <c r="I41" i="21"/>
  <c r="I115" i="21"/>
  <c r="H115" i="21"/>
  <c r="I155" i="21"/>
  <c r="H155" i="21"/>
  <c r="I81" i="21"/>
  <c r="H81" i="21"/>
  <c r="I156" i="21"/>
  <c r="H156" i="21"/>
  <c r="I13" i="21"/>
  <c r="H13" i="21"/>
  <c r="I29" i="21"/>
  <c r="H29" i="21"/>
  <c r="I46" i="21"/>
  <c r="H46" i="21"/>
  <c r="I54" i="21"/>
  <c r="H54" i="21"/>
  <c r="I71" i="21"/>
  <c r="H71" i="21"/>
  <c r="I88" i="21"/>
  <c r="H88" i="21"/>
  <c r="X20" i="22"/>
  <c r="W20" i="22"/>
  <c r="V20" i="22"/>
  <c r="I27" i="21"/>
  <c r="H27" i="21"/>
  <c r="L28" i="22"/>
  <c r="K28" i="22"/>
  <c r="J28" i="22"/>
  <c r="I12" i="21"/>
  <c r="H12" i="21"/>
  <c r="I20" i="21"/>
  <c r="H20" i="21"/>
  <c r="L140" i="22"/>
  <c r="K140" i="22"/>
  <c r="J140" i="22"/>
  <c r="L71" i="22"/>
  <c r="K71" i="22"/>
  <c r="J71" i="22"/>
  <c r="L114" i="22"/>
  <c r="K114" i="22"/>
  <c r="J114" i="22"/>
  <c r="I11" i="21"/>
  <c r="H11" i="21"/>
  <c r="I19" i="21"/>
  <c r="H19" i="21"/>
  <c r="L88" i="22"/>
  <c r="K88" i="22"/>
  <c r="J88" i="22"/>
  <c r="L45" i="22"/>
  <c r="K45" i="22"/>
  <c r="J45" i="22"/>
  <c r="H157" i="21"/>
  <c r="I157" i="21"/>
  <c r="L149" i="22"/>
  <c r="K149" i="22"/>
  <c r="J149" i="22"/>
  <c r="L160" i="22"/>
  <c r="J160" i="22"/>
  <c r="K160" i="22"/>
  <c r="J11" i="22"/>
  <c r="K11" i="22"/>
  <c r="L11" i="22"/>
  <c r="L123" i="22"/>
  <c r="K123" i="22"/>
  <c r="J123" i="22"/>
  <c r="L62" i="22"/>
  <c r="K62" i="22"/>
  <c r="J62" i="22"/>
  <c r="L97" i="22"/>
  <c r="K97" i="22"/>
  <c r="J97" i="22"/>
  <c r="I105" i="22"/>
  <c r="L37" i="22"/>
  <c r="K37" i="22"/>
  <c r="J37" i="22"/>
  <c r="H58" i="21"/>
  <c r="I58" i="21"/>
  <c r="H75" i="21"/>
  <c r="I75" i="21"/>
  <c r="L12" i="22"/>
  <c r="K12" i="22"/>
  <c r="J12" i="22"/>
  <c r="L157" i="22"/>
  <c r="K157" i="22"/>
  <c r="J157" i="22"/>
  <c r="L80" i="22"/>
  <c r="K80" i="22"/>
  <c r="J80" i="22"/>
  <c r="L131" i="22"/>
  <c r="K131" i="22"/>
  <c r="J131" i="22"/>
  <c r="K72" i="26"/>
  <c r="J72" i="26"/>
  <c r="I72" i="26"/>
  <c r="H146" i="27"/>
  <c r="K138" i="27"/>
  <c r="J138" i="27"/>
  <c r="I138" i="27"/>
  <c r="K10" i="26"/>
  <c r="J10" i="26"/>
  <c r="I10" i="26"/>
  <c r="I43" i="26"/>
  <c r="J43" i="26"/>
  <c r="K43" i="26"/>
  <c r="J15" i="26"/>
  <c r="I15" i="26"/>
  <c r="K15" i="26"/>
  <c r="K89" i="26"/>
  <c r="J89" i="26"/>
  <c r="I89" i="26"/>
  <c r="K156" i="26"/>
  <c r="I156" i="26"/>
  <c r="J156" i="26"/>
  <c r="I60" i="26"/>
  <c r="J60" i="26"/>
  <c r="K60" i="26"/>
  <c r="I78" i="26"/>
  <c r="J78" i="26"/>
  <c r="K78" i="26"/>
  <c r="K11" i="27"/>
  <c r="J11" i="27"/>
  <c r="I11" i="27"/>
  <c r="I26" i="26"/>
  <c r="H34" i="26"/>
  <c r="J26" i="26"/>
  <c r="K26" i="26"/>
  <c r="H132" i="26"/>
  <c r="K124" i="26"/>
  <c r="J124" i="26"/>
  <c r="I124" i="26"/>
  <c r="K27" i="26"/>
  <c r="J27" i="26"/>
  <c r="I27" i="26"/>
  <c r="K158" i="26"/>
  <c r="J158" i="26"/>
  <c r="I158" i="26"/>
  <c r="K8" i="26"/>
  <c r="I8" i="26"/>
  <c r="J8" i="26"/>
  <c r="K38" i="26"/>
  <c r="J38" i="26"/>
  <c r="I38" i="26"/>
  <c r="K13" i="26"/>
  <c r="J13" i="26"/>
  <c r="I13" i="26"/>
  <c r="I9" i="26"/>
  <c r="J9" i="26"/>
  <c r="K9" i="26"/>
  <c r="K107" i="26"/>
  <c r="J107" i="26"/>
  <c r="I107" i="26"/>
  <c r="K55" i="26"/>
  <c r="J55" i="26"/>
  <c r="I55" i="26"/>
  <c r="K141" i="26"/>
  <c r="J141" i="26"/>
  <c r="I141" i="26"/>
  <c r="K11" i="26"/>
  <c r="J11" i="26"/>
  <c r="I11" i="26"/>
  <c r="K13" i="27"/>
  <c r="J13" i="27"/>
  <c r="I13" i="27"/>
  <c r="K86" i="27"/>
  <c r="J86" i="27"/>
  <c r="I86" i="27"/>
  <c r="K30" i="26"/>
  <c r="J30" i="26"/>
  <c r="I30" i="26"/>
  <c r="K61" i="27"/>
  <c r="J61" i="27"/>
  <c r="I61" i="27"/>
  <c r="K121" i="27"/>
  <c r="J121" i="27"/>
  <c r="I121" i="27"/>
  <c r="K23" i="26"/>
  <c r="J23" i="26"/>
  <c r="I23" i="26"/>
  <c r="K27" i="27"/>
  <c r="J27" i="27"/>
  <c r="I27" i="27"/>
  <c r="K37" i="27"/>
  <c r="J37" i="27"/>
  <c r="I37" i="27"/>
  <c r="K25" i="26"/>
  <c r="I25" i="26"/>
  <c r="J25" i="26"/>
  <c r="K19" i="27"/>
  <c r="J19" i="27"/>
  <c r="I19" i="27"/>
  <c r="K8" i="27"/>
  <c r="J8" i="27"/>
  <c r="I8" i="27"/>
  <c r="K44" i="26"/>
  <c r="J44" i="26"/>
  <c r="I44" i="26"/>
  <c r="K52" i="27"/>
  <c r="J52" i="27"/>
  <c r="I52" i="27"/>
  <c r="K69" i="27"/>
  <c r="J69" i="27"/>
  <c r="I69" i="27"/>
  <c r="K10" i="27"/>
  <c r="J10" i="27"/>
  <c r="I10" i="27"/>
  <c r="H20" i="27"/>
  <c r="K12" i="27"/>
  <c r="J12" i="27"/>
  <c r="I12" i="27"/>
  <c r="I23" i="27"/>
  <c r="J23" i="27"/>
  <c r="K23" i="27"/>
  <c r="I95" i="26"/>
  <c r="J95" i="26"/>
  <c r="K95" i="26"/>
  <c r="M59" i="28"/>
  <c r="L59" i="28"/>
  <c r="K59" i="28"/>
  <c r="J59" i="28"/>
  <c r="I59" i="28"/>
  <c r="M11" i="28"/>
  <c r="L11" i="28"/>
  <c r="K11" i="28"/>
  <c r="J11" i="28"/>
  <c r="I11" i="28"/>
  <c r="M28" i="28"/>
  <c r="L28" i="28"/>
  <c r="K28" i="28"/>
  <c r="J28" i="28"/>
  <c r="I28" i="28"/>
  <c r="M149" i="28"/>
  <c r="L149" i="28"/>
  <c r="K149" i="28"/>
  <c r="I149" i="28"/>
  <c r="J149" i="28"/>
  <c r="I36" i="28"/>
  <c r="M36" i="28"/>
  <c r="L36" i="28"/>
  <c r="K36" i="28"/>
  <c r="J36" i="28"/>
  <c r="M42" i="28"/>
  <c r="L42" i="28"/>
  <c r="K42" i="28"/>
  <c r="J42" i="28"/>
  <c r="I42" i="28"/>
  <c r="L121" i="28"/>
  <c r="K121" i="28"/>
  <c r="M121" i="28"/>
  <c r="J121" i="28"/>
  <c r="I121" i="28"/>
  <c r="M8" i="28"/>
  <c r="L8" i="28"/>
  <c r="K8" i="28"/>
  <c r="J8" i="28"/>
  <c r="I8" i="28"/>
  <c r="M128" i="28"/>
  <c r="L128" i="28"/>
  <c r="J128" i="28"/>
  <c r="K128" i="28"/>
  <c r="I128" i="28"/>
  <c r="I18" i="28"/>
  <c r="M18" i="28"/>
  <c r="L18" i="28"/>
  <c r="K18" i="28"/>
  <c r="J18" i="28"/>
  <c r="M25" i="28"/>
  <c r="L25" i="28"/>
  <c r="K25" i="28"/>
  <c r="J25" i="28"/>
  <c r="I25" i="28"/>
  <c r="M31" i="28"/>
  <c r="L31" i="28"/>
  <c r="K31" i="28"/>
  <c r="J31" i="28"/>
  <c r="I31" i="28"/>
  <c r="M14" i="28"/>
  <c r="L14" i="28"/>
  <c r="K14" i="28"/>
  <c r="J14" i="28"/>
  <c r="I14" i="28"/>
  <c r="M45" i="28"/>
  <c r="L45" i="28"/>
  <c r="K45" i="28"/>
  <c r="J45" i="28"/>
  <c r="I45" i="28"/>
  <c r="M17" i="28"/>
  <c r="L17" i="28"/>
  <c r="K17" i="28"/>
  <c r="J17" i="28"/>
  <c r="I17" i="28"/>
  <c r="Q28" i="36"/>
  <c r="P28" i="36"/>
  <c r="J34" i="36"/>
  <c r="I34" i="36"/>
  <c r="AV12" i="35"/>
  <c r="AU12" i="35"/>
  <c r="AS12" i="35"/>
  <c r="AR12" i="35"/>
  <c r="AT12" i="35"/>
  <c r="I31" i="35"/>
  <c r="H31" i="35"/>
  <c r="P12" i="36"/>
  <c r="Q12" i="36"/>
  <c r="AK38" i="35"/>
  <c r="AL38" i="35"/>
  <c r="AL16" i="35"/>
  <c r="AK16" i="35"/>
  <c r="AJ16" i="35"/>
  <c r="AL31" i="35"/>
  <c r="AK31" i="35"/>
  <c r="V33" i="35"/>
  <c r="W33" i="35"/>
  <c r="P17" i="36"/>
  <c r="Q17" i="36"/>
  <c r="AV11" i="35"/>
  <c r="AU11" i="35"/>
  <c r="AR11" i="35"/>
  <c r="AT11" i="35"/>
  <c r="AS11" i="35"/>
  <c r="AQ22" i="35"/>
  <c r="V32" i="35"/>
  <c r="W32" i="35"/>
  <c r="AV17" i="35"/>
  <c r="AU17" i="35"/>
  <c r="AR17" i="35"/>
  <c r="AT17" i="35"/>
  <c r="AS17" i="35"/>
  <c r="AV14" i="35"/>
  <c r="AU14" i="35"/>
  <c r="AT14" i="35"/>
  <c r="AS14" i="35"/>
  <c r="AR14" i="35"/>
  <c r="AL18" i="35"/>
  <c r="AK18" i="35"/>
  <c r="AJ18" i="35"/>
  <c r="AL10" i="35"/>
  <c r="AK10" i="35"/>
  <c r="AJ10" i="35"/>
  <c r="I38" i="35"/>
  <c r="H38" i="35"/>
  <c r="AV9" i="35"/>
  <c r="AU9" i="35"/>
  <c r="AT9" i="35"/>
  <c r="AS9" i="35"/>
  <c r="AR9" i="35"/>
  <c r="I47" i="36"/>
  <c r="J47" i="36"/>
  <c r="AV15" i="35"/>
  <c r="AU15" i="35"/>
  <c r="AS15" i="35"/>
  <c r="AT15" i="35"/>
  <c r="AR15" i="35"/>
  <c r="AL13" i="35"/>
  <c r="AK13" i="35"/>
  <c r="AJ13" i="35"/>
  <c r="I34" i="35"/>
  <c r="H34" i="35"/>
  <c r="W36" i="35"/>
  <c r="V36" i="35"/>
  <c r="J45" i="36"/>
  <c r="I45" i="36"/>
  <c r="P8" i="36"/>
  <c r="Q8" i="36"/>
  <c r="AV8" i="35"/>
  <c r="AS8" i="35"/>
  <c r="AU8" i="35"/>
  <c r="AT8" i="35"/>
  <c r="AR8" i="35"/>
  <c r="Q35" i="36"/>
  <c r="P35" i="36"/>
  <c r="P41" i="36"/>
  <c r="Q41" i="36"/>
  <c r="W39" i="35"/>
  <c r="V39" i="35"/>
  <c r="J30" i="36"/>
  <c r="I30" i="36"/>
  <c r="J21" i="37"/>
  <c r="I21" i="37"/>
  <c r="H10" i="40"/>
  <c r="J10" i="40"/>
  <c r="I10" i="40"/>
  <c r="Q25" i="36"/>
  <c r="P25" i="36"/>
  <c r="I15" i="36"/>
  <c r="J15" i="36"/>
  <c r="J37" i="36"/>
  <c r="I37" i="36"/>
  <c r="Q42" i="36"/>
  <c r="P42" i="36"/>
  <c r="H40" i="35"/>
  <c r="I40" i="35"/>
  <c r="Q43" i="36"/>
  <c r="P43" i="36"/>
  <c r="Q51" i="36"/>
  <c r="P51" i="36"/>
  <c r="Q9" i="37"/>
  <c r="P9" i="37"/>
  <c r="I11" i="36"/>
  <c r="J11" i="36"/>
  <c r="I35" i="35"/>
  <c r="H35" i="35"/>
  <c r="P21" i="36"/>
  <c r="Q21" i="36"/>
  <c r="I7" i="36"/>
  <c r="J7" i="36"/>
  <c r="W30" i="35"/>
  <c r="V30" i="35"/>
  <c r="W40" i="35"/>
  <c r="V40" i="35"/>
  <c r="Q24" i="36"/>
  <c r="P24" i="36"/>
  <c r="J41" i="37"/>
  <c r="I41" i="37"/>
  <c r="I32" i="35"/>
  <c r="H32" i="35"/>
  <c r="W37" i="35"/>
  <c r="V37" i="35"/>
  <c r="Q7" i="36"/>
  <c r="P7" i="36"/>
  <c r="Q11" i="36"/>
  <c r="P11" i="36"/>
  <c r="J7" i="37"/>
  <c r="I7" i="37"/>
  <c r="W31" i="35"/>
  <c r="V31" i="35"/>
  <c r="J30" i="37"/>
  <c r="I30" i="37"/>
  <c r="I39" i="35"/>
  <c r="H39" i="35"/>
  <c r="G7" i="39"/>
  <c r="I7" i="39"/>
  <c r="H7" i="39"/>
  <c r="I33" i="35"/>
  <c r="H33" i="35"/>
  <c r="I24" i="37"/>
  <c r="J24" i="37"/>
  <c r="AS10" i="35"/>
  <c r="AR10" i="35"/>
  <c r="AU10" i="35"/>
  <c r="AV10" i="35"/>
  <c r="AT10" i="35"/>
  <c r="I30" i="35"/>
  <c r="H30" i="35"/>
  <c r="W35" i="35"/>
  <c r="V35" i="35"/>
  <c r="J33" i="37"/>
  <c r="I33" i="37"/>
  <c r="J49" i="37"/>
  <c r="I49" i="37"/>
  <c r="I37" i="35"/>
  <c r="H37" i="35"/>
  <c r="S8" i="39"/>
  <c r="R8" i="39"/>
  <c r="Q8" i="39"/>
  <c r="P8" i="39"/>
  <c r="O8" i="39"/>
  <c r="T8" i="39"/>
  <c r="J129" i="39"/>
  <c r="O127" i="39"/>
  <c r="M127" i="39"/>
  <c r="L127" i="39"/>
  <c r="K127" i="39"/>
  <c r="N127" i="39"/>
  <c r="L8" i="40"/>
  <c r="N8" i="40"/>
  <c r="O136" i="40"/>
  <c r="N136" i="40"/>
  <c r="M136" i="40"/>
  <c r="L136" i="40"/>
  <c r="K136" i="40"/>
  <c r="I16" i="37"/>
  <c r="J16" i="37"/>
  <c r="M7" i="39"/>
  <c r="K7" i="39"/>
  <c r="L7" i="39"/>
  <c r="I9" i="39"/>
  <c r="G9" i="39"/>
  <c r="F11" i="39"/>
  <c r="H9" i="39"/>
  <c r="N12" i="40"/>
  <c r="M12" i="40"/>
  <c r="L12" i="40"/>
  <c r="N9" i="40"/>
  <c r="L9" i="40"/>
  <c r="AA19" i="41"/>
  <c r="T7" i="41"/>
  <c r="S7" i="41"/>
  <c r="R7" i="41"/>
  <c r="Q7" i="41"/>
  <c r="P7" i="41"/>
  <c r="T7" i="39"/>
  <c r="S7" i="39"/>
  <c r="R7" i="39"/>
  <c r="Q7" i="39"/>
  <c r="O7" i="39"/>
  <c r="P7" i="39"/>
  <c r="J11" i="39"/>
  <c r="M9" i="39"/>
  <c r="K9" i="39"/>
  <c r="L9" i="39"/>
  <c r="N6" i="42"/>
  <c r="M6" i="42"/>
  <c r="L6" i="42"/>
  <c r="J6" i="40"/>
  <c r="I6" i="40"/>
  <c r="H6" i="40"/>
  <c r="H124" i="39"/>
  <c r="G124" i="39"/>
  <c r="N9" i="41"/>
  <c r="L9" i="41"/>
  <c r="H134" i="41"/>
  <c r="I134" i="41"/>
  <c r="G134" i="41"/>
  <c r="H6" i="39"/>
  <c r="G6" i="39"/>
  <c r="I8" i="39"/>
  <c r="H8" i="39"/>
  <c r="G8" i="39"/>
  <c r="P9" i="42"/>
  <c r="T9" i="42"/>
  <c r="S9" i="42"/>
  <c r="R9" i="42"/>
  <c r="Q9" i="42"/>
  <c r="G125" i="39"/>
  <c r="I125" i="39"/>
  <c r="H125" i="39"/>
  <c r="J10" i="41"/>
  <c r="I10" i="41"/>
  <c r="H10" i="41"/>
  <c r="T10" i="43"/>
  <c r="R10" i="43"/>
  <c r="S10" i="43"/>
  <c r="Q10" i="43"/>
  <c r="P10" i="43"/>
  <c r="O142" i="43"/>
  <c r="N142" i="43"/>
  <c r="M142" i="43"/>
  <c r="L142" i="43"/>
  <c r="N137" i="45"/>
  <c r="M137" i="45"/>
  <c r="L137" i="45"/>
  <c r="O137" i="45"/>
  <c r="T10" i="40"/>
  <c r="S10" i="40"/>
  <c r="R10" i="40"/>
  <c r="Q10" i="40"/>
  <c r="P10" i="40"/>
  <c r="AA20" i="40"/>
  <c r="L11" i="42"/>
  <c r="N11" i="42"/>
  <c r="M11" i="42"/>
  <c r="H145" i="44"/>
  <c r="G145" i="44"/>
  <c r="I145" i="44"/>
  <c r="L6" i="39"/>
  <c r="K6" i="39"/>
  <c r="T7" i="40"/>
  <c r="AA19" i="40" s="1"/>
  <c r="S7" i="40"/>
  <c r="Q7" i="40"/>
  <c r="R7" i="40"/>
  <c r="P7" i="40"/>
  <c r="I11" i="40"/>
  <c r="J11" i="40"/>
  <c r="H11" i="40"/>
  <c r="N8" i="41"/>
  <c r="L8" i="41"/>
  <c r="J11" i="41"/>
  <c r="I11" i="41"/>
  <c r="H11" i="41"/>
  <c r="M8" i="39"/>
  <c r="K8" i="39"/>
  <c r="L8" i="39"/>
  <c r="I10" i="39"/>
  <c r="G10" i="39"/>
  <c r="H10" i="39"/>
  <c r="T6" i="41"/>
  <c r="S6" i="41"/>
  <c r="R6" i="41"/>
  <c r="Q6" i="41"/>
  <c r="P6" i="41"/>
  <c r="T12" i="43"/>
  <c r="S12" i="43"/>
  <c r="R12" i="43"/>
  <c r="P12" i="43"/>
  <c r="Q12" i="43"/>
  <c r="H9" i="45"/>
  <c r="J9" i="45"/>
  <c r="I9" i="45"/>
  <c r="R6" i="39"/>
  <c r="Q6" i="39"/>
  <c r="O6" i="39"/>
  <c r="P6" i="39"/>
  <c r="O126" i="39"/>
  <c r="M126" i="39"/>
  <c r="N126" i="39"/>
  <c r="L126" i="39"/>
  <c r="K126" i="39"/>
  <c r="T8" i="40"/>
  <c r="R8" i="40"/>
  <c r="Q8" i="40"/>
  <c r="S8" i="40"/>
  <c r="P8" i="40"/>
  <c r="J12" i="40"/>
  <c r="I12" i="40"/>
  <c r="H12" i="40"/>
  <c r="I134" i="40"/>
  <c r="H134" i="40"/>
  <c r="G134" i="40"/>
  <c r="I137" i="43"/>
  <c r="G137" i="43"/>
  <c r="H137" i="43"/>
  <c r="N13" i="44"/>
  <c r="M13" i="44"/>
  <c r="L13" i="44"/>
  <c r="S9" i="45"/>
  <c r="R9" i="45"/>
  <c r="Q9" i="45"/>
  <c r="P9" i="45"/>
  <c r="T9" i="45"/>
  <c r="O135" i="40"/>
  <c r="N135" i="40"/>
  <c r="M135" i="40"/>
  <c r="L135" i="40"/>
  <c r="K135" i="40"/>
  <c r="T8" i="41"/>
  <c r="S8" i="41"/>
  <c r="R8" i="41"/>
  <c r="Q8" i="41"/>
  <c r="P8" i="41"/>
  <c r="N10" i="41"/>
  <c r="M10" i="41"/>
  <c r="L10" i="41"/>
  <c r="J12" i="41"/>
  <c r="I12" i="41"/>
  <c r="H12" i="41"/>
  <c r="O134" i="41"/>
  <c r="N134" i="41"/>
  <c r="M134" i="41"/>
  <c r="L134" i="41"/>
  <c r="K134" i="41"/>
  <c r="M137" i="41"/>
  <c r="L137" i="41"/>
  <c r="O137" i="41"/>
  <c r="N137" i="41"/>
  <c r="K137" i="41"/>
  <c r="T11" i="42"/>
  <c r="P11" i="42"/>
  <c r="S11" i="42"/>
  <c r="R11" i="42"/>
  <c r="Q11" i="42"/>
  <c r="H7" i="43"/>
  <c r="J7" i="43"/>
  <c r="I7" i="43"/>
  <c r="J15" i="43"/>
  <c r="H15" i="43"/>
  <c r="I15" i="43"/>
  <c r="T9" i="40"/>
  <c r="S9" i="40"/>
  <c r="R9" i="40"/>
  <c r="P9" i="40"/>
  <c r="Q9" i="40"/>
  <c r="N11" i="40"/>
  <c r="L11" i="40"/>
  <c r="M11" i="40"/>
  <c r="H13" i="43"/>
  <c r="J13" i="43"/>
  <c r="I13" i="43"/>
  <c r="O125" i="39"/>
  <c r="N125" i="39"/>
  <c r="M125" i="39"/>
  <c r="L125" i="39"/>
  <c r="K125" i="39"/>
  <c r="T9" i="41"/>
  <c r="S9" i="41"/>
  <c r="R9" i="41"/>
  <c r="Q9" i="41"/>
  <c r="P9" i="41"/>
  <c r="N11" i="41"/>
  <c r="M11" i="41"/>
  <c r="L11" i="41"/>
  <c r="I138" i="42"/>
  <c r="H138" i="42"/>
  <c r="G138" i="42"/>
  <c r="L9" i="44"/>
  <c r="N9" i="44"/>
  <c r="M9" i="44"/>
  <c r="O134" i="40"/>
  <c r="N134" i="40"/>
  <c r="M134" i="40"/>
  <c r="L134" i="40"/>
  <c r="K134" i="40"/>
  <c r="I138" i="40"/>
  <c r="H138" i="40"/>
  <c r="G138" i="40"/>
  <c r="I136" i="41"/>
  <c r="H136" i="41"/>
  <c r="G136" i="41"/>
  <c r="J9" i="43"/>
  <c r="I9" i="43"/>
  <c r="H9" i="43"/>
  <c r="O140" i="44"/>
  <c r="N140" i="44"/>
  <c r="M140" i="44"/>
  <c r="L140" i="44"/>
  <c r="E16" i="45"/>
  <c r="F16" i="45" s="1"/>
  <c r="F6" i="45"/>
  <c r="I141" i="45"/>
  <c r="H141" i="45"/>
  <c r="G141" i="45"/>
  <c r="T10" i="41"/>
  <c r="S10" i="41"/>
  <c r="R10" i="41"/>
  <c r="Q10" i="41"/>
  <c r="P10" i="41"/>
  <c r="AA20" i="41"/>
  <c r="N12" i="41"/>
  <c r="M12" i="41"/>
  <c r="L12" i="41"/>
  <c r="O144" i="43"/>
  <c r="N144" i="43"/>
  <c r="M144" i="43"/>
  <c r="L144" i="43"/>
  <c r="N11" i="45"/>
  <c r="M11" i="45"/>
  <c r="L11" i="45"/>
  <c r="M10" i="39"/>
  <c r="L10" i="39"/>
  <c r="K10" i="39"/>
  <c r="I128" i="39"/>
  <c r="H128" i="39"/>
  <c r="G128" i="39"/>
  <c r="T11" i="40"/>
  <c r="S11" i="40"/>
  <c r="R11" i="40"/>
  <c r="Q11" i="40"/>
  <c r="P11" i="40"/>
  <c r="O138" i="42"/>
  <c r="N138" i="42"/>
  <c r="M138" i="42"/>
  <c r="L138" i="42"/>
  <c r="K138" i="42"/>
  <c r="F6" i="43"/>
  <c r="E16" i="43"/>
  <c r="F16" i="43" s="1"/>
  <c r="J15" i="44"/>
  <c r="I15" i="44"/>
  <c r="H15" i="44"/>
  <c r="N141" i="44"/>
  <c r="L141" i="44"/>
  <c r="O141" i="44"/>
  <c r="M141" i="44"/>
  <c r="O124" i="39"/>
  <c r="N124" i="39"/>
  <c r="M124" i="39"/>
  <c r="L124" i="39"/>
  <c r="I137" i="40"/>
  <c r="H137" i="40"/>
  <c r="G137" i="40"/>
  <c r="T11" i="41"/>
  <c r="S11" i="41"/>
  <c r="R11" i="41"/>
  <c r="Q11" i="41"/>
  <c r="P11" i="41"/>
  <c r="R10" i="42"/>
  <c r="AA20" i="42"/>
  <c r="T10" i="42"/>
  <c r="S10" i="42"/>
  <c r="Q10" i="42"/>
  <c r="P10" i="42"/>
  <c r="N12" i="42"/>
  <c r="M12" i="42"/>
  <c r="L12" i="42"/>
  <c r="J6" i="43"/>
  <c r="I6" i="43"/>
  <c r="G16" i="43"/>
  <c r="H6" i="43"/>
  <c r="I140" i="43"/>
  <c r="H140" i="43"/>
  <c r="G140" i="43"/>
  <c r="S9" i="39"/>
  <c r="Q9" i="39"/>
  <c r="P9" i="39"/>
  <c r="O9" i="39"/>
  <c r="T9" i="39"/>
  <c r="R9" i="39"/>
  <c r="N11" i="39"/>
  <c r="T12" i="40"/>
  <c r="S12" i="40"/>
  <c r="R12" i="40"/>
  <c r="Q12" i="40"/>
  <c r="P12" i="40"/>
  <c r="O138" i="40"/>
  <c r="N138" i="40"/>
  <c r="M138" i="40"/>
  <c r="L138" i="40"/>
  <c r="K138" i="40"/>
  <c r="I136" i="42"/>
  <c r="H136" i="42"/>
  <c r="G136" i="42"/>
  <c r="N136" i="43"/>
  <c r="M136" i="43"/>
  <c r="J146" i="43"/>
  <c r="L136" i="43"/>
  <c r="O136" i="43"/>
  <c r="N145" i="43"/>
  <c r="L145" i="43"/>
  <c r="O145" i="43"/>
  <c r="M145" i="43"/>
  <c r="P15" i="44"/>
  <c r="T15" i="44"/>
  <c r="S15" i="44"/>
  <c r="R15" i="44"/>
  <c r="Q15" i="44"/>
  <c r="S12" i="41"/>
  <c r="R12" i="41"/>
  <c r="Q12" i="41"/>
  <c r="P12" i="41"/>
  <c r="T12" i="41"/>
  <c r="O138" i="41"/>
  <c r="N138" i="41"/>
  <c r="M138" i="41"/>
  <c r="L138" i="41"/>
  <c r="K138" i="41"/>
  <c r="H11" i="44"/>
  <c r="J11" i="44"/>
  <c r="I11" i="44"/>
  <c r="I136" i="44"/>
  <c r="F146" i="44"/>
  <c r="H136" i="44"/>
  <c r="K136" i="44" s="1"/>
  <c r="G136" i="44"/>
  <c r="L7" i="45"/>
  <c r="N7" i="45"/>
  <c r="M7" i="45"/>
  <c r="J13" i="45"/>
  <c r="I13" i="45"/>
  <c r="H13" i="45"/>
  <c r="O141" i="45"/>
  <c r="N141" i="45"/>
  <c r="M141" i="45"/>
  <c r="L141" i="45"/>
  <c r="N144" i="45"/>
  <c r="M144" i="45"/>
  <c r="L144" i="45"/>
  <c r="O144" i="45"/>
  <c r="Q10" i="39"/>
  <c r="O10" i="39"/>
  <c r="T10" i="39"/>
  <c r="S10" i="39"/>
  <c r="P10" i="39"/>
  <c r="R10" i="39"/>
  <c r="I136" i="40"/>
  <c r="H136" i="40"/>
  <c r="G136" i="40"/>
  <c r="F9" i="42"/>
  <c r="T12" i="42"/>
  <c r="S12" i="42"/>
  <c r="R12" i="42"/>
  <c r="Q12" i="42"/>
  <c r="P12" i="42"/>
  <c r="J8" i="43"/>
  <c r="I8" i="43"/>
  <c r="H8" i="43"/>
  <c r="S11" i="44"/>
  <c r="R11" i="44"/>
  <c r="Q11" i="44"/>
  <c r="P11" i="44"/>
  <c r="T11" i="44"/>
  <c r="L137" i="40"/>
  <c r="K137" i="40"/>
  <c r="O137" i="40"/>
  <c r="M137" i="40"/>
  <c r="N137" i="40"/>
  <c r="F6" i="42"/>
  <c r="M134" i="42"/>
  <c r="L134" i="42"/>
  <c r="K134" i="42"/>
  <c r="O134" i="42"/>
  <c r="N134" i="42"/>
  <c r="F10" i="43"/>
  <c r="J7" i="44"/>
  <c r="I7" i="44"/>
  <c r="H7" i="44"/>
  <c r="F14" i="45"/>
  <c r="G126" i="39"/>
  <c r="H126" i="39"/>
  <c r="I126" i="39"/>
  <c r="P6" i="40"/>
  <c r="S6" i="40"/>
  <c r="T6" i="40"/>
  <c r="R6" i="40"/>
  <c r="Q6" i="40"/>
  <c r="F11" i="40"/>
  <c r="K135" i="41"/>
  <c r="L135" i="41"/>
  <c r="O135" i="41"/>
  <c r="N135" i="41"/>
  <c r="M135" i="41"/>
  <c r="F12" i="44"/>
  <c r="C11" i="39"/>
  <c r="I135" i="40"/>
  <c r="H135" i="40"/>
  <c r="G135" i="40"/>
  <c r="F11" i="41"/>
  <c r="I137" i="41"/>
  <c r="H137" i="41"/>
  <c r="G137" i="41"/>
  <c r="P7" i="44"/>
  <c r="T7" i="44"/>
  <c r="S7" i="44"/>
  <c r="R7" i="44"/>
  <c r="Q7" i="44"/>
  <c r="G144" i="44"/>
  <c r="I144" i="44"/>
  <c r="H144" i="44"/>
  <c r="J14" i="43"/>
  <c r="I14" i="43"/>
  <c r="H14" i="43"/>
  <c r="F15" i="43"/>
  <c r="D146" i="43"/>
  <c r="O138" i="43"/>
  <c r="M138" i="43"/>
  <c r="L138" i="43"/>
  <c r="N138" i="43"/>
  <c r="C16" i="44"/>
  <c r="T8" i="44"/>
  <c r="S8" i="44"/>
  <c r="R8" i="44"/>
  <c r="Q8" i="44"/>
  <c r="P8" i="44"/>
  <c r="N10" i="44"/>
  <c r="M10" i="44"/>
  <c r="L10" i="44"/>
  <c r="J12" i="44"/>
  <c r="I12" i="44"/>
  <c r="H12" i="44"/>
  <c r="F13" i="44"/>
  <c r="I138" i="44"/>
  <c r="H138" i="44"/>
  <c r="K138" i="44" s="1"/>
  <c r="G138" i="44"/>
  <c r="T6" i="45"/>
  <c r="O16" i="45"/>
  <c r="S6" i="45"/>
  <c r="R6" i="45"/>
  <c r="Q6" i="45"/>
  <c r="P6" i="45"/>
  <c r="N8" i="45"/>
  <c r="M8" i="45"/>
  <c r="L8" i="45"/>
  <c r="J10" i="45"/>
  <c r="I10" i="45"/>
  <c r="H10" i="45"/>
  <c r="F11" i="45"/>
  <c r="T14" i="45"/>
  <c r="S14" i="45"/>
  <c r="R14" i="45"/>
  <c r="Q14" i="45"/>
  <c r="P14" i="45"/>
  <c r="N143" i="43"/>
  <c r="L143" i="43"/>
  <c r="O143" i="43"/>
  <c r="M143" i="43"/>
  <c r="D16" i="44"/>
  <c r="N139" i="44"/>
  <c r="M139" i="44"/>
  <c r="L139" i="44"/>
  <c r="O139" i="44"/>
  <c r="I143" i="44"/>
  <c r="H143" i="44"/>
  <c r="K143" i="44" s="1"/>
  <c r="G143" i="44"/>
  <c r="I139" i="45"/>
  <c r="H139" i="45"/>
  <c r="G139" i="45"/>
  <c r="D13" i="46"/>
  <c r="D21" i="46"/>
  <c r="D14" i="47"/>
  <c r="D15" i="48"/>
  <c r="I136" i="43"/>
  <c r="F146" i="43"/>
  <c r="G136" i="43"/>
  <c r="H136" i="43"/>
  <c r="K136" i="43" s="1"/>
  <c r="F6" i="44"/>
  <c r="E16" i="44"/>
  <c r="F16" i="44" s="1"/>
  <c r="T9" i="44"/>
  <c r="R9" i="44"/>
  <c r="Q9" i="44"/>
  <c r="P9" i="44"/>
  <c r="S9" i="44"/>
  <c r="N11" i="44"/>
  <c r="M11" i="44"/>
  <c r="L11" i="44"/>
  <c r="J13" i="44"/>
  <c r="I13" i="44"/>
  <c r="H13" i="44"/>
  <c r="F14" i="44"/>
  <c r="O144" i="44"/>
  <c r="M144" i="44"/>
  <c r="L144" i="44"/>
  <c r="N144" i="44"/>
  <c r="T7" i="45"/>
  <c r="R7" i="45"/>
  <c r="Q7" i="45"/>
  <c r="P7" i="45"/>
  <c r="S7" i="45"/>
  <c r="N9" i="45"/>
  <c r="M9" i="45"/>
  <c r="L9" i="45"/>
  <c r="J11" i="45"/>
  <c r="I11" i="45"/>
  <c r="H11" i="45"/>
  <c r="F12" i="45"/>
  <c r="T15" i="45"/>
  <c r="R15" i="45"/>
  <c r="Q15" i="45"/>
  <c r="P15" i="45"/>
  <c r="S15" i="45"/>
  <c r="I144" i="45"/>
  <c r="H144" i="45"/>
  <c r="G144" i="45"/>
  <c r="I137" i="42"/>
  <c r="H137" i="42"/>
  <c r="G137" i="42"/>
  <c r="O137" i="43"/>
  <c r="N137" i="43"/>
  <c r="L137" i="43"/>
  <c r="M137" i="43"/>
  <c r="C146" i="44"/>
  <c r="H137" i="44"/>
  <c r="K137" i="44" s="1"/>
  <c r="G137" i="44"/>
  <c r="I137" i="44"/>
  <c r="D14" i="46"/>
  <c r="D15" i="47"/>
  <c r="D8" i="48"/>
  <c r="D16" i="48"/>
  <c r="G16" i="44"/>
  <c r="J6" i="44"/>
  <c r="H6" i="44"/>
  <c r="I6" i="44"/>
  <c r="F7" i="44"/>
  <c r="T10" i="44"/>
  <c r="S10" i="44"/>
  <c r="R10" i="44"/>
  <c r="P10" i="44"/>
  <c r="Q10" i="44"/>
  <c r="N12" i="44"/>
  <c r="L12" i="44"/>
  <c r="M12" i="44"/>
  <c r="J14" i="44"/>
  <c r="H14" i="44"/>
  <c r="I14" i="44"/>
  <c r="F15" i="44"/>
  <c r="D146" i="44"/>
  <c r="O138" i="44"/>
  <c r="N138" i="44"/>
  <c r="M138" i="44"/>
  <c r="L138" i="44"/>
  <c r="I142" i="44"/>
  <c r="G142" i="44"/>
  <c r="H142" i="44"/>
  <c r="C16" i="45"/>
  <c r="T8" i="45"/>
  <c r="S8" i="45"/>
  <c r="R8" i="45"/>
  <c r="P8" i="45"/>
  <c r="Q8" i="45"/>
  <c r="N10" i="45"/>
  <c r="L10" i="45"/>
  <c r="M10" i="45"/>
  <c r="J12" i="45"/>
  <c r="H12" i="45"/>
  <c r="I12" i="45"/>
  <c r="F13" i="45"/>
  <c r="I138" i="45"/>
  <c r="G138" i="45"/>
  <c r="H138" i="45"/>
  <c r="E146" i="44"/>
  <c r="O143" i="44"/>
  <c r="N143" i="44"/>
  <c r="M143" i="44"/>
  <c r="L143" i="44"/>
  <c r="D16" i="45"/>
  <c r="I143" i="45"/>
  <c r="H143" i="45"/>
  <c r="K143" i="45" s="1"/>
  <c r="G143" i="45"/>
  <c r="D15" i="46"/>
  <c r="D8" i="47"/>
  <c r="D16" i="47"/>
  <c r="D9" i="48"/>
  <c r="D17" i="48"/>
  <c r="O137" i="42"/>
  <c r="M137" i="42"/>
  <c r="L137" i="42"/>
  <c r="K137" i="42"/>
  <c r="N137" i="42"/>
  <c r="O141" i="43"/>
  <c r="M141" i="43"/>
  <c r="L141" i="43"/>
  <c r="N141" i="43"/>
  <c r="O137" i="44"/>
  <c r="M137" i="44"/>
  <c r="L137" i="44"/>
  <c r="N137" i="44"/>
  <c r="I141" i="44"/>
  <c r="H141" i="44"/>
  <c r="K141" i="44" s="1"/>
  <c r="G141" i="44"/>
  <c r="C146" i="45"/>
  <c r="I137" i="45"/>
  <c r="H137" i="45"/>
  <c r="K137" i="45" s="1"/>
  <c r="G137" i="45"/>
  <c r="D8" i="46"/>
  <c r="D16" i="46"/>
  <c r="D9" i="47"/>
  <c r="D17" i="47"/>
  <c r="D10" i="48"/>
  <c r="D18" i="48"/>
  <c r="G135" i="41"/>
  <c r="I135" i="41"/>
  <c r="H135" i="41"/>
  <c r="F11" i="42"/>
  <c r="I10" i="43"/>
  <c r="H10" i="43"/>
  <c r="J10" i="43"/>
  <c r="F11" i="43"/>
  <c r="K16" i="44"/>
  <c r="M6" i="44"/>
  <c r="L6" i="44"/>
  <c r="N6" i="44"/>
  <c r="I8" i="44"/>
  <c r="H8" i="44"/>
  <c r="J8" i="44"/>
  <c r="F9" i="44"/>
  <c r="T12" i="44"/>
  <c r="S12" i="44"/>
  <c r="Q12" i="44"/>
  <c r="P12" i="44"/>
  <c r="R12" i="44"/>
  <c r="M14" i="44"/>
  <c r="L14" i="44"/>
  <c r="N14" i="44"/>
  <c r="O142" i="44"/>
  <c r="N142" i="44"/>
  <c r="L142" i="44"/>
  <c r="M142" i="44"/>
  <c r="G16" i="45"/>
  <c r="I6" i="45"/>
  <c r="H6" i="45"/>
  <c r="J6" i="45"/>
  <c r="F7" i="45"/>
  <c r="T10" i="45"/>
  <c r="S10" i="45"/>
  <c r="Q10" i="45"/>
  <c r="P10" i="45"/>
  <c r="R10" i="45"/>
  <c r="M12" i="45"/>
  <c r="L12" i="45"/>
  <c r="N12" i="45"/>
  <c r="I14" i="45"/>
  <c r="H14" i="45"/>
  <c r="J14" i="45"/>
  <c r="F15" i="45"/>
  <c r="D146" i="45"/>
  <c r="H142" i="45"/>
  <c r="G142" i="45"/>
  <c r="I142" i="45"/>
  <c r="N136" i="41"/>
  <c r="O136" i="41"/>
  <c r="M136" i="41"/>
  <c r="L136" i="41"/>
  <c r="K136" i="41"/>
  <c r="I135" i="42"/>
  <c r="G135" i="42"/>
  <c r="H135" i="42"/>
  <c r="E146" i="45"/>
  <c r="D9" i="46"/>
  <c r="D17" i="46"/>
  <c r="D10" i="47"/>
  <c r="D18" i="47"/>
  <c r="D11" i="48"/>
  <c r="D19" i="48"/>
  <c r="J11" i="42"/>
  <c r="I11" i="42"/>
  <c r="H11" i="42"/>
  <c r="F12" i="42"/>
  <c r="O136" i="42"/>
  <c r="M136" i="42"/>
  <c r="L136" i="42"/>
  <c r="N136" i="42"/>
  <c r="K136" i="42"/>
  <c r="J11" i="43"/>
  <c r="I11" i="43"/>
  <c r="H11" i="43"/>
  <c r="F12" i="43"/>
  <c r="O140" i="43"/>
  <c r="M140" i="43"/>
  <c r="L140" i="43"/>
  <c r="N140" i="43"/>
  <c r="N7" i="44"/>
  <c r="M7" i="44"/>
  <c r="L7" i="44"/>
  <c r="J9" i="44"/>
  <c r="I9" i="44"/>
  <c r="H9" i="44"/>
  <c r="F10" i="44"/>
  <c r="T13" i="44"/>
  <c r="R13" i="44"/>
  <c r="Q13" i="44"/>
  <c r="S13" i="44"/>
  <c r="P13" i="44"/>
  <c r="N15" i="44"/>
  <c r="M15" i="44"/>
  <c r="L15" i="44"/>
  <c r="O136" i="44"/>
  <c r="M136" i="44"/>
  <c r="J146" i="44"/>
  <c r="L136" i="44"/>
  <c r="N136" i="44"/>
  <c r="I140" i="44"/>
  <c r="H140" i="44"/>
  <c r="K140" i="44" s="1"/>
  <c r="G140" i="44"/>
  <c r="J7" i="45"/>
  <c r="I7" i="45"/>
  <c r="H7" i="45"/>
  <c r="F8" i="45"/>
  <c r="T11" i="45"/>
  <c r="S11" i="45"/>
  <c r="R11" i="45"/>
  <c r="Q11" i="45"/>
  <c r="P11" i="45"/>
  <c r="N13" i="45"/>
  <c r="M13" i="45"/>
  <c r="L13" i="45"/>
  <c r="J15" i="45"/>
  <c r="I15" i="45"/>
  <c r="H15" i="45"/>
  <c r="I136" i="45"/>
  <c r="F146" i="45"/>
  <c r="H136" i="45"/>
  <c r="K136" i="45" s="1"/>
  <c r="G136" i="45"/>
  <c r="D10" i="46"/>
  <c r="D18" i="46"/>
  <c r="D11" i="47"/>
  <c r="D19" i="47"/>
  <c r="D12" i="48"/>
  <c r="D20" i="48"/>
  <c r="J12" i="42"/>
  <c r="H12" i="42"/>
  <c r="I12" i="42"/>
  <c r="I134" i="42"/>
  <c r="G134" i="42"/>
  <c r="H134" i="42"/>
  <c r="J12" i="43"/>
  <c r="H12" i="43"/>
  <c r="I12" i="43"/>
  <c r="F13" i="43"/>
  <c r="R6" i="44"/>
  <c r="P6" i="44"/>
  <c r="T6" i="44"/>
  <c r="O16" i="44"/>
  <c r="S6" i="44"/>
  <c r="Q6" i="44"/>
  <c r="N8" i="44"/>
  <c r="L8" i="44"/>
  <c r="M8" i="44"/>
  <c r="J10" i="44"/>
  <c r="H10" i="44"/>
  <c r="I10" i="44"/>
  <c r="F11" i="44"/>
  <c r="R14" i="44"/>
  <c r="P14" i="44"/>
  <c r="T14" i="44"/>
  <c r="S14" i="44"/>
  <c r="Q14" i="44"/>
  <c r="N6" i="45"/>
  <c r="L6" i="45"/>
  <c r="K16" i="45"/>
  <c r="M6" i="45"/>
  <c r="J8" i="45"/>
  <c r="H8" i="45"/>
  <c r="I8" i="45"/>
  <c r="F9" i="45"/>
  <c r="R12" i="45"/>
  <c r="Q12" i="45"/>
  <c r="P12" i="45"/>
  <c r="T12" i="45"/>
  <c r="S12" i="45"/>
  <c r="N14" i="45"/>
  <c r="M14" i="45"/>
  <c r="L14" i="45"/>
  <c r="L135" i="42"/>
  <c r="O135" i="42"/>
  <c r="N135" i="42"/>
  <c r="M135" i="42"/>
  <c r="K135" i="42"/>
  <c r="D16" i="43"/>
  <c r="L139" i="43"/>
  <c r="O139" i="43"/>
  <c r="M139" i="43"/>
  <c r="N139" i="43"/>
  <c r="H139" i="44"/>
  <c r="K139" i="44" s="1"/>
  <c r="I139" i="44"/>
  <c r="G139" i="44"/>
  <c r="D11" i="46"/>
  <c r="D19" i="46"/>
  <c r="D12" i="47"/>
  <c r="D20" i="47"/>
  <c r="D13" i="48"/>
  <c r="D21" i="48"/>
  <c r="P13" i="45"/>
  <c r="T13" i="45"/>
  <c r="S13" i="45"/>
  <c r="R13" i="45"/>
  <c r="Q13" i="45"/>
  <c r="L15" i="45"/>
  <c r="N15" i="45"/>
  <c r="M15" i="45"/>
  <c r="O136" i="45"/>
  <c r="N136" i="45"/>
  <c r="M136" i="45"/>
  <c r="J146" i="45"/>
  <c r="L136" i="45"/>
  <c r="G140" i="45"/>
  <c r="I140" i="45"/>
  <c r="H140" i="45"/>
  <c r="K140" i="45" s="1"/>
  <c r="I138" i="41"/>
  <c r="H138" i="41"/>
  <c r="G138" i="41"/>
  <c r="O145" i="44"/>
  <c r="N145" i="44"/>
  <c r="M145" i="44"/>
  <c r="L145" i="44"/>
  <c r="I145" i="45"/>
  <c r="H145" i="45"/>
  <c r="K145" i="45" s="1"/>
  <c r="G145" i="45"/>
  <c r="D12" i="46"/>
  <c r="D20" i="46"/>
  <c r="D13" i="47"/>
  <c r="D21" i="47"/>
  <c r="D14" i="48"/>
  <c r="K58" i="2"/>
  <c r="K152" i="3"/>
  <c r="E17" i="2"/>
  <c r="I6" i="5"/>
  <c r="J6" i="5"/>
  <c r="G17" i="2"/>
  <c r="K6" i="5"/>
  <c r="L6" i="5"/>
  <c r="M6" i="5"/>
  <c r="J6" i="2"/>
  <c r="K6" i="2"/>
  <c r="J6" i="3"/>
  <c r="I6" i="6"/>
  <c r="K6" i="6"/>
  <c r="E18" i="2"/>
  <c r="F18" i="2"/>
  <c r="K31" i="2"/>
  <c r="K6" i="3"/>
  <c r="J6" i="6"/>
  <c r="G18" i="2"/>
  <c r="L31" i="2"/>
  <c r="L6" i="3"/>
  <c r="J79" i="3"/>
  <c r="S6" i="5"/>
  <c r="T6" i="5"/>
  <c r="U6" i="5"/>
  <c r="K95" i="8"/>
  <c r="L96" i="8" s="1"/>
  <c r="L100" i="8"/>
  <c r="N102" i="8"/>
  <c r="N120" i="8"/>
  <c r="L125" i="8"/>
  <c r="L147" i="8"/>
  <c r="L169" i="8"/>
  <c r="L188" i="8"/>
  <c r="L218" i="8"/>
  <c r="L98" i="8"/>
  <c r="N100" i="8"/>
  <c r="N188" i="8"/>
  <c r="K51" i="8"/>
  <c r="L105" i="8"/>
  <c r="L108" i="8"/>
  <c r="L142" i="8"/>
  <c r="L164" i="8"/>
  <c r="L197" i="8"/>
  <c r="L8" i="8"/>
  <c r="L123" i="8"/>
  <c r="N142" i="8"/>
  <c r="N164" i="8"/>
  <c r="L175" i="8"/>
  <c r="L234" i="8"/>
  <c r="L252" i="8"/>
  <c r="N123" i="8"/>
  <c r="L129" i="8"/>
  <c r="K139" i="8"/>
  <c r="L140" i="8" s="1"/>
  <c r="L145" i="8"/>
  <c r="L151" i="8"/>
  <c r="K161" i="8"/>
  <c r="L162" i="8" s="1"/>
  <c r="L167" i="8"/>
  <c r="L170" i="8"/>
  <c r="L235" i="8"/>
  <c r="N252" i="8"/>
  <c r="L121" i="8"/>
  <c r="L126" i="8"/>
  <c r="N145" i="8"/>
  <c r="L148" i="8"/>
  <c r="N167" i="8"/>
  <c r="L103" i="8"/>
  <c r="N121" i="8"/>
  <c r="L213" i="8"/>
  <c r="K271" i="8"/>
  <c r="L272" i="8" s="1"/>
  <c r="L283" i="8"/>
  <c r="R6" i="6"/>
  <c r="L106" i="8"/>
  <c r="N77" i="8"/>
  <c r="N78" i="8"/>
  <c r="N79" i="8"/>
  <c r="N80" i="8"/>
  <c r="L99" i="8"/>
  <c r="L101" i="8"/>
  <c r="L109" i="8"/>
  <c r="L119" i="8"/>
  <c r="L143" i="8"/>
  <c r="L165" i="8"/>
  <c r="L191" i="8"/>
  <c r="L237" i="8"/>
  <c r="L273" i="8"/>
  <c r="N99" i="8"/>
  <c r="N101" i="8"/>
  <c r="N119" i="8"/>
  <c r="L124" i="8"/>
  <c r="L130" i="8"/>
  <c r="N143" i="8"/>
  <c r="L152" i="8"/>
  <c r="N165" i="8"/>
  <c r="L256" i="8"/>
  <c r="N274" i="8"/>
  <c r="K29" i="8"/>
  <c r="L30" i="8" s="1"/>
  <c r="L97" i="8"/>
  <c r="L127" i="8"/>
  <c r="L146" i="8"/>
  <c r="L149" i="8"/>
  <c r="L168" i="8"/>
  <c r="L230" i="8"/>
  <c r="N256" i="8"/>
  <c r="M29" i="8"/>
  <c r="N30" i="8" s="1"/>
  <c r="N97" i="8"/>
  <c r="N124" i="8"/>
  <c r="N146" i="8"/>
  <c r="N168" i="8"/>
  <c r="L172" i="8"/>
  <c r="L216" i="8"/>
  <c r="L231" i="8"/>
  <c r="L240" i="8"/>
  <c r="I7" i="8"/>
  <c r="N74" i="8"/>
  <c r="L104" i="8"/>
  <c r="L122" i="8"/>
  <c r="L141" i="8"/>
  <c r="N231" i="8"/>
  <c r="L281" i="8"/>
  <c r="L278" i="8"/>
  <c r="L274" i="8"/>
  <c r="L262" i="8"/>
  <c r="L284" i="8"/>
  <c r="L257" i="8"/>
  <c r="L253" i="8"/>
  <c r="L238" i="8"/>
  <c r="L219" i="8"/>
  <c r="L210" i="8"/>
  <c r="L192" i="8"/>
  <c r="L173" i="8"/>
  <c r="L279" i="8"/>
  <c r="L275" i="8"/>
  <c r="L260" i="8"/>
  <c r="L241" i="8"/>
  <c r="L232" i="8"/>
  <c r="L214" i="8"/>
  <c r="L195" i="8"/>
  <c r="L189" i="8"/>
  <c r="L185" i="8"/>
  <c r="K183" i="8"/>
  <c r="L184" i="8" s="1"/>
  <c r="L282" i="8"/>
  <c r="L263" i="8"/>
  <c r="L254" i="8"/>
  <c r="L236" i="8"/>
  <c r="L217" i="8"/>
  <c r="L211" i="8"/>
  <c r="L207" i="8"/>
  <c r="K205" i="8"/>
  <c r="L206" i="8" s="1"/>
  <c r="L171" i="8"/>
  <c r="L285" i="8"/>
  <c r="L276" i="8"/>
  <c r="L258" i="8"/>
  <c r="L239" i="8"/>
  <c r="L233" i="8"/>
  <c r="L229" i="8"/>
  <c r="K227" i="8"/>
  <c r="L228" i="8" s="1"/>
  <c r="L193" i="8"/>
  <c r="L190" i="8"/>
  <c r="L186" i="8"/>
  <c r="L174" i="8"/>
  <c r="K73" i="8"/>
  <c r="L280" i="8"/>
  <c r="L261" i="8"/>
  <c r="L255" i="8"/>
  <c r="L251" i="8"/>
  <c r="K249" i="8"/>
  <c r="L250" i="8" s="1"/>
  <c r="L215" i="8"/>
  <c r="L212" i="8"/>
  <c r="L208" i="8"/>
  <c r="L196" i="8"/>
  <c r="L107" i="8"/>
  <c r="N122" i="8"/>
  <c r="N141" i="8"/>
  <c r="L194" i="8"/>
  <c r="L209" i="8"/>
  <c r="L259" i="8"/>
  <c r="M139" i="8"/>
  <c r="N140" i="8" s="1"/>
  <c r="N253" i="8"/>
  <c r="M161" i="8"/>
  <c r="N162" i="8" s="1"/>
  <c r="N275" i="8"/>
  <c r="N232" i="8"/>
  <c r="N189" i="8"/>
  <c r="N185" i="8"/>
  <c r="M183" i="8"/>
  <c r="N184" i="8" s="1"/>
  <c r="N254" i="8"/>
  <c r="N211" i="8"/>
  <c r="N207" i="8"/>
  <c r="M205" i="8"/>
  <c r="N206" i="8" s="1"/>
  <c r="M51" i="8"/>
  <c r="N276" i="8"/>
  <c r="N233" i="8"/>
  <c r="N229" i="8"/>
  <c r="N190" i="8"/>
  <c r="N186" i="8"/>
  <c r="M227" i="8"/>
  <c r="N228" i="8" s="1"/>
  <c r="N255" i="8"/>
  <c r="N251" i="8"/>
  <c r="N212" i="8"/>
  <c r="N208" i="8"/>
  <c r="M249" i="8"/>
  <c r="N250" i="8" s="1"/>
  <c r="N277" i="8"/>
  <c r="N273" i="8"/>
  <c r="N234" i="8"/>
  <c r="N230" i="8"/>
  <c r="N187" i="8"/>
  <c r="M271" i="8"/>
  <c r="N272" i="8" s="1"/>
  <c r="M95" i="8"/>
  <c r="N96" i="8" s="1"/>
  <c r="M117" i="8"/>
  <c r="N118" i="8" s="1"/>
  <c r="N76" i="8"/>
  <c r="L120" i="8"/>
  <c r="L131" i="8"/>
  <c r="L144" i="8"/>
  <c r="L153" i="8"/>
  <c r="L166" i="8"/>
  <c r="N209" i="8"/>
  <c r="L277" i="8"/>
  <c r="I95" i="10"/>
  <c r="L8" i="10"/>
  <c r="L18" i="10"/>
  <c r="N97" i="10"/>
  <c r="Q20" i="13"/>
  <c r="K73" i="10"/>
  <c r="L11" i="10"/>
  <c r="L15" i="10"/>
  <c r="G51" i="10"/>
  <c r="J53" i="10"/>
  <c r="J57" i="10"/>
  <c r="J63" i="10"/>
  <c r="F55" i="12"/>
  <c r="F54" i="12"/>
  <c r="F57" i="12" s="1"/>
  <c r="N100" i="10"/>
  <c r="L20" i="10"/>
  <c r="J60" i="10"/>
  <c r="N36" i="10"/>
  <c r="N96" i="10"/>
  <c r="L10" i="10"/>
  <c r="L14" i="10"/>
  <c r="L17" i="10"/>
  <c r="N53" i="10"/>
  <c r="J56" i="10"/>
  <c r="N57" i="10"/>
  <c r="J65" i="10"/>
  <c r="K29" i="10"/>
  <c r="N78" i="10"/>
  <c r="F56" i="12"/>
  <c r="J62" i="10"/>
  <c r="N74" i="10"/>
  <c r="N99" i="10"/>
  <c r="I7" i="10"/>
  <c r="J52" i="10"/>
  <c r="L9" i="10"/>
  <c r="L13" i="10"/>
  <c r="N52" i="10"/>
  <c r="U7" i="12"/>
  <c r="U14" i="12"/>
  <c r="G48" i="13"/>
  <c r="D90" i="13"/>
  <c r="D62" i="13"/>
  <c r="F90" i="13"/>
  <c r="O23" i="14"/>
  <c r="E62" i="13"/>
  <c r="G90" i="13"/>
  <c r="C163" i="14"/>
  <c r="C135" i="14"/>
  <c r="C107" i="14"/>
  <c r="C79" i="14"/>
  <c r="C51" i="14"/>
  <c r="C149" i="14"/>
  <c r="C121" i="14"/>
  <c r="C93" i="14"/>
  <c r="C65" i="14"/>
  <c r="C37" i="14"/>
  <c r="P23" i="14"/>
  <c r="F62" i="13"/>
  <c r="Q23" i="14"/>
  <c r="U15" i="12"/>
  <c r="U19" i="12"/>
  <c r="U23" i="12"/>
  <c r="U27" i="12"/>
  <c r="U31" i="12"/>
  <c r="U35" i="12"/>
  <c r="U39" i="12"/>
  <c r="U43" i="12"/>
  <c r="U47" i="12"/>
  <c r="U51" i="12"/>
  <c r="U55" i="12"/>
  <c r="U6" i="13"/>
  <c r="G20" i="13"/>
  <c r="G62" i="13"/>
  <c r="U12" i="12"/>
  <c r="C104" i="13"/>
  <c r="C132" i="13"/>
  <c r="V6" i="13"/>
  <c r="C76" i="13"/>
  <c r="S21" i="15"/>
  <c r="D104" i="13"/>
  <c r="D146" i="13"/>
  <c r="C34" i="13"/>
  <c r="D76" i="13"/>
  <c r="U9" i="12"/>
  <c r="E104" i="13"/>
  <c r="E146" i="13"/>
  <c r="D34" i="13"/>
  <c r="E76" i="13"/>
  <c r="F104" i="13"/>
  <c r="C118" i="13"/>
  <c r="U16" i="12"/>
  <c r="U20" i="12"/>
  <c r="U24" i="12"/>
  <c r="U28" i="12"/>
  <c r="U32" i="12"/>
  <c r="U36" i="12"/>
  <c r="U40" i="12"/>
  <c r="U44" i="12"/>
  <c r="U48" i="12"/>
  <c r="U52" i="12"/>
  <c r="U56" i="12"/>
  <c r="F146" i="13"/>
  <c r="F118" i="13"/>
  <c r="E34" i="13"/>
  <c r="F76" i="13"/>
  <c r="G104" i="13"/>
  <c r="D118" i="13"/>
  <c r="D132" i="13"/>
  <c r="C160" i="13"/>
  <c r="I9" i="14"/>
  <c r="G160" i="13"/>
  <c r="F34" i="13"/>
  <c r="G76" i="13"/>
  <c r="E118" i="13"/>
  <c r="E132" i="13"/>
  <c r="C146" i="13"/>
  <c r="D160" i="13"/>
  <c r="S5" i="12"/>
  <c r="G55" i="12"/>
  <c r="C56" i="12"/>
  <c r="U13" i="12"/>
  <c r="P20" i="13"/>
  <c r="G34" i="13"/>
  <c r="G118" i="13"/>
  <c r="F132" i="13"/>
  <c r="G146" i="13"/>
  <c r="E160" i="13"/>
  <c r="C23" i="14"/>
  <c r="T5" i="12"/>
  <c r="U6" i="12"/>
  <c r="D56" i="12"/>
  <c r="U10" i="12"/>
  <c r="A15" i="12"/>
  <c r="I6" i="13"/>
  <c r="C48" i="13"/>
  <c r="G132" i="13"/>
  <c r="F160" i="13"/>
  <c r="U5" i="12"/>
  <c r="A12" i="12"/>
  <c r="U17" i="12"/>
  <c r="U21" i="12"/>
  <c r="U25" i="12"/>
  <c r="U29" i="12"/>
  <c r="U33" i="12"/>
  <c r="U37" i="12"/>
  <c r="U41" i="12"/>
  <c r="U45" i="12"/>
  <c r="U49" i="12"/>
  <c r="U53" i="12"/>
  <c r="J6" i="13"/>
  <c r="R20" i="13"/>
  <c r="D48" i="13"/>
  <c r="E48" i="13"/>
  <c r="C53" i="12"/>
  <c r="C57" i="12" s="1"/>
  <c r="F48" i="13"/>
  <c r="C90" i="13"/>
  <c r="O21" i="16"/>
  <c r="O9" i="16"/>
  <c r="C77" i="15"/>
  <c r="C91" i="15"/>
  <c r="C105" i="15"/>
  <c r="C119" i="15"/>
  <c r="C133" i="15"/>
  <c r="C147" i="15"/>
  <c r="C161" i="15"/>
  <c r="D77" i="15"/>
  <c r="D91" i="15"/>
  <c r="D105" i="15"/>
  <c r="D119" i="15"/>
  <c r="D133" i="15"/>
  <c r="D147" i="15"/>
  <c r="D161" i="15"/>
  <c r="W7" i="15"/>
  <c r="R21" i="15"/>
  <c r="E77" i="15"/>
  <c r="E91" i="15"/>
  <c r="E105" i="15"/>
  <c r="E119" i="15"/>
  <c r="E133" i="15"/>
  <c r="E147" i="15"/>
  <c r="E161" i="15"/>
  <c r="X7" i="15"/>
  <c r="F77" i="15"/>
  <c r="F91" i="15"/>
  <c r="F105" i="15"/>
  <c r="F119" i="15"/>
  <c r="F133" i="15"/>
  <c r="F147" i="15"/>
  <c r="F161" i="15"/>
  <c r="Y7" i="15"/>
  <c r="T21" i="15"/>
  <c r="C63" i="15"/>
  <c r="G63" i="15"/>
  <c r="G77" i="15"/>
  <c r="G91" i="15"/>
  <c r="G105" i="15"/>
  <c r="G119" i="15"/>
  <c r="G133" i="15"/>
  <c r="G147" i="15"/>
  <c r="G161" i="15"/>
  <c r="U21" i="15"/>
  <c r="C49" i="15"/>
  <c r="D63" i="15"/>
  <c r="C21" i="15"/>
  <c r="C35" i="15"/>
  <c r="D49" i="15"/>
  <c r="E63" i="15"/>
  <c r="I7" i="15"/>
  <c r="D21" i="15"/>
  <c r="D35" i="15"/>
  <c r="E49" i="15"/>
  <c r="F63" i="15"/>
  <c r="J7" i="15"/>
  <c r="E21" i="15"/>
  <c r="E35" i="15"/>
  <c r="F49" i="15"/>
  <c r="K7" i="15"/>
  <c r="F21" i="15"/>
  <c r="F35" i="15"/>
  <c r="G49" i="15"/>
  <c r="L7" i="15"/>
  <c r="G21" i="15"/>
  <c r="G35" i="15"/>
  <c r="F105" i="17"/>
  <c r="F79" i="17"/>
  <c r="F133" i="17"/>
  <c r="F107" i="17"/>
  <c r="F149" i="17"/>
  <c r="F119" i="17"/>
  <c r="F93" i="17"/>
  <c r="F161" i="17"/>
  <c r="F135" i="17"/>
  <c r="F63" i="17"/>
  <c r="F37" i="17"/>
  <c r="F21" i="17"/>
  <c r="F77" i="17"/>
  <c r="F49" i="17"/>
  <c r="F23" i="17"/>
  <c r="F121" i="17"/>
  <c r="F65" i="17"/>
  <c r="F9" i="17"/>
  <c r="F147" i="17"/>
  <c r="F91" i="17"/>
  <c r="F51" i="17"/>
  <c r="F35" i="17"/>
  <c r="G23" i="16"/>
  <c r="G49" i="16"/>
  <c r="C79" i="16"/>
  <c r="C105" i="16"/>
  <c r="D121" i="16"/>
  <c r="G147" i="17"/>
  <c r="G121" i="17"/>
  <c r="G91" i="17"/>
  <c r="G149" i="17"/>
  <c r="G77" i="17"/>
  <c r="G119" i="17"/>
  <c r="G93" i="17"/>
  <c r="G161" i="17"/>
  <c r="G135" i="17"/>
  <c r="G63" i="17"/>
  <c r="G37" i="17"/>
  <c r="G79" i="17"/>
  <c r="G65" i="17"/>
  <c r="G9" i="17"/>
  <c r="G105" i="17"/>
  <c r="G35" i="17"/>
  <c r="C21" i="16"/>
  <c r="C37" i="16"/>
  <c r="C63" i="16"/>
  <c r="D79" i="16"/>
  <c r="D105" i="16"/>
  <c r="E121" i="16"/>
  <c r="D37" i="16"/>
  <c r="D63" i="16"/>
  <c r="E79" i="16"/>
  <c r="E105" i="16"/>
  <c r="F121" i="16"/>
  <c r="G133" i="17"/>
  <c r="E21" i="16"/>
  <c r="E37" i="16"/>
  <c r="E63" i="16"/>
  <c r="F79" i="16"/>
  <c r="F105" i="16"/>
  <c r="G121" i="16"/>
  <c r="P21" i="17"/>
  <c r="E51" i="17"/>
  <c r="F21" i="16"/>
  <c r="F37" i="16"/>
  <c r="F63" i="16"/>
  <c r="G79" i="16"/>
  <c r="G105" i="16"/>
  <c r="P9" i="17"/>
  <c r="U7" i="16"/>
  <c r="P9" i="16"/>
  <c r="G21" i="16"/>
  <c r="G37" i="16"/>
  <c r="G63" i="16"/>
  <c r="C93" i="16"/>
  <c r="C119" i="16"/>
  <c r="G51" i="17"/>
  <c r="E79" i="17"/>
  <c r="C161" i="16"/>
  <c r="C135" i="16"/>
  <c r="C147" i="16"/>
  <c r="V7" i="16"/>
  <c r="Q9" i="16"/>
  <c r="C51" i="16"/>
  <c r="C77" i="16"/>
  <c r="D93" i="16"/>
  <c r="D119" i="16"/>
  <c r="D147" i="16"/>
  <c r="W7" i="16"/>
  <c r="R9" i="16"/>
  <c r="C35" i="16"/>
  <c r="D51" i="16"/>
  <c r="D77" i="16"/>
  <c r="E93" i="16"/>
  <c r="E119" i="16"/>
  <c r="D161" i="16"/>
  <c r="G23" i="17"/>
  <c r="S9" i="16"/>
  <c r="D35" i="16"/>
  <c r="E51" i="16"/>
  <c r="E77" i="16"/>
  <c r="F93" i="16"/>
  <c r="F119" i="16"/>
  <c r="D135" i="16"/>
  <c r="E161" i="16"/>
  <c r="G49" i="17"/>
  <c r="G107" i="17"/>
  <c r="F149" i="16"/>
  <c r="E35" i="16"/>
  <c r="F51" i="16"/>
  <c r="F77" i="16"/>
  <c r="G93" i="16"/>
  <c r="G119" i="16"/>
  <c r="C133" i="16"/>
  <c r="E135" i="16"/>
  <c r="F161" i="16"/>
  <c r="G147" i="16"/>
  <c r="G149" i="16"/>
  <c r="G161" i="16"/>
  <c r="F35" i="16"/>
  <c r="G51" i="16"/>
  <c r="G77" i="16"/>
  <c r="C107" i="16"/>
  <c r="D133" i="16"/>
  <c r="F135" i="16"/>
  <c r="O9" i="17"/>
  <c r="S21" i="17"/>
  <c r="O21" i="17"/>
  <c r="C9" i="16"/>
  <c r="P21" i="16"/>
  <c r="G35" i="16"/>
  <c r="C65" i="16"/>
  <c r="C91" i="16"/>
  <c r="D107" i="16"/>
  <c r="E133" i="16"/>
  <c r="G135" i="16"/>
  <c r="I7" i="16"/>
  <c r="D9" i="16"/>
  <c r="C23" i="16"/>
  <c r="C49" i="16"/>
  <c r="D65" i="16"/>
  <c r="D91" i="16"/>
  <c r="E107" i="16"/>
  <c r="F133" i="16"/>
  <c r="E147" i="16"/>
  <c r="C149" i="16"/>
  <c r="C147" i="17"/>
  <c r="C121" i="17"/>
  <c r="C91" i="17"/>
  <c r="C133" i="17"/>
  <c r="C107" i="17"/>
  <c r="C149" i="17"/>
  <c r="C77" i="17"/>
  <c r="C93" i="17"/>
  <c r="C135" i="17"/>
  <c r="C119" i="17"/>
  <c r="C63" i="17"/>
  <c r="C37" i="17"/>
  <c r="C21" i="17"/>
  <c r="C161" i="17"/>
  <c r="C79" i="17"/>
  <c r="C105" i="17"/>
  <c r="C49" i="17"/>
  <c r="C23" i="17"/>
  <c r="C65" i="17"/>
  <c r="C9" i="17"/>
  <c r="C35" i="17"/>
  <c r="J7" i="16"/>
  <c r="E9" i="16"/>
  <c r="D23" i="16"/>
  <c r="D49" i="16"/>
  <c r="E65" i="16"/>
  <c r="E91" i="16"/>
  <c r="F107" i="16"/>
  <c r="G133" i="16"/>
  <c r="F147" i="16"/>
  <c r="D149" i="16"/>
  <c r="E23" i="16"/>
  <c r="E49" i="16"/>
  <c r="F65" i="16"/>
  <c r="F91" i="16"/>
  <c r="G107" i="16"/>
  <c r="E149" i="16"/>
  <c r="E147" i="17"/>
  <c r="E121" i="17"/>
  <c r="E91" i="17"/>
  <c r="E133" i="17"/>
  <c r="E107" i="17"/>
  <c r="E149" i="17"/>
  <c r="E77" i="17"/>
  <c r="E119" i="17"/>
  <c r="E93" i="17"/>
  <c r="E161" i="17"/>
  <c r="E135" i="17"/>
  <c r="E63" i="17"/>
  <c r="E37" i="17"/>
  <c r="E21" i="17"/>
  <c r="E49" i="17"/>
  <c r="E23" i="17"/>
  <c r="E105" i="17"/>
  <c r="E65" i="17"/>
  <c r="E9" i="17"/>
  <c r="D105" i="17"/>
  <c r="D79" i="17"/>
  <c r="D91" i="17"/>
  <c r="D133" i="17"/>
  <c r="D107" i="17"/>
  <c r="D149" i="17"/>
  <c r="D77" i="17"/>
  <c r="D119" i="17"/>
  <c r="D93" i="17"/>
  <c r="W7" i="17"/>
  <c r="R9" i="17"/>
  <c r="D51" i="17"/>
  <c r="D147" i="17"/>
  <c r="K146" i="18"/>
  <c r="K120" i="18"/>
  <c r="K104" i="18"/>
  <c r="K118" i="18"/>
  <c r="K92" i="18"/>
  <c r="K148" i="18"/>
  <c r="K132" i="18"/>
  <c r="K106" i="18"/>
  <c r="K90" i="18"/>
  <c r="K134" i="18"/>
  <c r="K62" i="18"/>
  <c r="K36" i="18"/>
  <c r="K160" i="18"/>
  <c r="K20" i="18"/>
  <c r="K78" i="18"/>
  <c r="K76" i="18"/>
  <c r="K50" i="18"/>
  <c r="K34" i="18"/>
  <c r="K8" i="18"/>
  <c r="K64" i="18"/>
  <c r="K48" i="18"/>
  <c r="K22" i="18"/>
  <c r="I7" i="17"/>
  <c r="D9" i="17"/>
  <c r="Q21" i="17"/>
  <c r="D65" i="17"/>
  <c r="M34" i="18"/>
  <c r="J7" i="17"/>
  <c r="R21" i="17"/>
  <c r="D23" i="17"/>
  <c r="D49" i="17"/>
  <c r="D121" i="17"/>
  <c r="M160" i="18"/>
  <c r="M134" i="18"/>
  <c r="M118" i="18"/>
  <c r="M92" i="18"/>
  <c r="M148" i="18"/>
  <c r="M132" i="18"/>
  <c r="M106" i="18"/>
  <c r="M90" i="18"/>
  <c r="M104" i="18"/>
  <c r="M78" i="18"/>
  <c r="M20" i="18"/>
  <c r="M76" i="18"/>
  <c r="M50" i="18"/>
  <c r="M120" i="18"/>
  <c r="M146" i="18"/>
  <c r="M64" i="18"/>
  <c r="M48" i="18"/>
  <c r="M22" i="18"/>
  <c r="K7" i="17"/>
  <c r="D21" i="17"/>
  <c r="D37" i="17"/>
  <c r="D63" i="17"/>
  <c r="M62" i="18"/>
  <c r="D135" i="17"/>
  <c r="C148" i="18"/>
  <c r="C132" i="18"/>
  <c r="C106" i="18"/>
  <c r="C90" i="18"/>
  <c r="C146" i="18"/>
  <c r="C120" i="18"/>
  <c r="C104" i="18"/>
  <c r="C160" i="18"/>
  <c r="C134" i="18"/>
  <c r="S148" i="18"/>
  <c r="S132" i="18"/>
  <c r="S106" i="18"/>
  <c r="S90" i="18"/>
  <c r="S146" i="18"/>
  <c r="S120" i="18"/>
  <c r="S104" i="18"/>
  <c r="S78" i="18"/>
  <c r="S160" i="18"/>
  <c r="S134" i="18"/>
  <c r="E8" i="18"/>
  <c r="U8" i="18"/>
  <c r="E34" i="18"/>
  <c r="U34" i="18"/>
  <c r="O36" i="18"/>
  <c r="D50" i="18"/>
  <c r="T50" i="18"/>
  <c r="O62" i="18"/>
  <c r="D76" i="18"/>
  <c r="T76" i="18"/>
  <c r="G104" i="18"/>
  <c r="D148" i="18"/>
  <c r="D132" i="18"/>
  <c r="D106" i="18"/>
  <c r="D90" i="18"/>
  <c r="D146" i="18"/>
  <c r="D120" i="18"/>
  <c r="D104" i="18"/>
  <c r="D160" i="18"/>
  <c r="D134" i="18"/>
  <c r="T148" i="18"/>
  <c r="T132" i="18"/>
  <c r="T106" i="18"/>
  <c r="T90" i="18"/>
  <c r="T146" i="18"/>
  <c r="T120" i="18"/>
  <c r="T104" i="18"/>
  <c r="T78" i="18"/>
  <c r="T160" i="18"/>
  <c r="T134" i="18"/>
  <c r="F8" i="18"/>
  <c r="V8" i="18"/>
  <c r="F34" i="18"/>
  <c r="V34" i="18"/>
  <c r="E50" i="18"/>
  <c r="U50" i="18"/>
  <c r="C92" i="18"/>
  <c r="N104" i="18"/>
  <c r="E148" i="18"/>
  <c r="E132" i="18"/>
  <c r="E106" i="18"/>
  <c r="E90" i="18"/>
  <c r="E146" i="18"/>
  <c r="E120" i="18"/>
  <c r="E104" i="18"/>
  <c r="E160" i="18"/>
  <c r="E134" i="18"/>
  <c r="E118" i="18"/>
  <c r="E92" i="18"/>
  <c r="U148" i="18"/>
  <c r="U132" i="18"/>
  <c r="U106" i="18"/>
  <c r="U90" i="18"/>
  <c r="U146" i="18"/>
  <c r="U120" i="18"/>
  <c r="U104" i="18"/>
  <c r="U160" i="18"/>
  <c r="U134" i="18"/>
  <c r="U118" i="18"/>
  <c r="U92" i="18"/>
  <c r="G8" i="18"/>
  <c r="L22" i="18"/>
  <c r="G34" i="18"/>
  <c r="L48" i="18"/>
  <c r="F50" i="18"/>
  <c r="V50" i="18"/>
  <c r="C78" i="18"/>
  <c r="D92" i="18"/>
  <c r="O104" i="18"/>
  <c r="G148" i="18"/>
  <c r="F132" i="18"/>
  <c r="F106" i="18"/>
  <c r="F104" i="18"/>
  <c r="F78" i="18"/>
  <c r="F160" i="18"/>
  <c r="F134" i="18"/>
  <c r="F118" i="18"/>
  <c r="F92" i="18"/>
  <c r="F148" i="18"/>
  <c r="V132" i="18"/>
  <c r="V106" i="18"/>
  <c r="V104" i="18"/>
  <c r="V78" i="18"/>
  <c r="V160" i="18"/>
  <c r="V134" i="18"/>
  <c r="V118" i="18"/>
  <c r="V92" i="18"/>
  <c r="V148" i="18"/>
  <c r="C20" i="18"/>
  <c r="S20" i="18"/>
  <c r="G50" i="18"/>
  <c r="L64" i="18"/>
  <c r="G76" i="18"/>
  <c r="D78" i="18"/>
  <c r="L92" i="18"/>
  <c r="G90" i="18"/>
  <c r="G146" i="18"/>
  <c r="G120" i="18"/>
  <c r="G160" i="18"/>
  <c r="G134" i="18"/>
  <c r="G118" i="18"/>
  <c r="G92" i="18"/>
  <c r="G132" i="18"/>
  <c r="G106" i="18"/>
  <c r="D20" i="18"/>
  <c r="T20" i="18"/>
  <c r="N22" i="18"/>
  <c r="C36" i="18"/>
  <c r="S36" i="18"/>
  <c r="N48" i="18"/>
  <c r="C62" i="18"/>
  <c r="S62" i="18"/>
  <c r="E78" i="18"/>
  <c r="X6" i="18"/>
  <c r="E20" i="18"/>
  <c r="U20" i="18"/>
  <c r="O22" i="18"/>
  <c r="D36" i="18"/>
  <c r="T36" i="18"/>
  <c r="O48" i="18"/>
  <c r="D62" i="18"/>
  <c r="T62" i="18"/>
  <c r="N64" i="18"/>
  <c r="G78" i="18"/>
  <c r="S92" i="18"/>
  <c r="F146" i="18"/>
  <c r="I6" i="18"/>
  <c r="Y6" i="18"/>
  <c r="F20" i="18"/>
  <c r="V20" i="18"/>
  <c r="E36" i="18"/>
  <c r="U36" i="18"/>
  <c r="E62" i="18"/>
  <c r="U62" i="18"/>
  <c r="O64" i="18"/>
  <c r="T92" i="18"/>
  <c r="J6" i="18"/>
  <c r="L8" i="18"/>
  <c r="G20" i="18"/>
  <c r="L34" i="18"/>
  <c r="F36" i="18"/>
  <c r="V36" i="18"/>
  <c r="F62" i="18"/>
  <c r="V62" i="18"/>
  <c r="C118" i="18"/>
  <c r="F120" i="18"/>
  <c r="V146" i="18"/>
  <c r="L104" i="18"/>
  <c r="L78" i="18"/>
  <c r="L160" i="18"/>
  <c r="L134" i="18"/>
  <c r="L148" i="18"/>
  <c r="L132" i="18"/>
  <c r="L106" i="18"/>
  <c r="L90" i="18"/>
  <c r="L146" i="18"/>
  <c r="L120" i="18"/>
  <c r="N8" i="18"/>
  <c r="C22" i="18"/>
  <c r="S22" i="18"/>
  <c r="N34" i="18"/>
  <c r="C48" i="18"/>
  <c r="S48" i="18"/>
  <c r="O78" i="18"/>
  <c r="L118" i="18"/>
  <c r="V120" i="18"/>
  <c r="U78" i="18"/>
  <c r="S118" i="18"/>
  <c r="N160" i="18"/>
  <c r="N134" i="18"/>
  <c r="N118" i="18"/>
  <c r="N92" i="18"/>
  <c r="N148" i="18"/>
  <c r="N132" i="18"/>
  <c r="N106" i="18"/>
  <c r="N90" i="18"/>
  <c r="N146" i="18"/>
  <c r="N120" i="18"/>
  <c r="E22" i="18"/>
  <c r="U22" i="18"/>
  <c r="E48" i="18"/>
  <c r="U48" i="18"/>
  <c r="O50" i="18"/>
  <c r="D64" i="18"/>
  <c r="T64" i="18"/>
  <c r="O76" i="18"/>
  <c r="T118" i="18"/>
  <c r="O160" i="18"/>
  <c r="O134" i="18"/>
  <c r="O118" i="18"/>
  <c r="O92" i="18"/>
  <c r="O148" i="18"/>
  <c r="O132" i="18"/>
  <c r="O106" i="18"/>
  <c r="O90" i="18"/>
  <c r="O146" i="18"/>
  <c r="O120" i="18"/>
  <c r="F22" i="18"/>
  <c r="V22" i="18"/>
  <c r="F48" i="18"/>
  <c r="V48" i="18"/>
  <c r="E64" i="18"/>
  <c r="U64" i="18"/>
  <c r="V90" i="18"/>
  <c r="G22" i="18"/>
  <c r="L36" i="18"/>
  <c r="G48" i="18"/>
  <c r="L62" i="18"/>
  <c r="F64" i="18"/>
  <c r="V64" i="18"/>
  <c r="F7" i="19"/>
  <c r="V7" i="19"/>
  <c r="H7" i="19"/>
  <c r="X7" i="19"/>
  <c r="J7" i="19"/>
  <c r="N22" i="21"/>
  <c r="N7" i="19"/>
  <c r="P7" i="19" s="1"/>
  <c r="F106" i="21"/>
  <c r="E148" i="21"/>
  <c r="C21" i="22"/>
  <c r="C92" i="21"/>
  <c r="L22" i="21"/>
  <c r="E50" i="21"/>
  <c r="D92" i="21"/>
  <c r="C134" i="21"/>
  <c r="M22" i="21"/>
  <c r="F50" i="21"/>
  <c r="E92" i="21"/>
  <c r="D134" i="21"/>
  <c r="C133" i="22"/>
  <c r="C119" i="22"/>
  <c r="C105" i="22"/>
  <c r="C91" i="22"/>
  <c r="C77" i="22"/>
  <c r="C63" i="22"/>
  <c r="C161" i="22"/>
  <c r="C49" i="22"/>
  <c r="F92" i="21"/>
  <c r="E134" i="21"/>
  <c r="O22" i="21"/>
  <c r="C36" i="21"/>
  <c r="F134" i="21"/>
  <c r="D36" i="21"/>
  <c r="C78" i="21"/>
  <c r="F105" i="22"/>
  <c r="F91" i="22"/>
  <c r="F77" i="22"/>
  <c r="F63" i="22"/>
  <c r="F161" i="22"/>
  <c r="F49" i="22"/>
  <c r="F147" i="22"/>
  <c r="F35" i="22"/>
  <c r="F133" i="22"/>
  <c r="F119" i="22"/>
  <c r="E36" i="21"/>
  <c r="D78" i="21"/>
  <c r="C120" i="21"/>
  <c r="G105" i="22"/>
  <c r="G91" i="22"/>
  <c r="G77" i="22"/>
  <c r="G63" i="22"/>
  <c r="G161" i="22"/>
  <c r="G49" i="22"/>
  <c r="G147" i="22"/>
  <c r="G35" i="22"/>
  <c r="G133" i="22"/>
  <c r="F36" i="21"/>
  <c r="E78" i="21"/>
  <c r="D120" i="21"/>
  <c r="C162" i="21"/>
  <c r="H8" i="21"/>
  <c r="F78" i="21"/>
  <c r="E120" i="21"/>
  <c r="D162" i="21"/>
  <c r="I8" i="21"/>
  <c r="F120" i="21"/>
  <c r="E162" i="21"/>
  <c r="C22" i="21"/>
  <c r="C64" i="21"/>
  <c r="F162" i="21"/>
  <c r="D22" i="21"/>
  <c r="D64" i="21"/>
  <c r="C106" i="21"/>
  <c r="D106" i="21"/>
  <c r="C148" i="21"/>
  <c r="F22" i="21"/>
  <c r="F64" i="21"/>
  <c r="E106" i="21"/>
  <c r="D148" i="21"/>
  <c r="X7" i="22"/>
  <c r="E21" i="22"/>
  <c r="H105" i="22"/>
  <c r="D133" i="22"/>
  <c r="D35" i="22"/>
  <c r="H119" i="22"/>
  <c r="D147" i="22"/>
  <c r="H21" i="22"/>
  <c r="E35" i="22"/>
  <c r="E147" i="22"/>
  <c r="D49" i="22"/>
  <c r="H133" i="22"/>
  <c r="D161" i="22"/>
  <c r="J7" i="22"/>
  <c r="E49" i="22"/>
  <c r="E161" i="22"/>
  <c r="K7" i="22"/>
  <c r="H35" i="22"/>
  <c r="D63" i="22"/>
  <c r="H147" i="22"/>
  <c r="L7" i="22"/>
  <c r="E63" i="22"/>
  <c r="P21" i="22"/>
  <c r="H49" i="22"/>
  <c r="D77" i="22"/>
  <c r="H161" i="22"/>
  <c r="Q21" i="22"/>
  <c r="E77" i="22"/>
  <c r="R21" i="22"/>
  <c r="H63" i="22"/>
  <c r="D91" i="22"/>
  <c r="S21" i="22"/>
  <c r="E91" i="22"/>
  <c r="T21" i="22"/>
  <c r="H77" i="22"/>
  <c r="D105" i="22"/>
  <c r="E105" i="22"/>
  <c r="D119" i="22"/>
  <c r="W7" i="22"/>
  <c r="E119" i="22"/>
  <c r="C48" i="26"/>
  <c r="C90" i="26"/>
  <c r="C132" i="26"/>
  <c r="C34" i="26"/>
  <c r="C76" i="26"/>
  <c r="C118" i="26"/>
  <c r="C160" i="26"/>
  <c r="C62" i="26"/>
  <c r="C104" i="26"/>
  <c r="E48" i="26"/>
  <c r="F90" i="26"/>
  <c r="G132" i="26"/>
  <c r="G48" i="26"/>
  <c r="D146" i="26"/>
  <c r="C160" i="27"/>
  <c r="D104" i="26"/>
  <c r="E146" i="26"/>
  <c r="D62" i="26"/>
  <c r="E104" i="26"/>
  <c r="F146" i="26"/>
  <c r="E62" i="26"/>
  <c r="F104" i="26"/>
  <c r="G146" i="26"/>
  <c r="F62" i="26"/>
  <c r="G104" i="26"/>
  <c r="D160" i="26"/>
  <c r="G20" i="26"/>
  <c r="D118" i="26"/>
  <c r="E160" i="26"/>
  <c r="C62" i="27"/>
  <c r="C104" i="27"/>
  <c r="C146" i="27"/>
  <c r="C48" i="27"/>
  <c r="C90" i="27"/>
  <c r="C132" i="27"/>
  <c r="C34" i="27"/>
  <c r="C76" i="27"/>
  <c r="C118" i="27"/>
  <c r="D160" i="28"/>
  <c r="D146" i="28"/>
  <c r="D132" i="28"/>
  <c r="D104" i="28"/>
  <c r="D118" i="28"/>
  <c r="D20" i="28"/>
  <c r="D34" i="28"/>
  <c r="D48" i="28"/>
  <c r="D62" i="28"/>
  <c r="D76" i="28"/>
  <c r="D76" i="26"/>
  <c r="E118" i="26"/>
  <c r="F160" i="26"/>
  <c r="D62" i="27"/>
  <c r="D104" i="27"/>
  <c r="D146" i="27"/>
  <c r="D48" i="27"/>
  <c r="D90" i="27"/>
  <c r="D132" i="27"/>
  <c r="D34" i="27"/>
  <c r="D76" i="27"/>
  <c r="D118" i="27"/>
  <c r="D160" i="27"/>
  <c r="D34" i="26"/>
  <c r="E76" i="26"/>
  <c r="F118" i="26"/>
  <c r="G160" i="26"/>
  <c r="E104" i="27"/>
  <c r="E146" i="27"/>
  <c r="E48" i="27"/>
  <c r="E90" i="27"/>
  <c r="E132" i="27"/>
  <c r="E34" i="27"/>
  <c r="E76" i="27"/>
  <c r="E118" i="27"/>
  <c r="E160" i="27"/>
  <c r="E62" i="27"/>
  <c r="E34" i="26"/>
  <c r="F76" i="26"/>
  <c r="G118" i="26"/>
  <c r="F146" i="27"/>
  <c r="F48" i="27"/>
  <c r="F90" i="27"/>
  <c r="F132" i="27"/>
  <c r="F34" i="27"/>
  <c r="F76" i="27"/>
  <c r="F118" i="27"/>
  <c r="F160" i="27"/>
  <c r="F104" i="27"/>
  <c r="F34" i="26"/>
  <c r="G76" i="26"/>
  <c r="G48" i="27"/>
  <c r="G90" i="27"/>
  <c r="G132" i="27"/>
  <c r="G34" i="27"/>
  <c r="G76" i="27"/>
  <c r="G118" i="27"/>
  <c r="G160" i="27"/>
  <c r="G146" i="27"/>
  <c r="I6" i="26"/>
  <c r="G34" i="26"/>
  <c r="D132" i="26"/>
  <c r="E132" i="26"/>
  <c r="K6" i="26"/>
  <c r="D48" i="26"/>
  <c r="E90" i="26"/>
  <c r="F132" i="26"/>
  <c r="J6" i="27"/>
  <c r="C160" i="28"/>
  <c r="C146" i="28"/>
  <c r="C90" i="28"/>
  <c r="C132" i="28"/>
  <c r="C104" i="28"/>
  <c r="C118" i="28"/>
  <c r="C20" i="28"/>
  <c r="C34" i="28"/>
  <c r="C48" i="28"/>
  <c r="C62" i="28"/>
  <c r="C76" i="28"/>
  <c r="E132" i="28"/>
  <c r="E104" i="28"/>
  <c r="E160" i="28"/>
  <c r="E118" i="28"/>
  <c r="E20" i="28"/>
  <c r="L6" i="28"/>
  <c r="E34" i="28"/>
  <c r="E48" i="28"/>
  <c r="J6" i="28"/>
  <c r="E62" i="28"/>
  <c r="E76" i="28"/>
  <c r="E90" i="28"/>
  <c r="F132" i="28"/>
  <c r="F160" i="28"/>
  <c r="F118" i="28"/>
  <c r="F20" i="28"/>
  <c r="F34" i="28"/>
  <c r="F48" i="28"/>
  <c r="F62" i="28"/>
  <c r="F76" i="28"/>
  <c r="F90" i="28"/>
  <c r="F146" i="28"/>
  <c r="G146" i="28"/>
  <c r="G160" i="28"/>
  <c r="G118" i="28"/>
  <c r="G20" i="28"/>
  <c r="G34" i="28"/>
  <c r="G48" i="28"/>
  <c r="G62" i="28"/>
  <c r="G76" i="28"/>
  <c r="I6" i="28"/>
  <c r="G90" i="28"/>
  <c r="G104" i="28"/>
  <c r="G132" i="28"/>
  <c r="F104" i="28"/>
  <c r="E146" i="28"/>
  <c r="J82" i="30"/>
  <c r="J85" i="30"/>
  <c r="J79" i="30"/>
  <c r="J75" i="30"/>
  <c r="J80" i="30"/>
  <c r="J77" i="30"/>
  <c r="J59" i="30"/>
  <c r="J56" i="30"/>
  <c r="J53" i="30"/>
  <c r="J83" i="30"/>
  <c r="J64" i="30"/>
  <c r="J54" i="30"/>
  <c r="J81" i="30"/>
  <c r="J78" i="30"/>
  <c r="J62" i="30"/>
  <c r="J57" i="30"/>
  <c r="J87" i="30"/>
  <c r="J52" i="30"/>
  <c r="J60" i="30"/>
  <c r="J76" i="30"/>
  <c r="J58" i="30"/>
  <c r="J55" i="30"/>
  <c r="J65" i="30"/>
  <c r="J63" i="30"/>
  <c r="J61" i="30"/>
  <c r="N80" i="30"/>
  <c r="N76" i="30"/>
  <c r="N78" i="30"/>
  <c r="N75" i="30"/>
  <c r="N57" i="30"/>
  <c r="N54" i="30"/>
  <c r="N52" i="30"/>
  <c r="N55" i="30"/>
  <c r="N79" i="30"/>
  <c r="N58" i="30"/>
  <c r="N77" i="30"/>
  <c r="N56" i="30"/>
  <c r="N53" i="30"/>
  <c r="J84" i="30"/>
  <c r="J86" i="30"/>
  <c r="K6" i="28"/>
  <c r="H30" i="30"/>
  <c r="F30" i="30"/>
  <c r="L30" i="30"/>
  <c r="H87" i="30"/>
  <c r="H78" i="30"/>
  <c r="H82" i="30"/>
  <c r="H85" i="30"/>
  <c r="L53" i="30"/>
  <c r="L56" i="30"/>
  <c r="H65" i="30"/>
  <c r="H146" i="30"/>
  <c r="L148" i="30"/>
  <c r="J151" i="30"/>
  <c r="L85" i="30"/>
  <c r="L79" i="30"/>
  <c r="L75" i="30"/>
  <c r="L83" i="30"/>
  <c r="L86" i="30"/>
  <c r="L63" i="30"/>
  <c r="L82" i="30"/>
  <c r="J140" i="30"/>
  <c r="D52" i="30"/>
  <c r="H60" i="30"/>
  <c r="L65" i="30"/>
  <c r="N74" i="30"/>
  <c r="N140" i="30"/>
  <c r="L146" i="30"/>
  <c r="H152" i="30"/>
  <c r="L58" i="30"/>
  <c r="N144" i="30"/>
  <c r="N146" i="30"/>
  <c r="J149" i="30"/>
  <c r="J152" i="30"/>
  <c r="N162" i="30"/>
  <c r="F206" i="30"/>
  <c r="D206" i="30"/>
  <c r="L55" i="30"/>
  <c r="H62" i="30"/>
  <c r="L142" i="30"/>
  <c r="L149" i="30"/>
  <c r="H57" i="30"/>
  <c r="L76" i="30"/>
  <c r="H81" i="30"/>
  <c r="L96" i="30"/>
  <c r="F118" i="30"/>
  <c r="N142" i="30"/>
  <c r="F147" i="30"/>
  <c r="L152" i="30"/>
  <c r="H283" i="30"/>
  <c r="L281" i="30"/>
  <c r="F280" i="30"/>
  <c r="L278" i="30"/>
  <c r="H277" i="30"/>
  <c r="L274" i="30"/>
  <c r="H273" i="30"/>
  <c r="L284" i="30"/>
  <c r="F283" i="30"/>
  <c r="J281" i="30"/>
  <c r="J278" i="30"/>
  <c r="F277" i="30"/>
  <c r="N275" i="30"/>
  <c r="J274" i="30"/>
  <c r="F273" i="30"/>
  <c r="H284" i="30"/>
  <c r="N278" i="30"/>
  <c r="N276" i="30"/>
  <c r="F275" i="30"/>
  <c r="J273" i="30"/>
  <c r="J285" i="30"/>
  <c r="L280" i="30"/>
  <c r="L282" i="30"/>
  <c r="L276" i="30"/>
  <c r="H285" i="30"/>
  <c r="J280" i="30"/>
  <c r="H278" i="30"/>
  <c r="J282" i="30"/>
  <c r="F278" i="30"/>
  <c r="J276" i="30"/>
  <c r="N274" i="30"/>
  <c r="F285" i="30"/>
  <c r="H280" i="30"/>
  <c r="H282" i="30"/>
  <c r="H276" i="30"/>
  <c r="J284" i="30"/>
  <c r="L279" i="30"/>
  <c r="H274" i="30"/>
  <c r="F282" i="30"/>
  <c r="J279" i="30"/>
  <c r="N277" i="30"/>
  <c r="F276" i="30"/>
  <c r="F274" i="30"/>
  <c r="F284" i="30"/>
  <c r="H279" i="30"/>
  <c r="L277" i="30"/>
  <c r="L275" i="30"/>
  <c r="H281" i="30"/>
  <c r="F279" i="30"/>
  <c r="J277" i="30"/>
  <c r="J275" i="30"/>
  <c r="N273" i="30"/>
  <c r="L283" i="30"/>
  <c r="F281" i="30"/>
  <c r="L52" i="30"/>
  <c r="H54" i="30"/>
  <c r="L60" i="30"/>
  <c r="H64" i="30"/>
  <c r="H83" i="30"/>
  <c r="F145" i="30"/>
  <c r="H147" i="30"/>
  <c r="F150" i="30"/>
  <c r="H75" i="30"/>
  <c r="L87" i="30"/>
  <c r="J118" i="30"/>
  <c r="F143" i="30"/>
  <c r="J147" i="30"/>
  <c r="H150" i="30"/>
  <c r="F153" i="30"/>
  <c r="F184" i="30"/>
  <c r="L206" i="30"/>
  <c r="L57" i="30"/>
  <c r="L62" i="30"/>
  <c r="F141" i="30"/>
  <c r="H143" i="30"/>
  <c r="H145" i="30"/>
  <c r="L147" i="30"/>
  <c r="J150" i="30"/>
  <c r="H153" i="30"/>
  <c r="N206" i="30"/>
  <c r="J283" i="30"/>
  <c r="L54" i="30"/>
  <c r="L78" i="30"/>
  <c r="L81" i="30"/>
  <c r="J143" i="30"/>
  <c r="J145" i="30"/>
  <c r="L150" i="30"/>
  <c r="J153" i="30"/>
  <c r="L165" i="30"/>
  <c r="J170" i="30"/>
  <c r="L173" i="30"/>
  <c r="J184" i="30"/>
  <c r="J228" i="30"/>
  <c r="H228" i="30"/>
  <c r="H56" i="30"/>
  <c r="H59" i="30"/>
  <c r="L64" i="30"/>
  <c r="H141" i="30"/>
  <c r="L143" i="30"/>
  <c r="L145" i="30"/>
  <c r="L153" i="30"/>
  <c r="L285" i="30"/>
  <c r="H53" i="30"/>
  <c r="H77" i="30"/>
  <c r="H80" i="30"/>
  <c r="J141" i="30"/>
  <c r="N145" i="30"/>
  <c r="F148" i="30"/>
  <c r="J163" i="30"/>
  <c r="H168" i="30"/>
  <c r="F171" i="30"/>
  <c r="N184" i="30"/>
  <c r="L141" i="30"/>
  <c r="N143" i="30"/>
  <c r="H148" i="30"/>
  <c r="F151" i="30"/>
  <c r="H63" i="30"/>
  <c r="H84" i="30"/>
  <c r="H86" i="30"/>
  <c r="F96" i="30"/>
  <c r="N141" i="30"/>
  <c r="F146" i="30"/>
  <c r="J148" i="30"/>
  <c r="H151" i="30"/>
  <c r="L175" i="30"/>
  <c r="F174" i="30"/>
  <c r="J172" i="30"/>
  <c r="N163" i="30"/>
  <c r="F166" i="30"/>
  <c r="J171" i="30"/>
  <c r="L174" i="30"/>
  <c r="J258" i="30"/>
  <c r="J76" i="31"/>
  <c r="J85" i="31"/>
  <c r="L250" i="30"/>
  <c r="L253" i="30"/>
  <c r="H255" i="30"/>
  <c r="L258" i="30"/>
  <c r="L260" i="30"/>
  <c r="H103" i="31"/>
  <c r="H99" i="31"/>
  <c r="H87" i="31"/>
  <c r="H106" i="31"/>
  <c r="H109" i="31"/>
  <c r="H104" i="31"/>
  <c r="H86" i="31"/>
  <c r="H100" i="31"/>
  <c r="H64" i="31"/>
  <c r="H83" i="31"/>
  <c r="H80" i="31"/>
  <c r="H76" i="31"/>
  <c r="H40" i="31"/>
  <c r="H59" i="31"/>
  <c r="H55" i="31"/>
  <c r="H98" i="31"/>
  <c r="H43" i="31"/>
  <c r="H34" i="31"/>
  <c r="H81" i="31"/>
  <c r="H77" i="31"/>
  <c r="H38" i="31"/>
  <c r="H65" i="31"/>
  <c r="H56" i="31"/>
  <c r="H108" i="31"/>
  <c r="H41" i="31"/>
  <c r="H35" i="31"/>
  <c r="H31" i="31"/>
  <c r="H101" i="31"/>
  <c r="H84" i="31"/>
  <c r="H60" i="31"/>
  <c r="H105" i="31"/>
  <c r="H78" i="31"/>
  <c r="H63" i="31"/>
  <c r="H57" i="31"/>
  <c r="H53" i="31"/>
  <c r="H82" i="31"/>
  <c r="H39" i="31"/>
  <c r="H32" i="31"/>
  <c r="J255" i="30"/>
  <c r="F263" i="30"/>
  <c r="N272" i="30"/>
  <c r="J106" i="31"/>
  <c r="J109" i="31"/>
  <c r="J100" i="31"/>
  <c r="J104" i="31"/>
  <c r="J107" i="31"/>
  <c r="J59" i="31"/>
  <c r="J55" i="31"/>
  <c r="J43" i="31"/>
  <c r="J34" i="31"/>
  <c r="J98" i="31"/>
  <c r="J62" i="31"/>
  <c r="J81" i="31"/>
  <c r="J77" i="31"/>
  <c r="J38" i="31"/>
  <c r="J108" i="31"/>
  <c r="J103" i="31"/>
  <c r="J86" i="31"/>
  <c r="J41" i="31"/>
  <c r="J35" i="31"/>
  <c r="J101" i="31"/>
  <c r="J84" i="31"/>
  <c r="J60" i="31"/>
  <c r="J78" i="31"/>
  <c r="J105" i="31"/>
  <c r="J63" i="31"/>
  <c r="J57" i="31"/>
  <c r="J99" i="31"/>
  <c r="J82" i="31"/>
  <c r="J97" i="31"/>
  <c r="J79" i="31"/>
  <c r="J75" i="31"/>
  <c r="J42" i="31"/>
  <c r="J102" i="31"/>
  <c r="J32" i="31"/>
  <c r="J56" i="31"/>
  <c r="J87" i="31"/>
  <c r="H107" i="31"/>
  <c r="H42" i="31"/>
  <c r="H61" i="31"/>
  <c r="N57" i="33"/>
  <c r="N54" i="33"/>
  <c r="N58" i="33"/>
  <c r="N55" i="33"/>
  <c r="N52" i="33"/>
  <c r="N53" i="33"/>
  <c r="N56" i="33"/>
  <c r="J240" i="30"/>
  <c r="F251" i="30"/>
  <c r="L255" i="30"/>
  <c r="H261" i="30"/>
  <c r="M29" i="31"/>
  <c r="M95" i="31"/>
  <c r="N96" i="31" s="1"/>
  <c r="M51" i="31"/>
  <c r="N52" i="31" s="1"/>
  <c r="M73" i="31"/>
  <c r="N74" i="31" s="1"/>
  <c r="H30" i="31"/>
  <c r="F74" i="31"/>
  <c r="L262" i="30"/>
  <c r="F261" i="30"/>
  <c r="J259" i="30"/>
  <c r="J256" i="30"/>
  <c r="F255" i="30"/>
  <c r="N253" i="30"/>
  <c r="J262" i="30"/>
  <c r="H259" i="30"/>
  <c r="L257" i="30"/>
  <c r="H256" i="30"/>
  <c r="L252" i="30"/>
  <c r="F254" i="30"/>
  <c r="H257" i="30"/>
  <c r="D8" i="31"/>
  <c r="J30" i="31"/>
  <c r="H33" i="31"/>
  <c r="J61" i="31"/>
  <c r="H74" i="31"/>
  <c r="F229" i="30"/>
  <c r="J230" i="30"/>
  <c r="N231" i="30"/>
  <c r="F233" i="30"/>
  <c r="J234" i="30"/>
  <c r="J237" i="30"/>
  <c r="F239" i="30"/>
  <c r="L240" i="30"/>
  <c r="H251" i="30"/>
  <c r="N255" i="30"/>
  <c r="J257" i="30"/>
  <c r="J261" i="30"/>
  <c r="J263" i="30"/>
  <c r="L30" i="31"/>
  <c r="J53" i="31"/>
  <c r="H62" i="31"/>
  <c r="N252" i="30"/>
  <c r="H254" i="30"/>
  <c r="L259" i="30"/>
  <c r="J33" i="31"/>
  <c r="J83" i="31"/>
  <c r="H229" i="30"/>
  <c r="L230" i="30"/>
  <c r="H233" i="30"/>
  <c r="L234" i="30"/>
  <c r="F236" i="30"/>
  <c r="L237" i="30"/>
  <c r="H239" i="30"/>
  <c r="J251" i="30"/>
  <c r="L261" i="30"/>
  <c r="L263" i="30"/>
  <c r="J39" i="31"/>
  <c r="H102" i="31"/>
  <c r="F78" i="30"/>
  <c r="F87" i="30"/>
  <c r="J254" i="30"/>
  <c r="F256" i="30"/>
  <c r="H36" i="31"/>
  <c r="H54" i="31"/>
  <c r="H58" i="31"/>
  <c r="H79" i="31"/>
  <c r="F253" i="30"/>
  <c r="L254" i="30"/>
  <c r="F260" i="30"/>
  <c r="J31" i="31"/>
  <c r="J40" i="31"/>
  <c r="J54" i="31"/>
  <c r="J58" i="31"/>
  <c r="H75" i="31"/>
  <c r="L61" i="31"/>
  <c r="F101" i="31"/>
  <c r="L97" i="31"/>
  <c r="L39" i="31"/>
  <c r="F77" i="31"/>
  <c r="L82" i="31"/>
  <c r="F96" i="31"/>
  <c r="L99" i="31"/>
  <c r="F108" i="31"/>
  <c r="F84" i="31"/>
  <c r="F103" i="31"/>
  <c r="F99" i="31"/>
  <c r="F106" i="31"/>
  <c r="F109" i="31"/>
  <c r="L53" i="31"/>
  <c r="L57" i="31"/>
  <c r="F62" i="31"/>
  <c r="L63" i="31"/>
  <c r="H96" i="31"/>
  <c r="N74" i="33"/>
  <c r="N75" i="33"/>
  <c r="N76" i="33"/>
  <c r="N80" i="33"/>
  <c r="N77" i="33"/>
  <c r="L109" i="31"/>
  <c r="L100" i="31"/>
  <c r="L85" i="31"/>
  <c r="L104" i="31"/>
  <c r="L107" i="31"/>
  <c r="L84" i="31"/>
  <c r="L31" i="31"/>
  <c r="L35" i="31"/>
  <c r="F40" i="31"/>
  <c r="L41" i="31"/>
  <c r="F76" i="31"/>
  <c r="F80" i="31"/>
  <c r="F83" i="31"/>
  <c r="L86" i="31"/>
  <c r="L103" i="31"/>
  <c r="N79" i="33"/>
  <c r="L56" i="31"/>
  <c r="F64" i="31"/>
  <c r="L65" i="31"/>
  <c r="F100" i="31"/>
  <c r="D30" i="31"/>
  <c r="F37" i="31"/>
  <c r="L38" i="31"/>
  <c r="J52" i="31"/>
  <c r="L77" i="31"/>
  <c r="L81" i="31"/>
  <c r="F85" i="31"/>
  <c r="F102" i="31"/>
  <c r="L106" i="31"/>
  <c r="F30" i="31"/>
  <c r="F54" i="31"/>
  <c r="F58" i="31"/>
  <c r="F61" i="31"/>
  <c r="L62" i="31"/>
  <c r="L98" i="31"/>
  <c r="F104" i="31"/>
  <c r="V7" i="35"/>
  <c r="M29" i="33"/>
  <c r="N99" i="33"/>
  <c r="H15" i="35"/>
  <c r="H18" i="35"/>
  <c r="H13" i="35"/>
  <c r="H16" i="35"/>
  <c r="H11" i="35"/>
  <c r="AL29" i="35"/>
  <c r="AK29" i="35"/>
  <c r="N98" i="33"/>
  <c r="AB18" i="35"/>
  <c r="AB10" i="35"/>
  <c r="AB13" i="35"/>
  <c r="AB16" i="35"/>
  <c r="AB8" i="35"/>
  <c r="H17" i="35"/>
  <c r="Q5" i="37"/>
  <c r="P5" i="37"/>
  <c r="N101" i="33"/>
  <c r="AB7" i="35"/>
  <c r="N15" i="35"/>
  <c r="AB9" i="35"/>
  <c r="H10" i="35"/>
  <c r="AB12" i="35"/>
  <c r="N13" i="35"/>
  <c r="N16" i="35"/>
  <c r="N8" i="35"/>
  <c r="N11" i="35"/>
  <c r="N14" i="35"/>
  <c r="N17" i="35"/>
  <c r="AB15" i="35"/>
  <c r="N12" i="33"/>
  <c r="M95" i="33"/>
  <c r="N96" i="33" s="1"/>
  <c r="N97" i="33"/>
  <c r="N7" i="35"/>
  <c r="H9" i="35"/>
  <c r="N8" i="33"/>
  <c r="N100" i="33"/>
  <c r="AJ7" i="35"/>
  <c r="H8" i="35"/>
  <c r="N10" i="35"/>
  <c r="AK7" i="35"/>
  <c r="H12" i="35"/>
  <c r="AB17" i="35"/>
  <c r="G5" i="39"/>
  <c r="I5" i="39"/>
  <c r="H5" i="39"/>
  <c r="I5" i="36"/>
  <c r="J5" i="36"/>
  <c r="L5" i="39"/>
  <c r="V18" i="35"/>
  <c r="H29" i="35"/>
  <c r="I29" i="35"/>
  <c r="V15" i="35"/>
  <c r="V12" i="35"/>
  <c r="P5" i="36"/>
  <c r="V9" i="35"/>
  <c r="Q5" i="36"/>
  <c r="E146" i="43"/>
  <c r="G135" i="43"/>
  <c r="J5" i="37"/>
  <c r="K5" i="39"/>
  <c r="T5" i="39"/>
  <c r="S5" i="39"/>
  <c r="R5" i="39"/>
  <c r="Q5" i="39"/>
  <c r="O5" i="39"/>
  <c r="P5" i="39"/>
  <c r="O133" i="40"/>
  <c r="C129" i="39"/>
  <c r="R5" i="41"/>
  <c r="H5" i="42"/>
  <c r="L5" i="43"/>
  <c r="F5" i="41"/>
  <c r="I5" i="42"/>
  <c r="M5" i="43"/>
  <c r="Q5" i="44"/>
  <c r="N5" i="44"/>
  <c r="M5" i="44"/>
  <c r="L5" i="44"/>
  <c r="H5" i="40"/>
  <c r="F6" i="41"/>
  <c r="J5" i="42"/>
  <c r="N5" i="43"/>
  <c r="H5" i="41"/>
  <c r="S5" i="43"/>
  <c r="R5" i="43"/>
  <c r="Q5" i="43"/>
  <c r="P5" i="43"/>
  <c r="P5" i="44"/>
  <c r="J5" i="40"/>
  <c r="I5" i="41"/>
  <c r="F7" i="41"/>
  <c r="L5" i="42"/>
  <c r="T5" i="43"/>
  <c r="F8" i="40"/>
  <c r="M5" i="42"/>
  <c r="L5" i="40"/>
  <c r="F8" i="41"/>
  <c r="N5" i="42"/>
  <c r="G123" i="39"/>
  <c r="E129" i="39"/>
  <c r="M5" i="40"/>
  <c r="F9" i="40"/>
  <c r="K133" i="40"/>
  <c r="L5" i="41"/>
  <c r="K133" i="41"/>
  <c r="R5" i="42"/>
  <c r="Q5" i="42"/>
  <c r="P5" i="42"/>
  <c r="H123" i="39"/>
  <c r="N5" i="40"/>
  <c r="L133" i="40"/>
  <c r="M5" i="41"/>
  <c r="F9" i="41"/>
  <c r="L133" i="41"/>
  <c r="S5" i="42"/>
  <c r="M133" i="40"/>
  <c r="N5" i="41"/>
  <c r="M133" i="41"/>
  <c r="T5" i="42"/>
  <c r="P5" i="40"/>
  <c r="N133" i="40"/>
  <c r="N133" i="41"/>
  <c r="Q5" i="40"/>
  <c r="P5" i="41"/>
  <c r="L123" i="39"/>
  <c r="Q5" i="41"/>
  <c r="C146" i="43"/>
  <c r="N135" i="43"/>
  <c r="K135" i="45"/>
  <c r="H5" i="44"/>
  <c r="L135" i="45"/>
  <c r="M135" i="45"/>
  <c r="N133" i="42"/>
  <c r="H135" i="43"/>
  <c r="H5" i="45"/>
  <c r="I135" i="43"/>
  <c r="C16" i="43"/>
  <c r="M135" i="43"/>
  <c r="K145" i="44" l="1"/>
  <c r="K141" i="45"/>
  <c r="K137" i="43"/>
  <c r="K138" i="45"/>
  <c r="K142" i="44"/>
  <c r="K144" i="44"/>
  <c r="K98" i="17"/>
  <c r="K139" i="45"/>
  <c r="K140" i="43"/>
  <c r="K142" i="45"/>
  <c r="K144" i="45"/>
  <c r="H143" i="43"/>
  <c r="K143" i="43" s="1"/>
  <c r="I143" i="43"/>
  <c r="G143" i="43"/>
  <c r="M142" i="45"/>
  <c r="L142" i="45"/>
  <c r="O142" i="45"/>
  <c r="N142" i="45"/>
  <c r="I138" i="43"/>
  <c r="G138" i="43"/>
  <c r="H138" i="43"/>
  <c r="K138" i="43" s="1"/>
  <c r="I144" i="43"/>
  <c r="H144" i="43"/>
  <c r="K144" i="43" s="1"/>
  <c r="G144" i="43"/>
  <c r="O143" i="45"/>
  <c r="N143" i="45"/>
  <c r="M143" i="45"/>
  <c r="L143" i="45"/>
  <c r="I139" i="43"/>
  <c r="G139" i="43"/>
  <c r="H139" i="43"/>
  <c r="K139" i="43" s="1"/>
  <c r="O138" i="45"/>
  <c r="N138" i="45"/>
  <c r="L138" i="45"/>
  <c r="M138" i="45"/>
  <c r="I145" i="43"/>
  <c r="H145" i="43"/>
  <c r="K145" i="43" s="1"/>
  <c r="G145" i="43"/>
  <c r="O139" i="45"/>
  <c r="N139" i="45"/>
  <c r="M139" i="45"/>
  <c r="L139" i="45"/>
  <c r="O145" i="45"/>
  <c r="N145" i="45"/>
  <c r="M145" i="45"/>
  <c r="L145" i="45"/>
  <c r="H141" i="43"/>
  <c r="K141" i="43" s="1"/>
  <c r="I141" i="43"/>
  <c r="G141" i="43"/>
  <c r="O140" i="45"/>
  <c r="M140" i="45"/>
  <c r="L140" i="45"/>
  <c r="N140" i="45"/>
  <c r="I142" i="43"/>
  <c r="H142" i="43"/>
  <c r="K142" i="43" s="1"/>
  <c r="G142" i="43"/>
  <c r="N14" i="43"/>
  <c r="L14" i="43"/>
  <c r="M14" i="43"/>
  <c r="N12" i="43"/>
  <c r="L12" i="43"/>
  <c r="M12" i="43"/>
  <c r="M9" i="42"/>
  <c r="J9" i="42"/>
  <c r="I9" i="42"/>
  <c r="H9" i="42"/>
  <c r="J6" i="42"/>
  <c r="H6" i="42"/>
  <c r="I6" i="42"/>
  <c r="T7" i="42"/>
  <c r="R7" i="42"/>
  <c r="Q7" i="42"/>
  <c r="AA19" i="42"/>
  <c r="S7" i="42"/>
  <c r="P7" i="42"/>
  <c r="I9" i="41"/>
  <c r="H9" i="41"/>
  <c r="M9" i="41"/>
  <c r="J9" i="41"/>
  <c r="M7" i="41"/>
  <c r="L7" i="41"/>
  <c r="N7" i="41"/>
  <c r="K16" i="43"/>
  <c r="N6" i="43"/>
  <c r="M6" i="43"/>
  <c r="L6" i="43"/>
  <c r="N7" i="42"/>
  <c r="M7" i="42"/>
  <c r="L7" i="42"/>
  <c r="J9" i="40"/>
  <c r="I9" i="40"/>
  <c r="H9" i="40"/>
  <c r="M9" i="40"/>
  <c r="N7" i="40"/>
  <c r="M7" i="40"/>
  <c r="L7" i="40"/>
  <c r="M128" i="39"/>
  <c r="L128" i="39"/>
  <c r="K128" i="39"/>
  <c r="O128" i="39"/>
  <c r="N128" i="39"/>
  <c r="J8" i="41"/>
  <c r="I8" i="41"/>
  <c r="H8" i="41"/>
  <c r="M8" i="41"/>
  <c r="N6" i="41"/>
  <c r="M6" i="41"/>
  <c r="L6" i="41"/>
  <c r="I127" i="39"/>
  <c r="H127" i="39"/>
  <c r="G127" i="39"/>
  <c r="F129" i="39"/>
  <c r="T6" i="42"/>
  <c r="S6" i="42"/>
  <c r="P6" i="42"/>
  <c r="R6" i="42"/>
  <c r="Q6" i="42"/>
  <c r="R8" i="42"/>
  <c r="P8" i="42"/>
  <c r="T8" i="42"/>
  <c r="S8" i="42"/>
  <c r="Q8" i="42"/>
  <c r="J8" i="40"/>
  <c r="I8" i="40"/>
  <c r="H8" i="40"/>
  <c r="M8" i="40"/>
  <c r="N6" i="40"/>
  <c r="M6" i="40"/>
  <c r="L6" i="40"/>
  <c r="S13" i="43"/>
  <c r="R13" i="43"/>
  <c r="Q13" i="43"/>
  <c r="P13" i="43"/>
  <c r="T13" i="43"/>
  <c r="T11" i="43"/>
  <c r="R11" i="43"/>
  <c r="P11" i="43"/>
  <c r="S11" i="43"/>
  <c r="Q11" i="43"/>
  <c r="H7" i="42"/>
  <c r="J7" i="42"/>
  <c r="I7" i="42"/>
  <c r="J7" i="41"/>
  <c r="I7" i="41"/>
  <c r="H7" i="41"/>
  <c r="P9" i="43"/>
  <c r="T9" i="43"/>
  <c r="S9" i="43"/>
  <c r="R9" i="43"/>
  <c r="Q9" i="43"/>
  <c r="J7" i="40"/>
  <c r="I7" i="40"/>
  <c r="H7" i="40"/>
  <c r="N13" i="43"/>
  <c r="L13" i="43"/>
  <c r="M13" i="43"/>
  <c r="J6" i="41"/>
  <c r="I6" i="41"/>
  <c r="H6" i="41"/>
  <c r="L11" i="43"/>
  <c r="N11" i="43"/>
  <c r="M11" i="43"/>
  <c r="N7" i="43"/>
  <c r="M7" i="43"/>
  <c r="L7" i="43"/>
  <c r="T6" i="43"/>
  <c r="O16" i="43"/>
  <c r="S6" i="43"/>
  <c r="Q6" i="43"/>
  <c r="P6" i="43"/>
  <c r="R6" i="43"/>
  <c r="T14" i="43"/>
  <c r="S14" i="43"/>
  <c r="Q14" i="43"/>
  <c r="P14" i="43"/>
  <c r="R14" i="43"/>
  <c r="T7" i="43"/>
  <c r="R7" i="43"/>
  <c r="Q7" i="43"/>
  <c r="S7" i="43"/>
  <c r="P7" i="43"/>
  <c r="T15" i="43"/>
  <c r="R15" i="43"/>
  <c r="Q15" i="43"/>
  <c r="S15" i="43"/>
  <c r="P15" i="43"/>
  <c r="R8" i="43"/>
  <c r="P8" i="43"/>
  <c r="T8" i="43"/>
  <c r="S8" i="43"/>
  <c r="Q8" i="43"/>
  <c r="L8" i="42"/>
  <c r="N8" i="42"/>
  <c r="N9" i="42"/>
  <c r="L9" i="42"/>
  <c r="N10" i="42"/>
  <c r="L10" i="42"/>
  <c r="M10" i="42"/>
  <c r="N15" i="43"/>
  <c r="M15" i="43"/>
  <c r="L15" i="43"/>
  <c r="M8" i="43"/>
  <c r="L8" i="43"/>
  <c r="N8" i="43"/>
  <c r="N9" i="43"/>
  <c r="M9" i="43"/>
  <c r="L9" i="43"/>
  <c r="N10" i="43"/>
  <c r="L10" i="43"/>
  <c r="M10" i="43"/>
  <c r="J8" i="42"/>
  <c r="M8" i="42"/>
  <c r="I8" i="42"/>
  <c r="H8" i="42"/>
  <c r="I10" i="42"/>
  <c r="H10" i="42"/>
  <c r="J10" i="42"/>
  <c r="N10" i="40"/>
  <c r="M10" i="40"/>
  <c r="L10" i="40"/>
  <c r="I48" i="37"/>
  <c r="J48" i="37"/>
  <c r="I44" i="37"/>
  <c r="J44" i="37"/>
  <c r="I31" i="37"/>
  <c r="J31" i="37"/>
  <c r="I9" i="37"/>
  <c r="J9" i="37"/>
  <c r="J42" i="37"/>
  <c r="I42" i="37"/>
  <c r="J25" i="37"/>
  <c r="I25" i="37"/>
  <c r="I19" i="37"/>
  <c r="J19" i="37"/>
  <c r="I10" i="37"/>
  <c r="J10" i="37"/>
  <c r="J50" i="37"/>
  <c r="I50" i="37"/>
  <c r="J11" i="37"/>
  <c r="I11" i="37"/>
  <c r="J20" i="37"/>
  <c r="I20" i="37"/>
  <c r="J29" i="37"/>
  <c r="I29" i="37"/>
  <c r="J12" i="37"/>
  <c r="I12" i="37"/>
  <c r="I36" i="37"/>
  <c r="J36" i="37"/>
  <c r="J34" i="37"/>
  <c r="I34" i="37"/>
  <c r="J26" i="37"/>
  <c r="I26" i="37"/>
  <c r="J13" i="37"/>
  <c r="I13" i="37"/>
  <c r="J47" i="37"/>
  <c r="I47" i="37"/>
  <c r="J32" i="37"/>
  <c r="I32" i="37"/>
  <c r="J22" i="37"/>
  <c r="I22" i="37"/>
  <c r="J14" i="37"/>
  <c r="I14" i="37"/>
  <c r="J15" i="37"/>
  <c r="I15" i="37"/>
  <c r="J45" i="37"/>
  <c r="I45" i="37"/>
  <c r="I27" i="37"/>
  <c r="J27" i="37"/>
  <c r="J43" i="37"/>
  <c r="I43" i="37"/>
  <c r="J40" i="37"/>
  <c r="I40" i="37"/>
  <c r="I23" i="37"/>
  <c r="J23" i="37"/>
  <c r="J39" i="37"/>
  <c r="I39" i="37"/>
  <c r="I38" i="37"/>
  <c r="J38" i="37"/>
  <c r="J37" i="37"/>
  <c r="I37" i="37"/>
  <c r="J35" i="37"/>
  <c r="I35" i="37"/>
  <c r="I51" i="37"/>
  <c r="J51" i="37"/>
  <c r="J17" i="37"/>
  <c r="I17" i="37"/>
  <c r="I6" i="37"/>
  <c r="J6" i="37"/>
  <c r="I46" i="37"/>
  <c r="J46" i="37"/>
  <c r="I28" i="37"/>
  <c r="J28" i="37"/>
  <c r="J18" i="37"/>
  <c r="I18" i="37"/>
  <c r="J8" i="37"/>
  <c r="I8" i="37"/>
  <c r="J31" i="36"/>
  <c r="I31" i="36"/>
  <c r="I24" i="36"/>
  <c r="J24" i="36"/>
  <c r="J20" i="36"/>
  <c r="I20" i="36"/>
  <c r="J16" i="36"/>
  <c r="I16" i="36"/>
  <c r="P39" i="36"/>
  <c r="Q39" i="36"/>
  <c r="J28" i="36"/>
  <c r="I28" i="36"/>
  <c r="P22" i="36"/>
  <c r="Q22" i="36"/>
  <c r="J12" i="36"/>
  <c r="I12" i="36"/>
  <c r="P9" i="36"/>
  <c r="Q9" i="36"/>
  <c r="Q44" i="36"/>
  <c r="P44" i="36"/>
  <c r="Q36" i="36"/>
  <c r="P36" i="36"/>
  <c r="J38" i="36"/>
  <c r="I38" i="36"/>
  <c r="Q29" i="36"/>
  <c r="P29" i="36"/>
  <c r="Q40" i="36"/>
  <c r="P40" i="36"/>
  <c r="Q18" i="36"/>
  <c r="P18" i="36"/>
  <c r="Q34" i="36"/>
  <c r="P34" i="36"/>
  <c r="Q50" i="36"/>
  <c r="P50" i="36"/>
  <c r="P33" i="36"/>
  <c r="Q33" i="36"/>
  <c r="P49" i="36"/>
  <c r="Q49" i="36"/>
  <c r="Q15" i="36"/>
  <c r="P15" i="36"/>
  <c r="Q16" i="36"/>
  <c r="P16" i="36"/>
  <c r="Q32" i="36"/>
  <c r="P32" i="36"/>
  <c r="Q48" i="36"/>
  <c r="P48" i="36"/>
  <c r="P13" i="36"/>
  <c r="Q13" i="36"/>
  <c r="Q30" i="36"/>
  <c r="P30" i="36"/>
  <c r="Q46" i="36"/>
  <c r="P46" i="36"/>
  <c r="AS18" i="35"/>
  <c r="AR18" i="35"/>
  <c r="AV18" i="35"/>
  <c r="AT18" i="35"/>
  <c r="AU18" i="35"/>
  <c r="J48" i="36"/>
  <c r="I48" i="36"/>
  <c r="J35" i="36"/>
  <c r="I35" i="36"/>
  <c r="Q26" i="36"/>
  <c r="P26" i="36"/>
  <c r="J21" i="36"/>
  <c r="I21" i="36"/>
  <c r="J17" i="36"/>
  <c r="I17" i="36"/>
  <c r="P14" i="36"/>
  <c r="Q14" i="36"/>
  <c r="W38" i="35"/>
  <c r="V38" i="35"/>
  <c r="I50" i="36"/>
  <c r="J50" i="36"/>
  <c r="J44" i="36"/>
  <c r="I44" i="36"/>
  <c r="J32" i="36"/>
  <c r="I32" i="36"/>
  <c r="Q23" i="36"/>
  <c r="P23" i="36"/>
  <c r="P19" i="36"/>
  <c r="Q19" i="36"/>
  <c r="J13" i="36"/>
  <c r="I13" i="36"/>
  <c r="Q10" i="36"/>
  <c r="P10" i="36"/>
  <c r="Q6" i="36"/>
  <c r="P6" i="36"/>
  <c r="I36" i="35"/>
  <c r="H36" i="35"/>
  <c r="AU13" i="35"/>
  <c r="AT13" i="35"/>
  <c r="AS13" i="35"/>
  <c r="AR13" i="35"/>
  <c r="AV13" i="35"/>
  <c r="J29" i="36"/>
  <c r="I29" i="36"/>
  <c r="I9" i="36"/>
  <c r="J9" i="36"/>
  <c r="Q37" i="36"/>
  <c r="P37" i="36"/>
  <c r="AV16" i="35"/>
  <c r="AU16" i="35"/>
  <c r="AT16" i="35"/>
  <c r="AS16" i="35"/>
  <c r="AR16" i="35"/>
  <c r="P47" i="36"/>
  <c r="Q47" i="36"/>
  <c r="J22" i="36"/>
  <c r="I22" i="36"/>
  <c r="J18" i="36"/>
  <c r="I18" i="36"/>
  <c r="W34" i="35"/>
  <c r="V34" i="35"/>
  <c r="Q45" i="36"/>
  <c r="P45" i="36"/>
  <c r="J36" i="36"/>
  <c r="I36" i="36"/>
  <c r="Q27" i="36"/>
  <c r="P27" i="36"/>
  <c r="Q20" i="36"/>
  <c r="P20" i="36"/>
  <c r="J14" i="36"/>
  <c r="I14" i="36"/>
  <c r="J33" i="36"/>
  <c r="I33" i="36"/>
  <c r="J51" i="36"/>
  <c r="I51" i="36"/>
  <c r="I49" i="36"/>
  <c r="J49" i="36"/>
  <c r="J46" i="36"/>
  <c r="I46" i="36"/>
  <c r="J10" i="36"/>
  <c r="I10" i="36"/>
  <c r="J27" i="36"/>
  <c r="I27" i="36"/>
  <c r="J43" i="36"/>
  <c r="I43" i="36"/>
  <c r="I26" i="36"/>
  <c r="J26" i="36"/>
  <c r="I42" i="36"/>
  <c r="J42" i="36"/>
  <c r="J8" i="36"/>
  <c r="I8" i="36"/>
  <c r="J25" i="36"/>
  <c r="I25" i="36"/>
  <c r="J41" i="36"/>
  <c r="I41" i="36"/>
  <c r="J6" i="36"/>
  <c r="I6" i="36"/>
  <c r="J23" i="36"/>
  <c r="I23" i="36"/>
  <c r="J39" i="36"/>
  <c r="I39" i="36"/>
  <c r="I40" i="36"/>
  <c r="J40" i="36"/>
  <c r="Q38" i="36"/>
  <c r="P38" i="36"/>
  <c r="P31" i="36"/>
  <c r="Q31" i="36"/>
  <c r="J19" i="36"/>
  <c r="I19" i="36"/>
  <c r="AL8" i="35"/>
  <c r="AK8" i="35"/>
  <c r="AJ8" i="35"/>
  <c r="AL32" i="35"/>
  <c r="AK32" i="35"/>
  <c r="AL15" i="35"/>
  <c r="AK15" i="35"/>
  <c r="AJ15" i="35"/>
  <c r="AL12" i="35"/>
  <c r="AK12" i="35"/>
  <c r="AJ12" i="35"/>
  <c r="AL9" i="35"/>
  <c r="AJ9" i="35"/>
  <c r="AK9" i="35"/>
  <c r="AL17" i="35"/>
  <c r="AK17" i="35"/>
  <c r="AJ17" i="35"/>
  <c r="AK14" i="35"/>
  <c r="AJ14" i="35"/>
  <c r="AL14" i="35"/>
  <c r="AL11" i="35"/>
  <c r="AK11" i="35"/>
  <c r="AJ11" i="35"/>
  <c r="Q12" i="37"/>
  <c r="P12" i="37"/>
  <c r="Q23" i="37"/>
  <c r="P23" i="37"/>
  <c r="Q33" i="37"/>
  <c r="P33" i="37"/>
  <c r="Q21" i="37"/>
  <c r="P21" i="37"/>
  <c r="Q38" i="37"/>
  <c r="P38" i="37"/>
  <c r="Q40" i="37"/>
  <c r="P40" i="37"/>
  <c r="Q25" i="37"/>
  <c r="P25" i="37"/>
  <c r="Q11" i="37"/>
  <c r="P11" i="37"/>
  <c r="Q20" i="37"/>
  <c r="P20" i="37"/>
  <c r="Q28" i="37"/>
  <c r="P28" i="37"/>
  <c r="Q10" i="37"/>
  <c r="P10" i="37"/>
  <c r="Q19" i="37"/>
  <c r="P19" i="37"/>
  <c r="Q8" i="37"/>
  <c r="P8" i="37"/>
  <c r="Q18" i="37"/>
  <c r="P18" i="37"/>
  <c r="Q24" i="37"/>
  <c r="P24" i="37"/>
  <c r="P35" i="37"/>
  <c r="Q35" i="37"/>
  <c r="P7" i="37"/>
  <c r="Q7" i="37"/>
  <c r="P37" i="37"/>
  <c r="Q37" i="37"/>
  <c r="Q39" i="37"/>
  <c r="P39" i="37"/>
  <c r="Q41" i="37"/>
  <c r="P41" i="37"/>
  <c r="Q6" i="37"/>
  <c r="P6" i="37"/>
  <c r="Q17" i="37"/>
  <c r="P17" i="37"/>
  <c r="P27" i="37"/>
  <c r="Q27" i="37"/>
  <c r="P43" i="37"/>
  <c r="Q43" i="37"/>
  <c r="P51" i="37"/>
  <c r="Q51" i="37"/>
  <c r="Q16" i="37"/>
  <c r="P16" i="37"/>
  <c r="Q49" i="37"/>
  <c r="P49" i="37"/>
  <c r="Q15" i="37"/>
  <c r="P15" i="37"/>
  <c r="Q22" i="37"/>
  <c r="P22" i="37"/>
  <c r="P14" i="37"/>
  <c r="Q14" i="37"/>
  <c r="Q32" i="37"/>
  <c r="P32" i="37"/>
  <c r="P29" i="37"/>
  <c r="Q29" i="37"/>
  <c r="Q36" i="37"/>
  <c r="P36" i="37"/>
  <c r="P34" i="37"/>
  <c r="Q34" i="37"/>
  <c r="Q50" i="37"/>
  <c r="P50" i="37"/>
  <c r="Q48" i="37"/>
  <c r="P48" i="37"/>
  <c r="Q31" i="37"/>
  <c r="P31" i="37"/>
  <c r="Q47" i="37"/>
  <c r="P47" i="37"/>
  <c r="P13" i="37"/>
  <c r="Q13" i="37"/>
  <c r="Q30" i="37"/>
  <c r="P30" i="37"/>
  <c r="Q46" i="37"/>
  <c r="P46" i="37"/>
  <c r="P45" i="37"/>
  <c r="Q45" i="37"/>
  <c r="Q44" i="37"/>
  <c r="P44" i="37"/>
  <c r="Q26" i="37"/>
  <c r="P26" i="37"/>
  <c r="Q42" i="37"/>
  <c r="P42" i="37"/>
  <c r="AL35" i="35"/>
  <c r="AK35" i="35"/>
  <c r="AL39" i="35"/>
  <c r="AK39" i="35"/>
  <c r="AL36" i="35"/>
  <c r="AK36" i="35"/>
  <c r="AL33" i="35"/>
  <c r="AK33" i="35"/>
  <c r="AL30" i="35"/>
  <c r="AK30" i="35"/>
  <c r="AL40" i="35"/>
  <c r="AK40" i="35"/>
  <c r="AL37" i="35"/>
  <c r="AK37" i="35"/>
  <c r="AK34" i="35"/>
  <c r="AL34" i="35"/>
  <c r="N35" i="33"/>
  <c r="N32" i="33"/>
  <c r="N36" i="33"/>
  <c r="N33" i="33"/>
  <c r="N30" i="33"/>
  <c r="N31" i="33"/>
  <c r="N34" i="33"/>
  <c r="N101" i="31"/>
  <c r="N97" i="31"/>
  <c r="N56" i="31"/>
  <c r="N35" i="31"/>
  <c r="N31" i="31"/>
  <c r="N78" i="31"/>
  <c r="N36" i="31"/>
  <c r="N32" i="31"/>
  <c r="N99" i="31"/>
  <c r="N79" i="31"/>
  <c r="N75" i="31"/>
  <c r="N58" i="31"/>
  <c r="N102" i="31"/>
  <c r="N80" i="31"/>
  <c r="N76" i="31"/>
  <c r="N98" i="31"/>
  <c r="N33" i="31"/>
  <c r="N57" i="31"/>
  <c r="N53" i="31"/>
  <c r="N30" i="31"/>
  <c r="N100" i="31"/>
  <c r="N77" i="31"/>
  <c r="N55" i="31"/>
  <c r="N34" i="31"/>
  <c r="N54" i="31"/>
  <c r="H118" i="28"/>
  <c r="L110" i="28"/>
  <c r="M110" i="28"/>
  <c r="K110" i="28"/>
  <c r="J110" i="28"/>
  <c r="I110" i="28"/>
  <c r="J99" i="28"/>
  <c r="M99" i="28"/>
  <c r="L99" i="28"/>
  <c r="K99" i="28"/>
  <c r="I99" i="28"/>
  <c r="M80" i="28"/>
  <c r="L80" i="28"/>
  <c r="K80" i="28"/>
  <c r="J80" i="28"/>
  <c r="I80" i="28"/>
  <c r="M73" i="28"/>
  <c r="L73" i="28"/>
  <c r="K73" i="28"/>
  <c r="J73" i="28"/>
  <c r="I73" i="28"/>
  <c r="M56" i="28"/>
  <c r="L56" i="28"/>
  <c r="K56" i="28"/>
  <c r="J56" i="28"/>
  <c r="I56" i="28"/>
  <c r="M39" i="28"/>
  <c r="L39" i="28"/>
  <c r="I39" i="28"/>
  <c r="J39" i="28"/>
  <c r="K39" i="28"/>
  <c r="M22" i="28"/>
  <c r="L22" i="28"/>
  <c r="K22" i="28"/>
  <c r="J22" i="28"/>
  <c r="I22" i="28"/>
  <c r="M142" i="28"/>
  <c r="K142" i="28"/>
  <c r="I142" i="28"/>
  <c r="L142" i="28"/>
  <c r="J142" i="28"/>
  <c r="I94" i="28"/>
  <c r="M94" i="28"/>
  <c r="L94" i="28"/>
  <c r="K94" i="28"/>
  <c r="J94" i="28"/>
  <c r="I83" i="28"/>
  <c r="M83" i="28"/>
  <c r="L83" i="28"/>
  <c r="K83" i="28"/>
  <c r="J83" i="28"/>
  <c r="I70" i="28"/>
  <c r="M70" i="28"/>
  <c r="L70" i="28"/>
  <c r="K70" i="28"/>
  <c r="J70" i="28"/>
  <c r="I53" i="28"/>
  <c r="M53" i="28"/>
  <c r="L53" i="28"/>
  <c r="K53" i="28"/>
  <c r="J53" i="28"/>
  <c r="M131" i="28"/>
  <c r="L131" i="28"/>
  <c r="K131" i="28"/>
  <c r="I131" i="28"/>
  <c r="J131" i="28"/>
  <c r="J67" i="28"/>
  <c r="I67" i="28"/>
  <c r="M67" i="28"/>
  <c r="L67" i="28"/>
  <c r="K67" i="28"/>
  <c r="J50" i="28"/>
  <c r="I50" i="28"/>
  <c r="M50" i="28"/>
  <c r="L50" i="28"/>
  <c r="K50" i="28"/>
  <c r="J32" i="28"/>
  <c r="K32" i="28"/>
  <c r="I32" i="28"/>
  <c r="L32" i="28"/>
  <c r="M32" i="28"/>
  <c r="J15" i="28"/>
  <c r="M15" i="28"/>
  <c r="L15" i="28"/>
  <c r="K15" i="28"/>
  <c r="I15" i="28"/>
  <c r="M102" i="28"/>
  <c r="I102" i="28"/>
  <c r="L102" i="28"/>
  <c r="K102" i="28"/>
  <c r="J102" i="28"/>
  <c r="K64" i="28"/>
  <c r="J64" i="28"/>
  <c r="I64" i="28"/>
  <c r="M64" i="28"/>
  <c r="L64" i="28"/>
  <c r="K46" i="28"/>
  <c r="J46" i="28"/>
  <c r="I46" i="28"/>
  <c r="M46" i="28"/>
  <c r="L46" i="28"/>
  <c r="K29" i="28"/>
  <c r="I29" i="28"/>
  <c r="M29" i="28"/>
  <c r="L29" i="28"/>
  <c r="J29" i="28"/>
  <c r="K12" i="28"/>
  <c r="I12" i="28"/>
  <c r="H20" i="28"/>
  <c r="M12" i="28"/>
  <c r="L12" i="28"/>
  <c r="J12" i="28"/>
  <c r="M117" i="28"/>
  <c r="L117" i="28"/>
  <c r="K117" i="28"/>
  <c r="J117" i="28"/>
  <c r="I117" i="28"/>
  <c r="I115" i="28"/>
  <c r="M115" i="28"/>
  <c r="L115" i="28"/>
  <c r="K115" i="28"/>
  <c r="J115" i="28"/>
  <c r="K113" i="28"/>
  <c r="I113" i="28"/>
  <c r="M113" i="28"/>
  <c r="L113" i="28"/>
  <c r="J113" i="28"/>
  <c r="L108" i="28"/>
  <c r="K108" i="28"/>
  <c r="J108" i="28"/>
  <c r="I108" i="28"/>
  <c r="M108" i="28"/>
  <c r="L97" i="28"/>
  <c r="K97" i="28"/>
  <c r="J97" i="28"/>
  <c r="I97" i="28"/>
  <c r="M97" i="28"/>
  <c r="K92" i="28"/>
  <c r="M92" i="28"/>
  <c r="L92" i="28"/>
  <c r="J92" i="28"/>
  <c r="I92" i="28"/>
  <c r="L86" i="28"/>
  <c r="K86" i="28"/>
  <c r="J86" i="28"/>
  <c r="I86" i="28"/>
  <c r="M86" i="28"/>
  <c r="L60" i="28"/>
  <c r="K60" i="28"/>
  <c r="J60" i="28"/>
  <c r="I60" i="28"/>
  <c r="M60" i="28"/>
  <c r="L43" i="28"/>
  <c r="K43" i="28"/>
  <c r="J43" i="28"/>
  <c r="I43" i="28"/>
  <c r="M43" i="28"/>
  <c r="L26" i="28"/>
  <c r="J26" i="28"/>
  <c r="I26" i="28"/>
  <c r="H34" i="28"/>
  <c r="M26" i="28"/>
  <c r="K26" i="28"/>
  <c r="L9" i="28"/>
  <c r="J9" i="28"/>
  <c r="I9" i="28"/>
  <c r="M9" i="28"/>
  <c r="K9" i="28"/>
  <c r="M120" i="28"/>
  <c r="K120" i="28"/>
  <c r="J120" i="28"/>
  <c r="I120" i="28"/>
  <c r="L120" i="28"/>
  <c r="M78" i="28"/>
  <c r="L78" i="28"/>
  <c r="K78" i="28"/>
  <c r="J78" i="28"/>
  <c r="I78" i="28"/>
  <c r="M74" i="28"/>
  <c r="L74" i="28"/>
  <c r="K74" i="28"/>
  <c r="J74" i="28"/>
  <c r="I74" i="28"/>
  <c r="M57" i="28"/>
  <c r="L57" i="28"/>
  <c r="K57" i="28"/>
  <c r="J57" i="28"/>
  <c r="I57" i="28"/>
  <c r="M40" i="28"/>
  <c r="K40" i="28"/>
  <c r="J40" i="28"/>
  <c r="I40" i="28"/>
  <c r="H48" i="28"/>
  <c r="L40" i="28"/>
  <c r="M23" i="28"/>
  <c r="K23" i="28"/>
  <c r="J23" i="28"/>
  <c r="I23" i="28"/>
  <c r="L23" i="28"/>
  <c r="M155" i="28"/>
  <c r="L155" i="28"/>
  <c r="K155" i="28"/>
  <c r="J155" i="28"/>
  <c r="I155" i="28"/>
  <c r="M145" i="28"/>
  <c r="L145" i="28"/>
  <c r="J145" i="28"/>
  <c r="K145" i="28"/>
  <c r="I145" i="28"/>
  <c r="M81" i="28"/>
  <c r="L81" i="28"/>
  <c r="K81" i="28"/>
  <c r="J81" i="28"/>
  <c r="I81" i="28"/>
  <c r="M71" i="28"/>
  <c r="L71" i="28"/>
  <c r="K71" i="28"/>
  <c r="J71" i="28"/>
  <c r="I71" i="28"/>
  <c r="M54" i="28"/>
  <c r="L54" i="28"/>
  <c r="K54" i="28"/>
  <c r="J54" i="28"/>
  <c r="I54" i="28"/>
  <c r="H62" i="28"/>
  <c r="L37" i="28"/>
  <c r="K37" i="28"/>
  <c r="J37" i="28"/>
  <c r="I37" i="28"/>
  <c r="M37" i="28"/>
  <c r="L19" i="28"/>
  <c r="K19" i="28"/>
  <c r="J19" i="28"/>
  <c r="I19" i="28"/>
  <c r="M19" i="28"/>
  <c r="M111" i="28"/>
  <c r="L111" i="28"/>
  <c r="K111" i="28"/>
  <c r="J111" i="28"/>
  <c r="I111" i="28"/>
  <c r="M100" i="28"/>
  <c r="L100" i="28"/>
  <c r="K100" i="28"/>
  <c r="J100" i="28"/>
  <c r="I100" i="28"/>
  <c r="J95" i="28"/>
  <c r="M95" i="28"/>
  <c r="L95" i="28"/>
  <c r="K95" i="28"/>
  <c r="I95" i="28"/>
  <c r="M89" i="28"/>
  <c r="L89" i="28"/>
  <c r="K89" i="28"/>
  <c r="J89" i="28"/>
  <c r="I89" i="28"/>
  <c r="M68" i="28"/>
  <c r="L68" i="28"/>
  <c r="K68" i="28"/>
  <c r="J68" i="28"/>
  <c r="I68" i="28"/>
  <c r="H76" i="28"/>
  <c r="M51" i="28"/>
  <c r="L51" i="28"/>
  <c r="K51" i="28"/>
  <c r="J51" i="28"/>
  <c r="I51" i="28"/>
  <c r="M33" i="28"/>
  <c r="L33" i="28"/>
  <c r="K33" i="28"/>
  <c r="J33" i="28"/>
  <c r="I33" i="28"/>
  <c r="M16" i="28"/>
  <c r="L16" i="28"/>
  <c r="K16" i="28"/>
  <c r="J16" i="28"/>
  <c r="I16" i="28"/>
  <c r="M65" i="28"/>
  <c r="L65" i="28"/>
  <c r="K65" i="28"/>
  <c r="J65" i="28"/>
  <c r="I65" i="28"/>
  <c r="M47" i="28"/>
  <c r="L47" i="28"/>
  <c r="K47" i="28"/>
  <c r="J47" i="28"/>
  <c r="I47" i="28"/>
  <c r="M30" i="28"/>
  <c r="L30" i="28"/>
  <c r="K30" i="28"/>
  <c r="J30" i="28"/>
  <c r="I30" i="28"/>
  <c r="M13" i="28"/>
  <c r="L13" i="28"/>
  <c r="K13" i="28"/>
  <c r="J13" i="28"/>
  <c r="I13" i="28"/>
  <c r="I150" i="28"/>
  <c r="J150" i="28"/>
  <c r="M150" i="28"/>
  <c r="L150" i="28"/>
  <c r="K150" i="28"/>
  <c r="M61" i="28"/>
  <c r="L61" i="28"/>
  <c r="K61" i="28"/>
  <c r="J61" i="28"/>
  <c r="I61" i="28"/>
  <c r="M44" i="28"/>
  <c r="L44" i="28"/>
  <c r="K44" i="28"/>
  <c r="J44" i="28"/>
  <c r="I44" i="28"/>
  <c r="M27" i="28"/>
  <c r="L27" i="28"/>
  <c r="K27" i="28"/>
  <c r="J27" i="28"/>
  <c r="I27" i="28"/>
  <c r="M10" i="28"/>
  <c r="L10" i="28"/>
  <c r="K10" i="28"/>
  <c r="J10" i="28"/>
  <c r="I10" i="28"/>
  <c r="M159" i="28"/>
  <c r="K159" i="28"/>
  <c r="L159" i="28"/>
  <c r="J159" i="28"/>
  <c r="I159" i="28"/>
  <c r="K109" i="28"/>
  <c r="M109" i="28"/>
  <c r="L109" i="28"/>
  <c r="J109" i="28"/>
  <c r="I109" i="28"/>
  <c r="M103" i="28"/>
  <c r="L103" i="28"/>
  <c r="K103" i="28"/>
  <c r="J103" i="28"/>
  <c r="I103" i="28"/>
  <c r="I98" i="28"/>
  <c r="M98" i="28"/>
  <c r="L98" i="28"/>
  <c r="K98" i="28"/>
  <c r="J98" i="28"/>
  <c r="L93" i="28"/>
  <c r="M93" i="28"/>
  <c r="K93" i="28"/>
  <c r="J93" i="28"/>
  <c r="I93" i="28"/>
  <c r="K79" i="28"/>
  <c r="M79" i="28"/>
  <c r="L79" i="28"/>
  <c r="J79" i="28"/>
  <c r="I79" i="28"/>
  <c r="M75" i="28"/>
  <c r="L75" i="28"/>
  <c r="K75" i="28"/>
  <c r="J75" i="28"/>
  <c r="I75" i="28"/>
  <c r="M58" i="28"/>
  <c r="L58" i="28"/>
  <c r="K58" i="28"/>
  <c r="J58" i="28"/>
  <c r="I58" i="28"/>
  <c r="M41" i="28"/>
  <c r="L41" i="28"/>
  <c r="K41" i="28"/>
  <c r="J41" i="28"/>
  <c r="I41" i="28"/>
  <c r="M24" i="28"/>
  <c r="L24" i="28"/>
  <c r="K24" i="28"/>
  <c r="J24" i="28"/>
  <c r="I24" i="28"/>
  <c r="M122" i="28"/>
  <c r="L122" i="28"/>
  <c r="K122" i="28"/>
  <c r="J122" i="28"/>
  <c r="I122" i="28"/>
  <c r="L139" i="28"/>
  <c r="M139" i="28"/>
  <c r="K139" i="28"/>
  <c r="J139" i="28"/>
  <c r="I139" i="28"/>
  <c r="L156" i="28"/>
  <c r="M156" i="28"/>
  <c r="K156" i="28"/>
  <c r="J156" i="28"/>
  <c r="I156" i="28"/>
  <c r="M135" i="28"/>
  <c r="L135" i="28"/>
  <c r="K135" i="28"/>
  <c r="J135" i="28"/>
  <c r="I135" i="28"/>
  <c r="H160" i="28"/>
  <c r="M152" i="28"/>
  <c r="L152" i="28"/>
  <c r="K152" i="28"/>
  <c r="J152" i="28"/>
  <c r="I152" i="28"/>
  <c r="M124" i="28"/>
  <c r="K124" i="28"/>
  <c r="J124" i="28"/>
  <c r="I124" i="28"/>
  <c r="H132" i="28"/>
  <c r="L124" i="28"/>
  <c r="M141" i="28"/>
  <c r="L141" i="28"/>
  <c r="K141" i="28"/>
  <c r="J141" i="28"/>
  <c r="I141" i="28"/>
  <c r="M158" i="28"/>
  <c r="L158" i="28"/>
  <c r="K158" i="28"/>
  <c r="J158" i="28"/>
  <c r="I158" i="28"/>
  <c r="M127" i="28"/>
  <c r="L127" i="28"/>
  <c r="J127" i="28"/>
  <c r="I127" i="28"/>
  <c r="K127" i="28"/>
  <c r="M144" i="28"/>
  <c r="L144" i="28"/>
  <c r="K144" i="28"/>
  <c r="J144" i="28"/>
  <c r="I144" i="28"/>
  <c r="M130" i="28"/>
  <c r="L130" i="28"/>
  <c r="K130" i="28"/>
  <c r="I130" i="28"/>
  <c r="J130" i="28"/>
  <c r="M148" i="28"/>
  <c r="L148" i="28"/>
  <c r="K148" i="28"/>
  <c r="J148" i="28"/>
  <c r="I148" i="28"/>
  <c r="L116" i="28"/>
  <c r="K116" i="28"/>
  <c r="J116" i="28"/>
  <c r="M116" i="28"/>
  <c r="I116" i="28"/>
  <c r="L134" i="28"/>
  <c r="K134" i="28"/>
  <c r="J134" i="28"/>
  <c r="I134" i="28"/>
  <c r="M134" i="28"/>
  <c r="L151" i="28"/>
  <c r="K151" i="28"/>
  <c r="J151" i="28"/>
  <c r="I151" i="28"/>
  <c r="M151" i="28"/>
  <c r="M137" i="28"/>
  <c r="K137" i="28"/>
  <c r="J137" i="28"/>
  <c r="I137" i="28"/>
  <c r="L137" i="28"/>
  <c r="M154" i="28"/>
  <c r="K154" i="28"/>
  <c r="J154" i="28"/>
  <c r="I154" i="28"/>
  <c r="L154" i="28"/>
  <c r="L88" i="28"/>
  <c r="I88" i="28"/>
  <c r="M88" i="28"/>
  <c r="K88" i="28"/>
  <c r="J88" i="28"/>
  <c r="L106" i="28"/>
  <c r="M106" i="28"/>
  <c r="K106" i="28"/>
  <c r="J106" i="28"/>
  <c r="I106" i="28"/>
  <c r="L123" i="28"/>
  <c r="J123" i="28"/>
  <c r="I123" i="28"/>
  <c r="M123" i="28"/>
  <c r="K123" i="28"/>
  <c r="L140" i="28"/>
  <c r="J140" i="28"/>
  <c r="I140" i="28"/>
  <c r="M140" i="28"/>
  <c r="K140" i="28"/>
  <c r="L157" i="28"/>
  <c r="J157" i="28"/>
  <c r="I157" i="28"/>
  <c r="M157" i="28"/>
  <c r="K157" i="28"/>
  <c r="K126" i="28"/>
  <c r="I126" i="28"/>
  <c r="L126" i="28"/>
  <c r="M126" i="28"/>
  <c r="J126" i="28"/>
  <c r="K143" i="28"/>
  <c r="I143" i="28"/>
  <c r="L143" i="28"/>
  <c r="M143" i="28"/>
  <c r="J143" i="28"/>
  <c r="J129" i="28"/>
  <c r="K129" i="28"/>
  <c r="M129" i="28"/>
  <c r="L129" i="28"/>
  <c r="I129" i="28"/>
  <c r="M84" i="28"/>
  <c r="L84" i="28"/>
  <c r="K84" i="28"/>
  <c r="J84" i="28"/>
  <c r="I84" i="28"/>
  <c r="M101" i="28"/>
  <c r="L101" i="28"/>
  <c r="K101" i="28"/>
  <c r="J101" i="28"/>
  <c r="I101" i="28"/>
  <c r="M136" i="28"/>
  <c r="I136" i="28"/>
  <c r="L136" i="28"/>
  <c r="K136" i="28"/>
  <c r="J136" i="28"/>
  <c r="M153" i="28"/>
  <c r="I153" i="28"/>
  <c r="L153" i="28"/>
  <c r="K153" i="28"/>
  <c r="J153" i="28"/>
  <c r="M87" i="28"/>
  <c r="L87" i="28"/>
  <c r="K87" i="28"/>
  <c r="J87" i="28"/>
  <c r="I87" i="28"/>
  <c r="J82" i="28"/>
  <c r="M82" i="28"/>
  <c r="L82" i="28"/>
  <c r="K82" i="28"/>
  <c r="I82" i="28"/>
  <c r="H90" i="28"/>
  <c r="M72" i="28"/>
  <c r="L72" i="28"/>
  <c r="K72" i="28"/>
  <c r="J72" i="28"/>
  <c r="I72" i="28"/>
  <c r="M55" i="28"/>
  <c r="L55" i="28"/>
  <c r="K55" i="28"/>
  <c r="J55" i="28"/>
  <c r="I55" i="28"/>
  <c r="M38" i="28"/>
  <c r="L38" i="28"/>
  <c r="K38" i="28"/>
  <c r="J38" i="28"/>
  <c r="I38" i="28"/>
  <c r="M125" i="28"/>
  <c r="K125" i="28"/>
  <c r="L125" i="28"/>
  <c r="J125" i="28"/>
  <c r="I125" i="28"/>
  <c r="M114" i="28"/>
  <c r="L114" i="28"/>
  <c r="K114" i="28"/>
  <c r="J114" i="28"/>
  <c r="I114" i="28"/>
  <c r="M69" i="28"/>
  <c r="L69" i="28"/>
  <c r="K69" i="28"/>
  <c r="J69" i="28"/>
  <c r="I69" i="28"/>
  <c r="M52" i="28"/>
  <c r="L52" i="28"/>
  <c r="K52" i="28"/>
  <c r="J52" i="28"/>
  <c r="I52" i="28"/>
  <c r="H146" i="28"/>
  <c r="M138" i="28"/>
  <c r="L138" i="28"/>
  <c r="K138" i="28"/>
  <c r="J138" i="28"/>
  <c r="I138" i="28"/>
  <c r="M107" i="28"/>
  <c r="L107" i="28"/>
  <c r="K107" i="28"/>
  <c r="J107" i="28"/>
  <c r="I107" i="28"/>
  <c r="K96" i="28"/>
  <c r="H104" i="28"/>
  <c r="M96" i="28"/>
  <c r="L96" i="28"/>
  <c r="J96" i="28"/>
  <c r="I96" i="28"/>
  <c r="M85" i="28"/>
  <c r="I85" i="28"/>
  <c r="L85" i="28"/>
  <c r="K85" i="28"/>
  <c r="J85" i="28"/>
  <c r="M66" i="28"/>
  <c r="L66" i="28"/>
  <c r="K66" i="28"/>
  <c r="J66" i="28"/>
  <c r="I66" i="28"/>
  <c r="J112" i="28"/>
  <c r="M112" i="28"/>
  <c r="L112" i="28"/>
  <c r="K112" i="28"/>
  <c r="I112" i="28"/>
  <c r="K44" i="27"/>
  <c r="J44" i="27"/>
  <c r="I44" i="27"/>
  <c r="K17" i="27"/>
  <c r="I17" i="27"/>
  <c r="J17" i="27"/>
  <c r="K9" i="27"/>
  <c r="I9" i="27"/>
  <c r="J9" i="27"/>
  <c r="K139" i="26"/>
  <c r="I139" i="26"/>
  <c r="J139" i="26"/>
  <c r="K122" i="26"/>
  <c r="I122" i="26"/>
  <c r="J122" i="26"/>
  <c r="K87" i="26"/>
  <c r="I87" i="26"/>
  <c r="J87" i="26"/>
  <c r="K70" i="26"/>
  <c r="I70" i="26"/>
  <c r="J70" i="26"/>
  <c r="K53" i="26"/>
  <c r="I53" i="26"/>
  <c r="J53" i="26"/>
  <c r="K36" i="26"/>
  <c r="I36" i="26"/>
  <c r="J36" i="26"/>
  <c r="K18" i="26"/>
  <c r="I18" i="26"/>
  <c r="J18" i="26"/>
  <c r="I129" i="26"/>
  <c r="J129" i="26"/>
  <c r="K129" i="26"/>
  <c r="I112" i="26"/>
  <c r="J112" i="26"/>
  <c r="K112" i="26"/>
  <c r="I25" i="27"/>
  <c r="J25" i="27"/>
  <c r="K25" i="27"/>
  <c r="K42" i="27"/>
  <c r="J42" i="27"/>
  <c r="I42" i="27"/>
  <c r="K59" i="27"/>
  <c r="I59" i="27"/>
  <c r="J59" i="27"/>
  <c r="K94" i="27"/>
  <c r="J94" i="27"/>
  <c r="I94" i="27"/>
  <c r="K111" i="27"/>
  <c r="J111" i="27"/>
  <c r="I111" i="27"/>
  <c r="K128" i="27"/>
  <c r="J128" i="27"/>
  <c r="I128" i="27"/>
  <c r="K145" i="27"/>
  <c r="J145" i="27"/>
  <c r="I145" i="27"/>
  <c r="K155" i="27"/>
  <c r="J155" i="27"/>
  <c r="I155" i="27"/>
  <c r="K79" i="27"/>
  <c r="J79" i="27"/>
  <c r="I79" i="27"/>
  <c r="H104" i="27"/>
  <c r="K96" i="27"/>
  <c r="J96" i="27"/>
  <c r="I96" i="27"/>
  <c r="K113" i="27"/>
  <c r="J113" i="27"/>
  <c r="I113" i="27"/>
  <c r="K130" i="27"/>
  <c r="J130" i="27"/>
  <c r="I130" i="27"/>
  <c r="K148" i="27"/>
  <c r="J148" i="27"/>
  <c r="I148" i="27"/>
  <c r="H62" i="27"/>
  <c r="K54" i="27"/>
  <c r="J54" i="27"/>
  <c r="I54" i="27"/>
  <c r="K71" i="27"/>
  <c r="J71" i="27"/>
  <c r="I71" i="27"/>
  <c r="K88" i="27"/>
  <c r="J88" i="27"/>
  <c r="I88" i="27"/>
  <c r="K106" i="27"/>
  <c r="J106" i="27"/>
  <c r="I106" i="27"/>
  <c r="K123" i="27"/>
  <c r="J123" i="27"/>
  <c r="I123" i="27"/>
  <c r="K140" i="27"/>
  <c r="J140" i="27"/>
  <c r="I140" i="27"/>
  <c r="K158" i="27"/>
  <c r="J158" i="27"/>
  <c r="I158" i="27"/>
  <c r="K29" i="27"/>
  <c r="J29" i="27"/>
  <c r="I29" i="27"/>
  <c r="K46" i="27"/>
  <c r="J46" i="27"/>
  <c r="I46" i="27"/>
  <c r="K64" i="27"/>
  <c r="J64" i="27"/>
  <c r="I64" i="27"/>
  <c r="K81" i="27"/>
  <c r="J81" i="27"/>
  <c r="I81" i="27"/>
  <c r="K98" i="27"/>
  <c r="J98" i="27"/>
  <c r="I98" i="27"/>
  <c r="K115" i="27"/>
  <c r="J115" i="27"/>
  <c r="I115" i="27"/>
  <c r="K150" i="27"/>
  <c r="J150" i="27"/>
  <c r="I150" i="27"/>
  <c r="K22" i="27"/>
  <c r="J22" i="27"/>
  <c r="I22" i="27"/>
  <c r="K39" i="27"/>
  <c r="J39" i="27"/>
  <c r="I39" i="27"/>
  <c r="K56" i="27"/>
  <c r="J56" i="27"/>
  <c r="I56" i="27"/>
  <c r="K73" i="27"/>
  <c r="J73" i="27"/>
  <c r="I73" i="27"/>
  <c r="K108" i="27"/>
  <c r="J108" i="27"/>
  <c r="I108" i="27"/>
  <c r="K125" i="27"/>
  <c r="J125" i="27"/>
  <c r="I125" i="27"/>
  <c r="K142" i="27"/>
  <c r="J142" i="27"/>
  <c r="I142" i="27"/>
  <c r="K14" i="27"/>
  <c r="J14" i="27"/>
  <c r="I14" i="27"/>
  <c r="K31" i="27"/>
  <c r="J31" i="27"/>
  <c r="I31" i="27"/>
  <c r="K66" i="27"/>
  <c r="J66" i="27"/>
  <c r="I66" i="27"/>
  <c r="K83" i="27"/>
  <c r="J83" i="27"/>
  <c r="I83" i="27"/>
  <c r="K100" i="27"/>
  <c r="J100" i="27"/>
  <c r="I100" i="27"/>
  <c r="K117" i="27"/>
  <c r="J117" i="27"/>
  <c r="I117" i="27"/>
  <c r="K135" i="27"/>
  <c r="J135" i="27"/>
  <c r="I135" i="27"/>
  <c r="H160" i="27"/>
  <c r="K152" i="27"/>
  <c r="J152" i="27"/>
  <c r="I152" i="27"/>
  <c r="K24" i="27"/>
  <c r="J24" i="27"/>
  <c r="I24" i="27"/>
  <c r="K41" i="27"/>
  <c r="J41" i="27"/>
  <c r="I41" i="27"/>
  <c r="K58" i="27"/>
  <c r="J58" i="27"/>
  <c r="I58" i="27"/>
  <c r="K75" i="27"/>
  <c r="J75" i="27"/>
  <c r="I75" i="27"/>
  <c r="K93" i="27"/>
  <c r="J93" i="27"/>
  <c r="I93" i="27"/>
  <c r="H118" i="27"/>
  <c r="K110" i="27"/>
  <c r="J110" i="27"/>
  <c r="I110" i="27"/>
  <c r="K127" i="27"/>
  <c r="J127" i="27"/>
  <c r="I127" i="27"/>
  <c r="K144" i="27"/>
  <c r="J144" i="27"/>
  <c r="I144" i="27"/>
  <c r="K16" i="27"/>
  <c r="J16" i="27"/>
  <c r="I16" i="27"/>
  <c r="K33" i="27"/>
  <c r="J33" i="27"/>
  <c r="I33" i="27"/>
  <c r="K51" i="27"/>
  <c r="J51" i="27"/>
  <c r="I51" i="27"/>
  <c r="K68" i="27"/>
  <c r="J68" i="27"/>
  <c r="I68" i="27"/>
  <c r="H76" i="27"/>
  <c r="K85" i="27"/>
  <c r="J85" i="27"/>
  <c r="I85" i="27"/>
  <c r="K102" i="27"/>
  <c r="J102" i="27"/>
  <c r="I102" i="27"/>
  <c r="K120" i="27"/>
  <c r="J120" i="27"/>
  <c r="I120" i="27"/>
  <c r="K137" i="27"/>
  <c r="J137" i="27"/>
  <c r="I137" i="27"/>
  <c r="K154" i="27"/>
  <c r="J154" i="27"/>
  <c r="I154" i="27"/>
  <c r="K26" i="27"/>
  <c r="J26" i="27"/>
  <c r="I26" i="27"/>
  <c r="H34" i="27"/>
  <c r="K43" i="27"/>
  <c r="J43" i="27"/>
  <c r="I43" i="27"/>
  <c r="K60" i="27"/>
  <c r="J60" i="27"/>
  <c r="I60" i="27"/>
  <c r="K78" i="27"/>
  <c r="J78" i="27"/>
  <c r="I78" i="27"/>
  <c r="K95" i="27"/>
  <c r="J95" i="27"/>
  <c r="I95" i="27"/>
  <c r="K112" i="27"/>
  <c r="J112" i="27"/>
  <c r="I112" i="27"/>
  <c r="K129" i="27"/>
  <c r="J129" i="27"/>
  <c r="I129" i="27"/>
  <c r="K18" i="27"/>
  <c r="J18" i="27"/>
  <c r="I18" i="27"/>
  <c r="K36" i="27"/>
  <c r="J36" i="27"/>
  <c r="I36" i="27"/>
  <c r="K53" i="27"/>
  <c r="J53" i="27"/>
  <c r="I53" i="27"/>
  <c r="K70" i="27"/>
  <c r="J70" i="27"/>
  <c r="I70" i="27"/>
  <c r="K87" i="27"/>
  <c r="J87" i="27"/>
  <c r="I87" i="27"/>
  <c r="K122" i="27"/>
  <c r="J122" i="27"/>
  <c r="I122" i="27"/>
  <c r="K139" i="27"/>
  <c r="J139" i="27"/>
  <c r="I139" i="27"/>
  <c r="K159" i="27"/>
  <c r="J159" i="27"/>
  <c r="I159" i="27"/>
  <c r="K28" i="27"/>
  <c r="J28" i="27"/>
  <c r="I28" i="27"/>
  <c r="K45" i="27"/>
  <c r="J45" i="27"/>
  <c r="I45" i="27"/>
  <c r="K80" i="27"/>
  <c r="J80" i="27"/>
  <c r="I80" i="27"/>
  <c r="K97" i="27"/>
  <c r="J97" i="27"/>
  <c r="I97" i="27"/>
  <c r="K114" i="27"/>
  <c r="J114" i="27"/>
  <c r="I114" i="27"/>
  <c r="K131" i="27"/>
  <c r="J131" i="27"/>
  <c r="I131" i="27"/>
  <c r="K149" i="27"/>
  <c r="J149" i="27"/>
  <c r="I149" i="27"/>
  <c r="K38" i="27"/>
  <c r="J38" i="27"/>
  <c r="I38" i="27"/>
  <c r="K55" i="27"/>
  <c r="J55" i="27"/>
  <c r="I55" i="27"/>
  <c r="K72" i="27"/>
  <c r="J72" i="27"/>
  <c r="I72" i="27"/>
  <c r="K89" i="27"/>
  <c r="J89" i="27"/>
  <c r="I89" i="27"/>
  <c r="K107" i="27"/>
  <c r="J107" i="27"/>
  <c r="I107" i="27"/>
  <c r="K124" i="27"/>
  <c r="J124" i="27"/>
  <c r="I124" i="27"/>
  <c r="H132" i="27"/>
  <c r="K141" i="27"/>
  <c r="J141" i="27"/>
  <c r="I141" i="27"/>
  <c r="J30" i="27"/>
  <c r="I30" i="27"/>
  <c r="K30" i="27"/>
  <c r="J47" i="27"/>
  <c r="I47" i="27"/>
  <c r="K47" i="27"/>
  <c r="J65" i="27"/>
  <c r="I65" i="27"/>
  <c r="K65" i="27"/>
  <c r="J82" i="27"/>
  <c r="I82" i="27"/>
  <c r="H90" i="27"/>
  <c r="K82" i="27"/>
  <c r="J99" i="27"/>
  <c r="I99" i="27"/>
  <c r="K99" i="27"/>
  <c r="J116" i="27"/>
  <c r="I116" i="27"/>
  <c r="K116" i="27"/>
  <c r="J134" i="27"/>
  <c r="I134" i="27"/>
  <c r="K134" i="27"/>
  <c r="J151" i="27"/>
  <c r="I151" i="27"/>
  <c r="K151" i="27"/>
  <c r="I40" i="27"/>
  <c r="H48" i="27"/>
  <c r="J40" i="27"/>
  <c r="K40" i="27"/>
  <c r="I57" i="27"/>
  <c r="J57" i="27"/>
  <c r="K57" i="27"/>
  <c r="I74" i="27"/>
  <c r="J74" i="27"/>
  <c r="K74" i="27"/>
  <c r="I92" i="27"/>
  <c r="J92" i="27"/>
  <c r="K92" i="27"/>
  <c r="I109" i="27"/>
  <c r="J109" i="27"/>
  <c r="K109" i="27"/>
  <c r="I126" i="27"/>
  <c r="J126" i="27"/>
  <c r="K126" i="27"/>
  <c r="I143" i="27"/>
  <c r="J143" i="27"/>
  <c r="K143" i="27"/>
  <c r="I157" i="27"/>
  <c r="J157" i="27"/>
  <c r="K157" i="27"/>
  <c r="I15" i="27"/>
  <c r="K15" i="27"/>
  <c r="J15" i="27"/>
  <c r="I32" i="27"/>
  <c r="K32" i="27"/>
  <c r="J32" i="27"/>
  <c r="I50" i="27"/>
  <c r="K50" i="27"/>
  <c r="J50" i="27"/>
  <c r="K67" i="27"/>
  <c r="I67" i="27"/>
  <c r="J67" i="27"/>
  <c r="K84" i="27"/>
  <c r="I84" i="27"/>
  <c r="J84" i="27"/>
  <c r="K101" i="27"/>
  <c r="I101" i="27"/>
  <c r="J101" i="27"/>
  <c r="K136" i="27"/>
  <c r="I136" i="27"/>
  <c r="J136" i="27"/>
  <c r="K153" i="27"/>
  <c r="I153" i="27"/>
  <c r="J153" i="27"/>
  <c r="I156" i="27"/>
  <c r="K156" i="27"/>
  <c r="J156" i="27"/>
  <c r="J154" i="26"/>
  <c r="I154" i="26"/>
  <c r="K154" i="26"/>
  <c r="J137" i="26"/>
  <c r="I137" i="26"/>
  <c r="K137" i="26"/>
  <c r="J120" i="26"/>
  <c r="I120" i="26"/>
  <c r="K120" i="26"/>
  <c r="J102" i="26"/>
  <c r="I102" i="26"/>
  <c r="K102" i="26"/>
  <c r="J85" i="26"/>
  <c r="K85" i="26"/>
  <c r="I85" i="26"/>
  <c r="J68" i="26"/>
  <c r="H76" i="26"/>
  <c r="K68" i="26"/>
  <c r="I68" i="26"/>
  <c r="J51" i="26"/>
  <c r="K51" i="26"/>
  <c r="I51" i="26"/>
  <c r="J33" i="26"/>
  <c r="K33" i="26"/>
  <c r="I33" i="26"/>
  <c r="J16" i="26"/>
  <c r="K16" i="26"/>
  <c r="I16" i="26"/>
  <c r="K144" i="26"/>
  <c r="J144" i="26"/>
  <c r="I144" i="26"/>
  <c r="K127" i="26"/>
  <c r="J127" i="26"/>
  <c r="I127" i="26"/>
  <c r="K110" i="26"/>
  <c r="J110" i="26"/>
  <c r="I110" i="26"/>
  <c r="H118" i="26"/>
  <c r="K93" i="26"/>
  <c r="I93" i="26"/>
  <c r="J93" i="26"/>
  <c r="K75" i="26"/>
  <c r="I75" i="26"/>
  <c r="J75" i="26"/>
  <c r="K58" i="26"/>
  <c r="I58" i="26"/>
  <c r="J58" i="26"/>
  <c r="K41" i="26"/>
  <c r="I41" i="26"/>
  <c r="J41" i="26"/>
  <c r="K24" i="26"/>
  <c r="I24" i="26"/>
  <c r="J24" i="26"/>
  <c r="K152" i="26"/>
  <c r="J152" i="26"/>
  <c r="I152" i="26"/>
  <c r="H160" i="26"/>
  <c r="K135" i="26"/>
  <c r="J135" i="26"/>
  <c r="I135" i="26"/>
  <c r="K117" i="26"/>
  <c r="J117" i="26"/>
  <c r="I117" i="26"/>
  <c r="K100" i="26"/>
  <c r="J100" i="26"/>
  <c r="I100" i="26"/>
  <c r="J83" i="26"/>
  <c r="I83" i="26"/>
  <c r="K83" i="26"/>
  <c r="J66" i="26"/>
  <c r="I66" i="26"/>
  <c r="K66" i="26"/>
  <c r="J31" i="26"/>
  <c r="I31" i="26"/>
  <c r="K31" i="26"/>
  <c r="J14" i="26"/>
  <c r="I14" i="26"/>
  <c r="K14" i="26"/>
  <c r="K159" i="26"/>
  <c r="J159" i="26"/>
  <c r="I159" i="26"/>
  <c r="K142" i="26"/>
  <c r="J142" i="26"/>
  <c r="I142" i="26"/>
  <c r="K125" i="26"/>
  <c r="J125" i="26"/>
  <c r="I125" i="26"/>
  <c r="K108" i="26"/>
  <c r="J108" i="26"/>
  <c r="I108" i="26"/>
  <c r="K73" i="26"/>
  <c r="J73" i="26"/>
  <c r="I73" i="26"/>
  <c r="K56" i="26"/>
  <c r="J56" i="26"/>
  <c r="I56" i="26"/>
  <c r="K39" i="26"/>
  <c r="J39" i="26"/>
  <c r="I39" i="26"/>
  <c r="K22" i="26"/>
  <c r="J22" i="26"/>
  <c r="I22" i="26"/>
  <c r="K103" i="27"/>
  <c r="J103" i="27"/>
  <c r="I103" i="27"/>
  <c r="K150" i="26"/>
  <c r="J150" i="26"/>
  <c r="I150" i="26"/>
  <c r="K115" i="26"/>
  <c r="J115" i="26"/>
  <c r="I115" i="26"/>
  <c r="K98" i="26"/>
  <c r="J98" i="26"/>
  <c r="I98" i="26"/>
  <c r="K81" i="26"/>
  <c r="J81" i="26"/>
  <c r="I81" i="26"/>
  <c r="K64" i="26"/>
  <c r="J64" i="26"/>
  <c r="I64" i="26"/>
  <c r="K46" i="26"/>
  <c r="J46" i="26"/>
  <c r="I46" i="26"/>
  <c r="K29" i="26"/>
  <c r="J29" i="26"/>
  <c r="I29" i="26"/>
  <c r="K12" i="26"/>
  <c r="J12" i="26"/>
  <c r="I12" i="26"/>
  <c r="H20" i="26"/>
  <c r="K157" i="26"/>
  <c r="J157" i="26"/>
  <c r="I157" i="26"/>
  <c r="K140" i="26"/>
  <c r="J140" i="26"/>
  <c r="I140" i="26"/>
  <c r="K123" i="26"/>
  <c r="J123" i="26"/>
  <c r="I123" i="26"/>
  <c r="K106" i="26"/>
  <c r="J106" i="26"/>
  <c r="I106" i="26"/>
  <c r="K88" i="26"/>
  <c r="J88" i="26"/>
  <c r="I88" i="26"/>
  <c r="K71" i="26"/>
  <c r="J71" i="26"/>
  <c r="I71" i="26"/>
  <c r="K54" i="26"/>
  <c r="J54" i="26"/>
  <c r="I54" i="26"/>
  <c r="H62" i="26"/>
  <c r="K37" i="26"/>
  <c r="J37" i="26"/>
  <c r="I37" i="26"/>
  <c r="K19" i="26"/>
  <c r="J19" i="26"/>
  <c r="I19" i="26"/>
  <c r="K148" i="26"/>
  <c r="J148" i="26"/>
  <c r="I148" i="26"/>
  <c r="K130" i="26"/>
  <c r="J130" i="26"/>
  <c r="I130" i="26"/>
  <c r="K113" i="26"/>
  <c r="J113" i="26"/>
  <c r="I113" i="26"/>
  <c r="H104" i="26"/>
  <c r="K96" i="26"/>
  <c r="J96" i="26"/>
  <c r="I96" i="26"/>
  <c r="K79" i="26"/>
  <c r="J79" i="26"/>
  <c r="I79" i="26"/>
  <c r="K61" i="26"/>
  <c r="J61" i="26"/>
  <c r="I61" i="26"/>
  <c r="K155" i="26"/>
  <c r="J155" i="26"/>
  <c r="I155" i="26"/>
  <c r="H146" i="26"/>
  <c r="K138" i="26"/>
  <c r="J138" i="26"/>
  <c r="I138" i="26"/>
  <c r="K121" i="26"/>
  <c r="J121" i="26"/>
  <c r="I121" i="26"/>
  <c r="K103" i="26"/>
  <c r="J103" i="26"/>
  <c r="I103" i="26"/>
  <c r="K86" i="26"/>
  <c r="J86" i="26"/>
  <c r="I86" i="26"/>
  <c r="K69" i="26"/>
  <c r="J69" i="26"/>
  <c r="I69" i="26"/>
  <c r="K52" i="26"/>
  <c r="J52" i="26"/>
  <c r="I52" i="26"/>
  <c r="K17" i="26"/>
  <c r="J17" i="26"/>
  <c r="I17" i="26"/>
  <c r="K145" i="26"/>
  <c r="J145" i="26"/>
  <c r="I145" i="26"/>
  <c r="K128" i="26"/>
  <c r="J128" i="26"/>
  <c r="I128" i="26"/>
  <c r="K111" i="26"/>
  <c r="J111" i="26"/>
  <c r="I111" i="26"/>
  <c r="K94" i="26"/>
  <c r="J94" i="26"/>
  <c r="I94" i="26"/>
  <c r="K59" i="26"/>
  <c r="J59" i="26"/>
  <c r="I59" i="26"/>
  <c r="K42" i="26"/>
  <c r="I42" i="26"/>
  <c r="J42" i="26"/>
  <c r="K153" i="26"/>
  <c r="J153" i="26"/>
  <c r="I153" i="26"/>
  <c r="K136" i="26"/>
  <c r="J136" i="26"/>
  <c r="I136" i="26"/>
  <c r="K101" i="26"/>
  <c r="J101" i="26"/>
  <c r="I101" i="26"/>
  <c r="K84" i="26"/>
  <c r="J84" i="26"/>
  <c r="I84" i="26"/>
  <c r="K67" i="26"/>
  <c r="J67" i="26"/>
  <c r="I67" i="26"/>
  <c r="K50" i="26"/>
  <c r="J50" i="26"/>
  <c r="I50" i="26"/>
  <c r="J32" i="26"/>
  <c r="I32" i="26"/>
  <c r="K32" i="26"/>
  <c r="K143" i="26"/>
  <c r="J143" i="26"/>
  <c r="I143" i="26"/>
  <c r="K126" i="26"/>
  <c r="J126" i="26"/>
  <c r="I126" i="26"/>
  <c r="K109" i="26"/>
  <c r="J109" i="26"/>
  <c r="I109" i="26"/>
  <c r="K92" i="26"/>
  <c r="J92" i="26"/>
  <c r="I92" i="26"/>
  <c r="K74" i="26"/>
  <c r="J74" i="26"/>
  <c r="I74" i="26"/>
  <c r="K57" i="26"/>
  <c r="J57" i="26"/>
  <c r="I57" i="26"/>
  <c r="H48" i="26"/>
  <c r="K40" i="26"/>
  <c r="J40" i="26"/>
  <c r="I40" i="26"/>
  <c r="K151" i="26"/>
  <c r="J151" i="26"/>
  <c r="I151" i="26"/>
  <c r="K134" i="26"/>
  <c r="J134" i="26"/>
  <c r="I134" i="26"/>
  <c r="K116" i="26"/>
  <c r="J116" i="26"/>
  <c r="I116" i="26"/>
  <c r="K99" i="26"/>
  <c r="J99" i="26"/>
  <c r="I99" i="26"/>
  <c r="H90" i="26"/>
  <c r="K82" i="26"/>
  <c r="J82" i="26"/>
  <c r="I82" i="26"/>
  <c r="K65" i="26"/>
  <c r="J65" i="26"/>
  <c r="I65" i="26"/>
  <c r="K47" i="26"/>
  <c r="J47" i="26"/>
  <c r="I47" i="26"/>
  <c r="K149" i="26"/>
  <c r="J149" i="26"/>
  <c r="I149" i="26"/>
  <c r="K131" i="26"/>
  <c r="J131" i="26"/>
  <c r="I131" i="26"/>
  <c r="K114" i="26"/>
  <c r="J114" i="26"/>
  <c r="I114" i="26"/>
  <c r="K97" i="26"/>
  <c r="J97" i="26"/>
  <c r="I97" i="26"/>
  <c r="K80" i="26"/>
  <c r="J80" i="26"/>
  <c r="I80" i="26"/>
  <c r="K45" i="26"/>
  <c r="J45" i="26"/>
  <c r="I45" i="26"/>
  <c r="K28" i="26"/>
  <c r="J28" i="26"/>
  <c r="I28" i="26"/>
  <c r="L152" i="22"/>
  <c r="J152" i="22"/>
  <c r="K152" i="22"/>
  <c r="L143" i="22"/>
  <c r="J143" i="22"/>
  <c r="K143" i="22"/>
  <c r="L135" i="22"/>
  <c r="J135" i="22"/>
  <c r="K135" i="22"/>
  <c r="L126" i="22"/>
  <c r="J126" i="22"/>
  <c r="K126" i="22"/>
  <c r="L117" i="22"/>
  <c r="J117" i="22"/>
  <c r="K117" i="22"/>
  <c r="L109" i="22"/>
  <c r="J109" i="22"/>
  <c r="K109" i="22"/>
  <c r="L100" i="22"/>
  <c r="J100" i="22"/>
  <c r="K100" i="22"/>
  <c r="I91" i="22"/>
  <c r="L83" i="22"/>
  <c r="J83" i="22"/>
  <c r="K83" i="22"/>
  <c r="L74" i="22"/>
  <c r="J74" i="22"/>
  <c r="K74" i="22"/>
  <c r="L66" i="22"/>
  <c r="J66" i="22"/>
  <c r="K66" i="22"/>
  <c r="L57" i="22"/>
  <c r="J57" i="22"/>
  <c r="K57" i="22"/>
  <c r="L48" i="22"/>
  <c r="J48" i="22"/>
  <c r="K48" i="22"/>
  <c r="L40" i="22"/>
  <c r="J40" i="22"/>
  <c r="K40" i="22"/>
  <c r="L31" i="22"/>
  <c r="J31" i="22"/>
  <c r="K31" i="22"/>
  <c r="L23" i="22"/>
  <c r="J23" i="22"/>
  <c r="K23" i="22"/>
  <c r="K155" i="22"/>
  <c r="J155" i="22"/>
  <c r="L155" i="22"/>
  <c r="K146" i="22"/>
  <c r="J146" i="22"/>
  <c r="L146" i="22"/>
  <c r="K138" i="22"/>
  <c r="J138" i="22"/>
  <c r="L138" i="22"/>
  <c r="K129" i="22"/>
  <c r="J129" i="22"/>
  <c r="L129" i="22"/>
  <c r="K121" i="22"/>
  <c r="J121" i="22"/>
  <c r="L121" i="22"/>
  <c r="K112" i="22"/>
  <c r="J112" i="22"/>
  <c r="L112" i="22"/>
  <c r="K103" i="22"/>
  <c r="J103" i="22"/>
  <c r="L103" i="22"/>
  <c r="K95" i="22"/>
  <c r="J95" i="22"/>
  <c r="L95" i="22"/>
  <c r="K86" i="22"/>
  <c r="J86" i="22"/>
  <c r="L86" i="22"/>
  <c r="K69" i="22"/>
  <c r="I77" i="22"/>
  <c r="L69" i="22"/>
  <c r="J69" i="22"/>
  <c r="K60" i="22"/>
  <c r="L60" i="22"/>
  <c r="J60" i="22"/>
  <c r="K52" i="22"/>
  <c r="L52" i="22"/>
  <c r="J52" i="22"/>
  <c r="K43" i="22"/>
  <c r="L43" i="22"/>
  <c r="J43" i="22"/>
  <c r="K34" i="22"/>
  <c r="L34" i="22"/>
  <c r="J34" i="22"/>
  <c r="K26" i="22"/>
  <c r="L26" i="22"/>
  <c r="J26" i="22"/>
  <c r="K16" i="22"/>
  <c r="L16" i="22"/>
  <c r="J16" i="22"/>
  <c r="W13" i="22"/>
  <c r="U21" i="22"/>
  <c r="X13" i="22"/>
  <c r="V13" i="22"/>
  <c r="X18" i="22"/>
  <c r="V18" i="22"/>
  <c r="W18" i="22"/>
  <c r="L158" i="22"/>
  <c r="K158" i="22"/>
  <c r="J158" i="22"/>
  <c r="L150" i="22"/>
  <c r="K150" i="22"/>
  <c r="J150" i="22"/>
  <c r="L141" i="22"/>
  <c r="K141" i="22"/>
  <c r="J141" i="22"/>
  <c r="L132" i="22"/>
  <c r="K132" i="22"/>
  <c r="J132" i="22"/>
  <c r="L124" i="22"/>
  <c r="K124" i="22"/>
  <c r="J124" i="22"/>
  <c r="L115" i="22"/>
  <c r="K115" i="22"/>
  <c r="J115" i="22"/>
  <c r="L107" i="22"/>
  <c r="K107" i="22"/>
  <c r="J107" i="22"/>
  <c r="L98" i="22"/>
  <c r="K98" i="22"/>
  <c r="J98" i="22"/>
  <c r="L89" i="22"/>
  <c r="K89" i="22"/>
  <c r="J89" i="22"/>
  <c r="K81" i="22"/>
  <c r="J81" i="22"/>
  <c r="L81" i="22"/>
  <c r="K72" i="22"/>
  <c r="J72" i="22"/>
  <c r="L72" i="22"/>
  <c r="K55" i="22"/>
  <c r="J55" i="22"/>
  <c r="I63" i="22"/>
  <c r="L55" i="22"/>
  <c r="K46" i="22"/>
  <c r="J46" i="22"/>
  <c r="L46" i="22"/>
  <c r="K38" i="22"/>
  <c r="J38" i="22"/>
  <c r="L38" i="22"/>
  <c r="K29" i="22"/>
  <c r="J29" i="22"/>
  <c r="L29" i="22"/>
  <c r="K10" i="22"/>
  <c r="J10" i="22"/>
  <c r="L10" i="22"/>
  <c r="L15" i="22"/>
  <c r="K15" i="22"/>
  <c r="J15" i="22"/>
  <c r="X12" i="22"/>
  <c r="W12" i="22"/>
  <c r="V12" i="22"/>
  <c r="L153" i="22"/>
  <c r="K153" i="22"/>
  <c r="J153" i="22"/>
  <c r="I161" i="22"/>
  <c r="L144" i="22"/>
  <c r="K144" i="22"/>
  <c r="J144" i="22"/>
  <c r="L136" i="22"/>
  <c r="K136" i="22"/>
  <c r="J136" i="22"/>
  <c r="L127" i="22"/>
  <c r="K127" i="22"/>
  <c r="J127" i="22"/>
  <c r="L118" i="22"/>
  <c r="K118" i="22"/>
  <c r="J118" i="22"/>
  <c r="L110" i="22"/>
  <c r="K110" i="22"/>
  <c r="J110" i="22"/>
  <c r="L101" i="22"/>
  <c r="K101" i="22"/>
  <c r="J101" i="22"/>
  <c r="L93" i="22"/>
  <c r="K93" i="22"/>
  <c r="J93" i="22"/>
  <c r="L84" i="22"/>
  <c r="K84" i="22"/>
  <c r="J84" i="22"/>
  <c r="L75" i="22"/>
  <c r="K75" i="22"/>
  <c r="J75" i="22"/>
  <c r="L67" i="22"/>
  <c r="K67" i="22"/>
  <c r="J67" i="22"/>
  <c r="L58" i="22"/>
  <c r="K58" i="22"/>
  <c r="J58" i="22"/>
  <c r="L41" i="22"/>
  <c r="K41" i="22"/>
  <c r="J41" i="22"/>
  <c r="I49" i="22"/>
  <c r="L32" i="22"/>
  <c r="K32" i="22"/>
  <c r="J32" i="22"/>
  <c r="L24" i="22"/>
  <c r="K24" i="22"/>
  <c r="J24" i="22"/>
  <c r="L20" i="22"/>
  <c r="K20" i="22"/>
  <c r="J20" i="22"/>
  <c r="X17" i="22"/>
  <c r="W17" i="22"/>
  <c r="V17" i="22"/>
  <c r="L9" i="22"/>
  <c r="K9" i="22"/>
  <c r="J9" i="22"/>
  <c r="L156" i="22"/>
  <c r="K156" i="22"/>
  <c r="J156" i="22"/>
  <c r="L139" i="22"/>
  <c r="K139" i="22"/>
  <c r="J139" i="22"/>
  <c r="I147" i="22"/>
  <c r="L130" i="22"/>
  <c r="K130" i="22"/>
  <c r="J130" i="22"/>
  <c r="L122" i="22"/>
  <c r="K122" i="22"/>
  <c r="J122" i="22"/>
  <c r="L113" i="22"/>
  <c r="K113" i="22"/>
  <c r="J113" i="22"/>
  <c r="L104" i="22"/>
  <c r="K104" i="22"/>
  <c r="J104" i="22"/>
  <c r="L96" i="22"/>
  <c r="K96" i="22"/>
  <c r="J96" i="22"/>
  <c r="L87" i="22"/>
  <c r="K87" i="22"/>
  <c r="J87" i="22"/>
  <c r="L79" i="22"/>
  <c r="K79" i="22"/>
  <c r="J79" i="22"/>
  <c r="L70" i="22"/>
  <c r="K70" i="22"/>
  <c r="J70" i="22"/>
  <c r="L61" i="22"/>
  <c r="K61" i="22"/>
  <c r="J61" i="22"/>
  <c r="L53" i="22"/>
  <c r="K53" i="22"/>
  <c r="J53" i="22"/>
  <c r="L44" i="22"/>
  <c r="K44" i="22"/>
  <c r="J44" i="22"/>
  <c r="L27" i="22"/>
  <c r="K27" i="22"/>
  <c r="J27" i="22"/>
  <c r="I35" i="22"/>
  <c r="L14" i="22"/>
  <c r="K14" i="22"/>
  <c r="J14" i="22"/>
  <c r="X11" i="22"/>
  <c r="W11" i="22"/>
  <c r="V11" i="22"/>
  <c r="L19" i="22"/>
  <c r="K19" i="22"/>
  <c r="J19" i="22"/>
  <c r="X16" i="22"/>
  <c r="W16" i="22"/>
  <c r="V16" i="22"/>
  <c r="L159" i="22"/>
  <c r="K159" i="22"/>
  <c r="J159" i="22"/>
  <c r="L151" i="22"/>
  <c r="K151" i="22"/>
  <c r="J151" i="22"/>
  <c r="L142" i="22"/>
  <c r="K142" i="22"/>
  <c r="J142" i="22"/>
  <c r="L125" i="22"/>
  <c r="K125" i="22"/>
  <c r="J125" i="22"/>
  <c r="I133" i="22"/>
  <c r="L116" i="22"/>
  <c r="K116" i="22"/>
  <c r="J116" i="22"/>
  <c r="L108" i="22"/>
  <c r="K108" i="22"/>
  <c r="J108" i="22"/>
  <c r="L99" i="22"/>
  <c r="K99" i="22"/>
  <c r="J99" i="22"/>
  <c r="L90" i="22"/>
  <c r="K90" i="22"/>
  <c r="J90" i="22"/>
  <c r="L82" i="22"/>
  <c r="K82" i="22"/>
  <c r="J82" i="22"/>
  <c r="L73" i="22"/>
  <c r="K73" i="22"/>
  <c r="J73" i="22"/>
  <c r="L65" i="22"/>
  <c r="K65" i="22"/>
  <c r="J65" i="22"/>
  <c r="L56" i="22"/>
  <c r="K56" i="22"/>
  <c r="J56" i="22"/>
  <c r="L47" i="22"/>
  <c r="K47" i="22"/>
  <c r="J47" i="22"/>
  <c r="L39" i="22"/>
  <c r="K39" i="22"/>
  <c r="J39" i="22"/>
  <c r="L30" i="22"/>
  <c r="K30" i="22"/>
  <c r="J30" i="22"/>
  <c r="I21" i="22"/>
  <c r="L13" i="22"/>
  <c r="K13" i="22"/>
  <c r="J13" i="22"/>
  <c r="X10" i="22"/>
  <c r="W10" i="22"/>
  <c r="V10" i="22"/>
  <c r="L154" i="22"/>
  <c r="K154" i="22"/>
  <c r="J154" i="22"/>
  <c r="L145" i="22"/>
  <c r="K145" i="22"/>
  <c r="J145" i="22"/>
  <c r="L137" i="22"/>
  <c r="K137" i="22"/>
  <c r="J137" i="22"/>
  <c r="L128" i="22"/>
  <c r="K128" i="22"/>
  <c r="J128" i="22"/>
  <c r="L111" i="22"/>
  <c r="K111" i="22"/>
  <c r="J111" i="22"/>
  <c r="I119" i="22"/>
  <c r="L102" i="22"/>
  <c r="K102" i="22"/>
  <c r="J102" i="22"/>
  <c r="L94" i="22"/>
  <c r="K94" i="22"/>
  <c r="J94" i="22"/>
  <c r="L85" i="22"/>
  <c r="K85" i="22"/>
  <c r="J85" i="22"/>
  <c r="L76" i="22"/>
  <c r="K76" i="22"/>
  <c r="J76" i="22"/>
  <c r="L68" i="22"/>
  <c r="K68" i="22"/>
  <c r="J68" i="22"/>
  <c r="L59" i="22"/>
  <c r="K59" i="22"/>
  <c r="J59" i="22"/>
  <c r="L51" i="22"/>
  <c r="K51" i="22"/>
  <c r="J51" i="22"/>
  <c r="L42" i="22"/>
  <c r="K42" i="22"/>
  <c r="J42" i="22"/>
  <c r="L33" i="22"/>
  <c r="K33" i="22"/>
  <c r="J33" i="22"/>
  <c r="L25" i="22"/>
  <c r="K25" i="22"/>
  <c r="J25" i="22"/>
  <c r="L18" i="22"/>
  <c r="K18" i="22"/>
  <c r="J18" i="22"/>
  <c r="X15" i="22"/>
  <c r="W15" i="22"/>
  <c r="V15" i="22"/>
  <c r="L17" i="22"/>
  <c r="J17" i="22"/>
  <c r="K17" i="22"/>
  <c r="X14" i="22"/>
  <c r="W14" i="22"/>
  <c r="V14" i="22"/>
  <c r="H152" i="21"/>
  <c r="I152" i="21"/>
  <c r="H117" i="21"/>
  <c r="I117" i="21"/>
  <c r="H100" i="21"/>
  <c r="I100" i="21"/>
  <c r="H83" i="21"/>
  <c r="I83" i="21"/>
  <c r="H66" i="21"/>
  <c r="I66" i="21"/>
  <c r="H48" i="21"/>
  <c r="I48" i="21"/>
  <c r="H31" i="21"/>
  <c r="I31" i="21"/>
  <c r="Q10" i="21"/>
  <c r="R10" i="21"/>
  <c r="H144" i="21"/>
  <c r="I144" i="21"/>
  <c r="H127" i="21"/>
  <c r="I127" i="21"/>
  <c r="H110" i="21"/>
  <c r="I110" i="21"/>
  <c r="G162" i="21"/>
  <c r="I154" i="21"/>
  <c r="H154" i="21"/>
  <c r="I137" i="21"/>
  <c r="H137" i="21"/>
  <c r="I119" i="21"/>
  <c r="H119" i="21"/>
  <c r="I102" i="21"/>
  <c r="H102" i="21"/>
  <c r="I85" i="21"/>
  <c r="H85" i="21"/>
  <c r="I68" i="21"/>
  <c r="H68" i="21"/>
  <c r="I33" i="21"/>
  <c r="H33" i="21"/>
  <c r="R19" i="21"/>
  <c r="Q19" i="21"/>
  <c r="R11" i="21"/>
  <c r="Q11" i="21"/>
  <c r="I160" i="21"/>
  <c r="H160" i="21"/>
  <c r="I146" i="21"/>
  <c r="H146" i="21"/>
  <c r="I129" i="21"/>
  <c r="H129" i="21"/>
  <c r="I112" i="21"/>
  <c r="H112" i="21"/>
  <c r="G120" i="21"/>
  <c r="I95" i="21"/>
  <c r="H95" i="21"/>
  <c r="I77" i="21"/>
  <c r="H77" i="21"/>
  <c r="I60" i="21"/>
  <c r="H60" i="21"/>
  <c r="H43" i="21"/>
  <c r="I43" i="21"/>
  <c r="H26" i="21"/>
  <c r="I26" i="21"/>
  <c r="H16" i="21"/>
  <c r="I16" i="21"/>
  <c r="I139" i="21"/>
  <c r="H139" i="21"/>
  <c r="I122" i="21"/>
  <c r="H122" i="21"/>
  <c r="I104" i="21"/>
  <c r="H104" i="21"/>
  <c r="I87" i="21"/>
  <c r="H87" i="21"/>
  <c r="I70" i="21"/>
  <c r="H70" i="21"/>
  <c r="G78" i="21"/>
  <c r="I53" i="21"/>
  <c r="H53" i="21"/>
  <c r="I35" i="21"/>
  <c r="H35" i="21"/>
  <c r="R20" i="21"/>
  <c r="Q20" i="21"/>
  <c r="R12" i="21"/>
  <c r="Q12" i="21"/>
  <c r="I131" i="21"/>
  <c r="H131" i="21"/>
  <c r="I114" i="21"/>
  <c r="H114" i="21"/>
  <c r="I97" i="21"/>
  <c r="H97" i="21"/>
  <c r="I80" i="21"/>
  <c r="H80" i="21"/>
  <c r="I62" i="21"/>
  <c r="H62" i="21"/>
  <c r="I45" i="21"/>
  <c r="H45" i="21"/>
  <c r="I28" i="21"/>
  <c r="H28" i="21"/>
  <c r="G36" i="21"/>
  <c r="I17" i="21"/>
  <c r="H17" i="21"/>
  <c r="I159" i="21"/>
  <c r="H159" i="21"/>
  <c r="I141" i="21"/>
  <c r="H141" i="21"/>
  <c r="I124" i="21"/>
  <c r="H124" i="21"/>
  <c r="I89" i="21"/>
  <c r="H89" i="21"/>
  <c r="I72" i="21"/>
  <c r="H72" i="21"/>
  <c r="I55" i="21"/>
  <c r="H55" i="21"/>
  <c r="I38" i="21"/>
  <c r="H38" i="21"/>
  <c r="R21" i="21"/>
  <c r="Q21" i="21"/>
  <c r="R13" i="21"/>
  <c r="Q13" i="21"/>
  <c r="I151" i="21"/>
  <c r="H151" i="21"/>
  <c r="I133" i="21"/>
  <c r="H133" i="21"/>
  <c r="I116" i="21"/>
  <c r="H116" i="21"/>
  <c r="I99" i="21"/>
  <c r="H99" i="21"/>
  <c r="I82" i="21"/>
  <c r="H82" i="21"/>
  <c r="I47" i="21"/>
  <c r="H47" i="21"/>
  <c r="I30" i="21"/>
  <c r="H30" i="21"/>
  <c r="I18" i="21"/>
  <c r="H18" i="21"/>
  <c r="I10" i="21"/>
  <c r="H10" i="21"/>
  <c r="I143" i="21"/>
  <c r="H143" i="21"/>
  <c r="G134" i="21"/>
  <c r="I126" i="21"/>
  <c r="H126" i="21"/>
  <c r="I109" i="21"/>
  <c r="H109" i="21"/>
  <c r="I91" i="21"/>
  <c r="H91" i="21"/>
  <c r="I74" i="21"/>
  <c r="H74" i="21"/>
  <c r="I57" i="21"/>
  <c r="H57" i="21"/>
  <c r="I40" i="21"/>
  <c r="H40" i="21"/>
  <c r="I153" i="21"/>
  <c r="H153" i="21"/>
  <c r="I136" i="21"/>
  <c r="H136" i="21"/>
  <c r="I118" i="21"/>
  <c r="H118" i="21"/>
  <c r="I101" i="21"/>
  <c r="H101" i="21"/>
  <c r="G92" i="21"/>
  <c r="I84" i="21"/>
  <c r="H84" i="21"/>
  <c r="I67" i="21"/>
  <c r="H67" i="21"/>
  <c r="I49" i="21"/>
  <c r="H49" i="21"/>
  <c r="I32" i="21"/>
  <c r="H32" i="21"/>
  <c r="X9" i="22"/>
  <c r="W9" i="22"/>
  <c r="V9" i="22"/>
  <c r="I145" i="21"/>
  <c r="H145" i="21"/>
  <c r="I128" i="21"/>
  <c r="H128" i="21"/>
  <c r="I111" i="21"/>
  <c r="H111" i="21"/>
  <c r="I94" i="21"/>
  <c r="H94" i="21"/>
  <c r="I76" i="21"/>
  <c r="H76" i="21"/>
  <c r="I59" i="21"/>
  <c r="H59" i="21"/>
  <c r="G50" i="21"/>
  <c r="I42" i="21"/>
  <c r="H42" i="21"/>
  <c r="I25" i="21"/>
  <c r="H25" i="21"/>
  <c r="R15" i="21"/>
  <c r="Q15" i="21"/>
  <c r="I138" i="21"/>
  <c r="H138" i="21"/>
  <c r="I103" i="21"/>
  <c r="H103" i="21"/>
  <c r="I86" i="21"/>
  <c r="H86" i="21"/>
  <c r="I69" i="21"/>
  <c r="H69" i="21"/>
  <c r="I52" i="21"/>
  <c r="H52" i="21"/>
  <c r="I34" i="21"/>
  <c r="H34" i="21"/>
  <c r="I158" i="21"/>
  <c r="H158" i="21"/>
  <c r="I147" i="21"/>
  <c r="H147" i="21"/>
  <c r="I130" i="21"/>
  <c r="H130" i="21"/>
  <c r="I113" i="21"/>
  <c r="H113" i="21"/>
  <c r="I96" i="21"/>
  <c r="H96" i="21"/>
  <c r="I61" i="21"/>
  <c r="H61" i="21"/>
  <c r="I44" i="21"/>
  <c r="H44" i="21"/>
  <c r="R16" i="21"/>
  <c r="Q16" i="21"/>
  <c r="G148" i="21"/>
  <c r="I140" i="21"/>
  <c r="H140" i="21"/>
  <c r="I123" i="21"/>
  <c r="H123" i="21"/>
  <c r="I105" i="21"/>
  <c r="H105" i="21"/>
  <c r="X19" i="22"/>
  <c r="V19" i="22"/>
  <c r="W19" i="22"/>
  <c r="H161" i="21"/>
  <c r="I161" i="21"/>
  <c r="I142" i="21"/>
  <c r="H142" i="21"/>
  <c r="I125" i="21"/>
  <c r="H125" i="21"/>
  <c r="I108" i="21"/>
  <c r="H108" i="21"/>
  <c r="I90" i="21"/>
  <c r="H90" i="21"/>
  <c r="I73" i="21"/>
  <c r="H73" i="21"/>
  <c r="G64" i="21"/>
  <c r="I56" i="21"/>
  <c r="H56" i="21"/>
  <c r="I39" i="21"/>
  <c r="H39" i="21"/>
  <c r="G22" i="21"/>
  <c r="I14" i="21"/>
  <c r="H14" i="21"/>
  <c r="X47" i="19"/>
  <c r="Y47" i="19"/>
  <c r="Y42" i="19"/>
  <c r="X42" i="19"/>
  <c r="I31" i="19"/>
  <c r="H31" i="19"/>
  <c r="P25" i="19"/>
  <c r="Q25" i="19"/>
  <c r="R19" i="19"/>
  <c r="Q19" i="19"/>
  <c r="P19" i="19"/>
  <c r="P44" i="19"/>
  <c r="Q44" i="19"/>
  <c r="R39" i="19"/>
  <c r="Q39" i="19"/>
  <c r="P39" i="19"/>
  <c r="X32" i="19"/>
  <c r="Y32" i="19"/>
  <c r="Y27" i="19"/>
  <c r="X27" i="19"/>
  <c r="W35" i="19"/>
  <c r="I16" i="19"/>
  <c r="H16" i="19"/>
  <c r="X13" i="19"/>
  <c r="W21" i="19"/>
  <c r="Y13" i="19"/>
  <c r="H13" i="19"/>
  <c r="G21" i="19"/>
  <c r="I13" i="19"/>
  <c r="P12" i="19"/>
  <c r="Q12" i="19"/>
  <c r="X11" i="19"/>
  <c r="Y11" i="19"/>
  <c r="H11" i="19"/>
  <c r="I11" i="19"/>
  <c r="J11" i="19"/>
  <c r="P10" i="19"/>
  <c r="O9" i="19"/>
  <c r="R44" i="19" s="1"/>
  <c r="Q10" i="19"/>
  <c r="R10" i="19"/>
  <c r="R53" i="19"/>
  <c r="Q53" i="19"/>
  <c r="P53" i="19"/>
  <c r="R55" i="19"/>
  <c r="Q55" i="19"/>
  <c r="O63" i="19"/>
  <c r="P55" i="19"/>
  <c r="R57" i="19"/>
  <c r="Q57" i="19"/>
  <c r="P57" i="19"/>
  <c r="Q59" i="19"/>
  <c r="P59" i="19"/>
  <c r="R61" i="19"/>
  <c r="Q61" i="19"/>
  <c r="P61" i="19"/>
  <c r="O65" i="19"/>
  <c r="Q66" i="19"/>
  <c r="P66" i="19"/>
  <c r="R68" i="19"/>
  <c r="Q68" i="19"/>
  <c r="P68" i="19"/>
  <c r="R70" i="19"/>
  <c r="Q70" i="19"/>
  <c r="P70" i="19"/>
  <c r="Q72" i="19"/>
  <c r="P72" i="19"/>
  <c r="R74" i="19"/>
  <c r="Q74" i="19"/>
  <c r="P74" i="19"/>
  <c r="R76" i="19"/>
  <c r="Q76" i="19"/>
  <c r="P76" i="19"/>
  <c r="R81" i="19"/>
  <c r="Q81" i="19"/>
  <c r="P81" i="19"/>
  <c r="Q83" i="19"/>
  <c r="O91" i="19"/>
  <c r="P83" i="19"/>
  <c r="R85" i="19"/>
  <c r="Q85" i="19"/>
  <c r="P85" i="19"/>
  <c r="R87" i="19"/>
  <c r="Q87" i="19"/>
  <c r="P87" i="19"/>
  <c r="R89" i="19"/>
  <c r="Q89" i="19"/>
  <c r="P89" i="19"/>
  <c r="O93" i="19"/>
  <c r="R94" i="19"/>
  <c r="Q94" i="19"/>
  <c r="P94" i="19"/>
  <c r="R96" i="19"/>
  <c r="Q96" i="19"/>
  <c r="P96" i="19"/>
  <c r="R98" i="19"/>
  <c r="Q98" i="19"/>
  <c r="P98" i="19"/>
  <c r="R108" i="19"/>
  <c r="Q108" i="19"/>
  <c r="P108" i="19"/>
  <c r="O107" i="19"/>
  <c r="Q116" i="19"/>
  <c r="P116" i="19"/>
  <c r="R125" i="19"/>
  <c r="Q125" i="19"/>
  <c r="P125" i="19"/>
  <c r="O133" i="19"/>
  <c r="Q103" i="19"/>
  <c r="P103" i="19"/>
  <c r="P109" i="19"/>
  <c r="R109" i="19"/>
  <c r="Q109" i="19"/>
  <c r="P117" i="19"/>
  <c r="R117" i="19"/>
  <c r="Q117" i="19"/>
  <c r="P126" i="19"/>
  <c r="R126" i="19"/>
  <c r="Q126" i="19"/>
  <c r="Q101" i="19"/>
  <c r="R101" i="19"/>
  <c r="P101" i="19"/>
  <c r="R110" i="19"/>
  <c r="Q110" i="19"/>
  <c r="P110" i="19"/>
  <c r="R118" i="19"/>
  <c r="Q118" i="19"/>
  <c r="P118" i="19"/>
  <c r="R127" i="19"/>
  <c r="Q127" i="19"/>
  <c r="P127" i="19"/>
  <c r="P111" i="19"/>
  <c r="Q111" i="19"/>
  <c r="O119" i="19"/>
  <c r="P128" i="19"/>
  <c r="R128" i="19"/>
  <c r="Q128" i="19"/>
  <c r="R52" i="19"/>
  <c r="Q52" i="19"/>
  <c r="P52" i="19"/>
  <c r="O51" i="19"/>
  <c r="R54" i="19"/>
  <c r="Q54" i="19"/>
  <c r="P54" i="19"/>
  <c r="R56" i="19"/>
  <c r="Q56" i="19"/>
  <c r="P56" i="19"/>
  <c r="Q58" i="19"/>
  <c r="P58" i="19"/>
  <c r="R60" i="19"/>
  <c r="Q60" i="19"/>
  <c r="P60" i="19"/>
  <c r="R62" i="19"/>
  <c r="Q62" i="19"/>
  <c r="P62" i="19"/>
  <c r="R67" i="19"/>
  <c r="Q67" i="19"/>
  <c r="P67" i="19"/>
  <c r="R69" i="19"/>
  <c r="Q69" i="19"/>
  <c r="P69" i="19"/>
  <c r="O77" i="19"/>
  <c r="R71" i="19"/>
  <c r="Q71" i="19"/>
  <c r="P71" i="19"/>
  <c r="R73" i="19"/>
  <c r="Q73" i="19"/>
  <c r="P73" i="19"/>
  <c r="R75" i="19"/>
  <c r="Q75" i="19"/>
  <c r="P75" i="19"/>
  <c r="R80" i="19"/>
  <c r="Q80" i="19"/>
  <c r="P80" i="19"/>
  <c r="O79" i="19"/>
  <c r="R82" i="19"/>
  <c r="Q82" i="19"/>
  <c r="P82" i="19"/>
  <c r="R84" i="19"/>
  <c r="Q84" i="19"/>
  <c r="P84" i="19"/>
  <c r="R86" i="19"/>
  <c r="Q86" i="19"/>
  <c r="P86" i="19"/>
  <c r="R88" i="19"/>
  <c r="Q88" i="19"/>
  <c r="P88" i="19"/>
  <c r="R90" i="19"/>
  <c r="Q90" i="19"/>
  <c r="P90" i="19"/>
  <c r="R95" i="19"/>
  <c r="Q95" i="19"/>
  <c r="P95" i="19"/>
  <c r="O105" i="19"/>
  <c r="R97" i="19"/>
  <c r="Q97" i="19"/>
  <c r="P97" i="19"/>
  <c r="R99" i="19"/>
  <c r="Q99" i="19"/>
  <c r="P99" i="19"/>
  <c r="R104" i="19"/>
  <c r="Q104" i="19"/>
  <c r="P104" i="19"/>
  <c r="P130" i="19"/>
  <c r="R130" i="19"/>
  <c r="Q130" i="19"/>
  <c r="R131" i="19"/>
  <c r="Q131" i="19"/>
  <c r="P131" i="19"/>
  <c r="R112" i="19"/>
  <c r="Q112" i="19"/>
  <c r="P112" i="19"/>
  <c r="R129" i="19"/>
  <c r="Q129" i="19"/>
  <c r="P129" i="19"/>
  <c r="P113" i="19"/>
  <c r="R113" i="19"/>
  <c r="Q113" i="19"/>
  <c r="P122" i="19"/>
  <c r="R122" i="19"/>
  <c r="Q122" i="19"/>
  <c r="O121" i="19"/>
  <c r="R102" i="19"/>
  <c r="Q102" i="19"/>
  <c r="P102" i="19"/>
  <c r="R114" i="19"/>
  <c r="Q114" i="19"/>
  <c r="P114" i="19"/>
  <c r="R123" i="19"/>
  <c r="Q123" i="19"/>
  <c r="P123" i="19"/>
  <c r="R100" i="19"/>
  <c r="P100" i="19"/>
  <c r="Q100" i="19"/>
  <c r="P115" i="19"/>
  <c r="Q115" i="19"/>
  <c r="R115" i="19"/>
  <c r="P124" i="19"/>
  <c r="Q124" i="19"/>
  <c r="R124" i="19"/>
  <c r="O135" i="19"/>
  <c r="R136" i="19"/>
  <c r="Q136" i="19"/>
  <c r="P136" i="19"/>
  <c r="R138" i="19"/>
  <c r="Q138" i="19"/>
  <c r="P138" i="19"/>
  <c r="R140" i="19"/>
  <c r="Q140" i="19"/>
  <c r="P140" i="19"/>
  <c r="R142" i="19"/>
  <c r="Q142" i="19"/>
  <c r="P142" i="19"/>
  <c r="R144" i="19"/>
  <c r="Q144" i="19"/>
  <c r="P144" i="19"/>
  <c r="R146" i="19"/>
  <c r="Q146" i="19"/>
  <c r="P146" i="19"/>
  <c r="R151" i="19"/>
  <c r="Q151" i="19"/>
  <c r="P151" i="19"/>
  <c r="R153" i="19"/>
  <c r="Q153" i="19"/>
  <c r="P153" i="19"/>
  <c r="O161" i="19"/>
  <c r="R155" i="19"/>
  <c r="Q155" i="19"/>
  <c r="P155" i="19"/>
  <c r="R157" i="19"/>
  <c r="Q157" i="19"/>
  <c r="P157" i="19"/>
  <c r="R159" i="19"/>
  <c r="Q159" i="19"/>
  <c r="P159" i="19"/>
  <c r="P132" i="19"/>
  <c r="R132" i="19"/>
  <c r="Q132" i="19"/>
  <c r="P137" i="19"/>
  <c r="R137" i="19"/>
  <c r="Q137" i="19"/>
  <c r="O147" i="19"/>
  <c r="P139" i="19"/>
  <c r="R139" i="19"/>
  <c r="Q139" i="19"/>
  <c r="P141" i="19"/>
  <c r="Q141" i="19"/>
  <c r="R141" i="19"/>
  <c r="P143" i="19"/>
  <c r="R143" i="19"/>
  <c r="Q143" i="19"/>
  <c r="P145" i="19"/>
  <c r="R145" i="19"/>
  <c r="Q145" i="19"/>
  <c r="O149" i="19"/>
  <c r="P150" i="19"/>
  <c r="R150" i="19"/>
  <c r="Q150" i="19"/>
  <c r="P152" i="19"/>
  <c r="R152" i="19"/>
  <c r="Q152" i="19"/>
  <c r="P154" i="19"/>
  <c r="R154" i="19"/>
  <c r="Q154" i="19"/>
  <c r="P156" i="19"/>
  <c r="R156" i="19"/>
  <c r="Q156" i="19"/>
  <c r="P158" i="19"/>
  <c r="R158" i="19"/>
  <c r="Q158" i="19"/>
  <c r="P160" i="19"/>
  <c r="Q160" i="19"/>
  <c r="R160" i="19"/>
  <c r="Y46" i="19"/>
  <c r="X46" i="19"/>
  <c r="G49" i="19"/>
  <c r="I41" i="19"/>
  <c r="H41" i="19"/>
  <c r="R24" i="19"/>
  <c r="Q24" i="19"/>
  <c r="P24" i="19"/>
  <c r="O23" i="19"/>
  <c r="Y17" i="19"/>
  <c r="X17" i="19"/>
  <c r="N161" i="19"/>
  <c r="N135" i="19"/>
  <c r="N93" i="19"/>
  <c r="N91" i="19"/>
  <c r="N65" i="19"/>
  <c r="N63" i="19"/>
  <c r="N121" i="19"/>
  <c r="N105" i="19"/>
  <c r="N79" i="19"/>
  <c r="N77" i="19"/>
  <c r="N51" i="19"/>
  <c r="N119" i="19"/>
  <c r="N149" i="19"/>
  <c r="N147" i="19"/>
  <c r="N107" i="19"/>
  <c r="N9" i="19"/>
  <c r="N23" i="19"/>
  <c r="M7" i="19"/>
  <c r="N37" i="19"/>
  <c r="N35" i="19"/>
  <c r="N21" i="19"/>
  <c r="N49" i="19"/>
  <c r="N133" i="19"/>
  <c r="R48" i="19"/>
  <c r="Q48" i="19"/>
  <c r="P48" i="19"/>
  <c r="R43" i="19"/>
  <c r="Q43" i="19"/>
  <c r="P43" i="19"/>
  <c r="Y31" i="19"/>
  <c r="X31" i="19"/>
  <c r="I26" i="19"/>
  <c r="H26" i="19"/>
  <c r="I20" i="19"/>
  <c r="H20" i="19"/>
  <c r="R14" i="19"/>
  <c r="Q14" i="19"/>
  <c r="P14" i="19"/>
  <c r="J45" i="19"/>
  <c r="I45" i="19"/>
  <c r="H45" i="19"/>
  <c r="I40" i="19"/>
  <c r="H40" i="19"/>
  <c r="R33" i="19"/>
  <c r="Q33" i="19"/>
  <c r="P33" i="19"/>
  <c r="R28" i="19"/>
  <c r="Q28" i="19"/>
  <c r="P28" i="19"/>
  <c r="Y16" i="19"/>
  <c r="X16" i="19"/>
  <c r="I44" i="19"/>
  <c r="H44" i="19"/>
  <c r="R38" i="19"/>
  <c r="Q38" i="19"/>
  <c r="O37" i="19"/>
  <c r="P38" i="19"/>
  <c r="R32" i="19"/>
  <c r="Q32" i="19"/>
  <c r="P32" i="19"/>
  <c r="Y26" i="19"/>
  <c r="X26" i="19"/>
  <c r="Y20" i="19"/>
  <c r="X20" i="19"/>
  <c r="I15" i="19"/>
  <c r="H15" i="19"/>
  <c r="X45" i="19"/>
  <c r="Y45" i="19"/>
  <c r="Y40" i="19"/>
  <c r="X40" i="19"/>
  <c r="H34" i="19"/>
  <c r="I34" i="19"/>
  <c r="I29" i="19"/>
  <c r="H29" i="19"/>
  <c r="R17" i="19"/>
  <c r="Q17" i="19"/>
  <c r="P17" i="19"/>
  <c r="I48" i="19"/>
  <c r="H48" i="19"/>
  <c r="Q42" i="19"/>
  <c r="P42" i="19"/>
  <c r="R42" i="19"/>
  <c r="Y30" i="19"/>
  <c r="X30" i="19"/>
  <c r="Y25" i="19"/>
  <c r="X25" i="19"/>
  <c r="I19" i="19"/>
  <c r="H19" i="19"/>
  <c r="J19" i="19"/>
  <c r="Y44" i="19"/>
  <c r="X44" i="19"/>
  <c r="J39" i="19"/>
  <c r="I39" i="19"/>
  <c r="H39" i="19"/>
  <c r="I33" i="19"/>
  <c r="H33" i="19"/>
  <c r="R27" i="19"/>
  <c r="Q27" i="19"/>
  <c r="P27" i="19"/>
  <c r="O35" i="19"/>
  <c r="Y15" i="19"/>
  <c r="X15" i="19"/>
  <c r="I14" i="19"/>
  <c r="H14" i="19"/>
  <c r="R13" i="19"/>
  <c r="Q13" i="19"/>
  <c r="P13" i="19"/>
  <c r="O21" i="19"/>
  <c r="Y12" i="19"/>
  <c r="X12" i="19"/>
  <c r="J12" i="19"/>
  <c r="I12" i="19"/>
  <c r="H12" i="19"/>
  <c r="R11" i="19"/>
  <c r="Q11" i="19"/>
  <c r="P11" i="19"/>
  <c r="W9" i="19"/>
  <c r="Y10" i="19"/>
  <c r="X10" i="19"/>
  <c r="G9" i="19"/>
  <c r="J31" i="19" s="1"/>
  <c r="I10" i="19"/>
  <c r="H10" i="19"/>
  <c r="W51" i="19"/>
  <c r="Y52" i="19"/>
  <c r="X52" i="19"/>
  <c r="Y54" i="19"/>
  <c r="X54" i="19"/>
  <c r="Y56" i="19"/>
  <c r="X56" i="19"/>
  <c r="Y58" i="19"/>
  <c r="X58" i="19"/>
  <c r="Y60" i="19"/>
  <c r="X60" i="19"/>
  <c r="Y62" i="19"/>
  <c r="X62" i="19"/>
  <c r="Y67" i="19"/>
  <c r="X67" i="19"/>
  <c r="Y69" i="19"/>
  <c r="W77" i="19"/>
  <c r="X69" i="19"/>
  <c r="Y71" i="19"/>
  <c r="X71" i="19"/>
  <c r="Y73" i="19"/>
  <c r="X73" i="19"/>
  <c r="Y75" i="19"/>
  <c r="X75" i="19"/>
  <c r="W79" i="19"/>
  <c r="Y80" i="19"/>
  <c r="X80" i="19"/>
  <c r="Y82" i="19"/>
  <c r="X82" i="19"/>
  <c r="Y84" i="19"/>
  <c r="X84" i="19"/>
  <c r="Y86" i="19"/>
  <c r="X86" i="19"/>
  <c r="Y88" i="19"/>
  <c r="X88" i="19"/>
  <c r="Y90" i="19"/>
  <c r="X90" i="19"/>
  <c r="Y95" i="19"/>
  <c r="X95" i="19"/>
  <c r="W105" i="19"/>
  <c r="Y97" i="19"/>
  <c r="X97" i="19"/>
  <c r="Y99" i="19"/>
  <c r="X99" i="19"/>
  <c r="Y104" i="19"/>
  <c r="X104" i="19"/>
  <c r="Y130" i="19"/>
  <c r="X130" i="19"/>
  <c r="Y113" i="19"/>
  <c r="X113" i="19"/>
  <c r="Y122" i="19"/>
  <c r="X122" i="19"/>
  <c r="W121" i="19"/>
  <c r="X114" i="19"/>
  <c r="Y114" i="19"/>
  <c r="X123" i="19"/>
  <c r="Y123" i="19"/>
  <c r="Y102" i="19"/>
  <c r="X102" i="19"/>
  <c r="Y115" i="19"/>
  <c r="X115" i="19"/>
  <c r="Y124" i="19"/>
  <c r="X124" i="19"/>
  <c r="Y100" i="19"/>
  <c r="X100" i="19"/>
  <c r="X108" i="19"/>
  <c r="Y108" i="19"/>
  <c r="W107" i="19"/>
  <c r="X116" i="19"/>
  <c r="Y116" i="19"/>
  <c r="W133" i="19"/>
  <c r="X125" i="19"/>
  <c r="Y125" i="19"/>
  <c r="Y53" i="19"/>
  <c r="X53" i="19"/>
  <c r="Y55" i="19"/>
  <c r="X55" i="19"/>
  <c r="W63" i="19"/>
  <c r="Y57" i="19"/>
  <c r="X57" i="19"/>
  <c r="Y59" i="19"/>
  <c r="X59" i="19"/>
  <c r="Y61" i="19"/>
  <c r="X61" i="19"/>
  <c r="Y66" i="19"/>
  <c r="X66" i="19"/>
  <c r="W65" i="19"/>
  <c r="Y68" i="19"/>
  <c r="X68" i="19"/>
  <c r="Y70" i="19"/>
  <c r="X70" i="19"/>
  <c r="Y72" i="19"/>
  <c r="X72" i="19"/>
  <c r="Y74" i="19"/>
  <c r="X74" i="19"/>
  <c r="Y76" i="19"/>
  <c r="X76" i="19"/>
  <c r="Y81" i="19"/>
  <c r="X81" i="19"/>
  <c r="Y83" i="19"/>
  <c r="X83" i="19"/>
  <c r="W91" i="19"/>
  <c r="Y85" i="19"/>
  <c r="X85" i="19"/>
  <c r="Y87" i="19"/>
  <c r="X87" i="19"/>
  <c r="Y89" i="19"/>
  <c r="X89" i="19"/>
  <c r="Y94" i="19"/>
  <c r="X94" i="19"/>
  <c r="W93" i="19"/>
  <c r="Y96" i="19"/>
  <c r="X96" i="19"/>
  <c r="Y98" i="19"/>
  <c r="X98" i="19"/>
  <c r="Y103" i="19"/>
  <c r="X103" i="19"/>
  <c r="Y109" i="19"/>
  <c r="X109" i="19"/>
  <c r="Y117" i="19"/>
  <c r="X117" i="19"/>
  <c r="Y126" i="19"/>
  <c r="X126" i="19"/>
  <c r="X110" i="19"/>
  <c r="Y110" i="19"/>
  <c r="X118" i="19"/>
  <c r="Y118" i="19"/>
  <c r="X127" i="19"/>
  <c r="Y127" i="19"/>
  <c r="Y101" i="19"/>
  <c r="X101" i="19"/>
  <c r="Y111" i="19"/>
  <c r="X111" i="19"/>
  <c r="W119" i="19"/>
  <c r="Y128" i="19"/>
  <c r="X128" i="19"/>
  <c r="X112" i="19"/>
  <c r="Y112" i="19"/>
  <c r="X129" i="19"/>
  <c r="Y129" i="19"/>
  <c r="Y132" i="19"/>
  <c r="X132" i="19"/>
  <c r="Y137" i="19"/>
  <c r="X137" i="19"/>
  <c r="Y139" i="19"/>
  <c r="X139" i="19"/>
  <c r="W147" i="19"/>
  <c r="Y141" i="19"/>
  <c r="X141" i="19"/>
  <c r="Y143" i="19"/>
  <c r="X143" i="19"/>
  <c r="Y145" i="19"/>
  <c r="X145" i="19"/>
  <c r="W149" i="19"/>
  <c r="Y150" i="19"/>
  <c r="X150" i="19"/>
  <c r="Y152" i="19"/>
  <c r="X152" i="19"/>
  <c r="Y154" i="19"/>
  <c r="X154" i="19"/>
  <c r="Y156" i="19"/>
  <c r="X156" i="19"/>
  <c r="Y158" i="19"/>
  <c r="X158" i="19"/>
  <c r="Y160" i="19"/>
  <c r="X160" i="19"/>
  <c r="X131" i="19"/>
  <c r="Y131" i="19"/>
  <c r="W135" i="19"/>
  <c r="X136" i="19"/>
  <c r="Y136" i="19"/>
  <c r="X138" i="19"/>
  <c r="Y138" i="19"/>
  <c r="X140" i="19"/>
  <c r="Y140" i="19"/>
  <c r="X142" i="19"/>
  <c r="Y142" i="19"/>
  <c r="X144" i="19"/>
  <c r="Y144" i="19"/>
  <c r="X146" i="19"/>
  <c r="Y146" i="19"/>
  <c r="X151" i="19"/>
  <c r="Y151" i="19"/>
  <c r="W161" i="19"/>
  <c r="X153" i="19"/>
  <c r="Y153" i="19"/>
  <c r="X155" i="19"/>
  <c r="Y155" i="19"/>
  <c r="X157" i="19"/>
  <c r="Y157" i="19"/>
  <c r="X159" i="19"/>
  <c r="Y159" i="19"/>
  <c r="G51" i="19"/>
  <c r="J52" i="19"/>
  <c r="I52" i="19"/>
  <c r="H52" i="19"/>
  <c r="J54" i="19"/>
  <c r="I54" i="19"/>
  <c r="H54" i="19"/>
  <c r="J56" i="19"/>
  <c r="I56" i="19"/>
  <c r="H56" i="19"/>
  <c r="J58" i="19"/>
  <c r="I58" i="19"/>
  <c r="H58" i="19"/>
  <c r="J60" i="19"/>
  <c r="I60" i="19"/>
  <c r="H60" i="19"/>
  <c r="J62" i="19"/>
  <c r="I62" i="19"/>
  <c r="H62" i="19"/>
  <c r="J67" i="19"/>
  <c r="I67" i="19"/>
  <c r="H67" i="19"/>
  <c r="J69" i="19"/>
  <c r="I69" i="19"/>
  <c r="G77" i="19"/>
  <c r="H69" i="19"/>
  <c r="J71" i="19"/>
  <c r="I71" i="19"/>
  <c r="H71" i="19"/>
  <c r="J73" i="19"/>
  <c r="I73" i="19"/>
  <c r="H73" i="19"/>
  <c r="J75" i="19"/>
  <c r="I75" i="19"/>
  <c r="H75" i="19"/>
  <c r="G79" i="19"/>
  <c r="J80" i="19"/>
  <c r="I80" i="19"/>
  <c r="H80" i="19"/>
  <c r="J82" i="19"/>
  <c r="I82" i="19"/>
  <c r="H82" i="19"/>
  <c r="J84" i="19"/>
  <c r="I84" i="19"/>
  <c r="H84" i="19"/>
  <c r="J86" i="19"/>
  <c r="I86" i="19"/>
  <c r="H86" i="19"/>
  <c r="J88" i="19"/>
  <c r="I88" i="19"/>
  <c r="H88" i="19"/>
  <c r="J90" i="19"/>
  <c r="I90" i="19"/>
  <c r="H90" i="19"/>
  <c r="J95" i="19"/>
  <c r="I95" i="19"/>
  <c r="H95" i="19"/>
  <c r="G105" i="19"/>
  <c r="J97" i="19"/>
  <c r="I97" i="19"/>
  <c r="H97" i="19"/>
  <c r="J99" i="19"/>
  <c r="I99" i="19"/>
  <c r="H99" i="19"/>
  <c r="J104" i="19"/>
  <c r="I104" i="19"/>
  <c r="H104" i="19"/>
  <c r="J111" i="19"/>
  <c r="I111" i="19"/>
  <c r="H111" i="19"/>
  <c r="G119" i="19"/>
  <c r="J128" i="19"/>
  <c r="I128" i="19"/>
  <c r="H128" i="19"/>
  <c r="H112" i="19"/>
  <c r="J112" i="19"/>
  <c r="I112" i="19"/>
  <c r="H129" i="19"/>
  <c r="J129" i="19"/>
  <c r="I129" i="19"/>
  <c r="I102" i="19"/>
  <c r="J102" i="19"/>
  <c r="H102" i="19"/>
  <c r="J113" i="19"/>
  <c r="I113" i="19"/>
  <c r="H113" i="19"/>
  <c r="J122" i="19"/>
  <c r="I122" i="19"/>
  <c r="H122" i="19"/>
  <c r="G121" i="19"/>
  <c r="J130" i="19"/>
  <c r="I130" i="19"/>
  <c r="H130" i="19"/>
  <c r="H114" i="19"/>
  <c r="J114" i="19"/>
  <c r="I114" i="19"/>
  <c r="H123" i="19"/>
  <c r="J123" i="19"/>
  <c r="I123" i="19"/>
  <c r="J53" i="19"/>
  <c r="I53" i="19"/>
  <c r="H53" i="19"/>
  <c r="J55" i="19"/>
  <c r="I55" i="19"/>
  <c r="H55" i="19"/>
  <c r="G63" i="19"/>
  <c r="J57" i="19"/>
  <c r="I57" i="19"/>
  <c r="H57" i="19"/>
  <c r="J59" i="19"/>
  <c r="I59" i="19"/>
  <c r="H59" i="19"/>
  <c r="J61" i="19"/>
  <c r="I61" i="19"/>
  <c r="H61" i="19"/>
  <c r="J66" i="19"/>
  <c r="I66" i="19"/>
  <c r="H66" i="19"/>
  <c r="G65" i="19"/>
  <c r="J68" i="19"/>
  <c r="I68" i="19"/>
  <c r="H68" i="19"/>
  <c r="J70" i="19"/>
  <c r="I70" i="19"/>
  <c r="H70" i="19"/>
  <c r="J72" i="19"/>
  <c r="I72" i="19"/>
  <c r="H72" i="19"/>
  <c r="J74" i="19"/>
  <c r="I74" i="19"/>
  <c r="H74" i="19"/>
  <c r="J76" i="19"/>
  <c r="I76" i="19"/>
  <c r="H76" i="19"/>
  <c r="J81" i="19"/>
  <c r="I81" i="19"/>
  <c r="H81" i="19"/>
  <c r="J83" i="19"/>
  <c r="I83" i="19"/>
  <c r="H83" i="19"/>
  <c r="G91" i="19"/>
  <c r="J85" i="19"/>
  <c r="I85" i="19"/>
  <c r="H85" i="19"/>
  <c r="J87" i="19"/>
  <c r="I87" i="19"/>
  <c r="H87" i="19"/>
  <c r="J89" i="19"/>
  <c r="I89" i="19"/>
  <c r="H89" i="19"/>
  <c r="J94" i="19"/>
  <c r="I94" i="19"/>
  <c r="H94" i="19"/>
  <c r="G93" i="19"/>
  <c r="J96" i="19"/>
  <c r="I96" i="19"/>
  <c r="H96" i="19"/>
  <c r="J98" i="19"/>
  <c r="I98" i="19"/>
  <c r="H98" i="19"/>
  <c r="I100" i="19"/>
  <c r="J100" i="19"/>
  <c r="H100" i="19"/>
  <c r="J115" i="19"/>
  <c r="I115" i="19"/>
  <c r="H115" i="19"/>
  <c r="J124" i="19"/>
  <c r="I124" i="19"/>
  <c r="H124" i="19"/>
  <c r="J103" i="19"/>
  <c r="I103" i="19"/>
  <c r="H103" i="19"/>
  <c r="H108" i="19"/>
  <c r="J108" i="19"/>
  <c r="I108" i="19"/>
  <c r="G107" i="19"/>
  <c r="H116" i="19"/>
  <c r="J116" i="19"/>
  <c r="I116" i="19"/>
  <c r="G133" i="19"/>
  <c r="H125" i="19"/>
  <c r="J125" i="19"/>
  <c r="I125" i="19"/>
  <c r="H101" i="19"/>
  <c r="I101" i="19"/>
  <c r="J101" i="19"/>
  <c r="J109" i="19"/>
  <c r="I109" i="19"/>
  <c r="H109" i="19"/>
  <c r="J117" i="19"/>
  <c r="I117" i="19"/>
  <c r="H117" i="19"/>
  <c r="J126" i="19"/>
  <c r="I126" i="19"/>
  <c r="H126" i="19"/>
  <c r="H110" i="19"/>
  <c r="I110" i="19"/>
  <c r="J110" i="19"/>
  <c r="H118" i="19"/>
  <c r="I118" i="19"/>
  <c r="J118" i="19"/>
  <c r="H127" i="19"/>
  <c r="I127" i="19"/>
  <c r="J127" i="19"/>
  <c r="J132" i="19"/>
  <c r="I132" i="19"/>
  <c r="H132" i="19"/>
  <c r="J137" i="19"/>
  <c r="I137" i="19"/>
  <c r="H137" i="19"/>
  <c r="J139" i="19"/>
  <c r="I139" i="19"/>
  <c r="H139" i="19"/>
  <c r="G147" i="19"/>
  <c r="J141" i="19"/>
  <c r="I141" i="19"/>
  <c r="H141" i="19"/>
  <c r="J143" i="19"/>
  <c r="I143" i="19"/>
  <c r="H143" i="19"/>
  <c r="J145" i="19"/>
  <c r="I145" i="19"/>
  <c r="H145" i="19"/>
  <c r="G149" i="19"/>
  <c r="J150" i="19"/>
  <c r="I150" i="19"/>
  <c r="H150" i="19"/>
  <c r="J152" i="19"/>
  <c r="I152" i="19"/>
  <c r="H152" i="19"/>
  <c r="J154" i="19"/>
  <c r="I154" i="19"/>
  <c r="H154" i="19"/>
  <c r="J156" i="19"/>
  <c r="I156" i="19"/>
  <c r="H156" i="19"/>
  <c r="J158" i="19"/>
  <c r="I158" i="19"/>
  <c r="H158" i="19"/>
  <c r="J160" i="19"/>
  <c r="I160" i="19"/>
  <c r="H160" i="19"/>
  <c r="H131" i="19"/>
  <c r="J131" i="19"/>
  <c r="I131" i="19"/>
  <c r="G135" i="19"/>
  <c r="H136" i="19"/>
  <c r="J136" i="19"/>
  <c r="I136" i="19"/>
  <c r="H138" i="19"/>
  <c r="J138" i="19"/>
  <c r="I138" i="19"/>
  <c r="H140" i="19"/>
  <c r="J140" i="19"/>
  <c r="I140" i="19"/>
  <c r="H142" i="19"/>
  <c r="J142" i="19"/>
  <c r="I142" i="19"/>
  <c r="H144" i="19"/>
  <c r="J144" i="19"/>
  <c r="I144" i="19"/>
  <c r="H146" i="19"/>
  <c r="J146" i="19"/>
  <c r="I146" i="19"/>
  <c r="H151" i="19"/>
  <c r="J151" i="19"/>
  <c r="I151" i="19"/>
  <c r="G161" i="19"/>
  <c r="H153" i="19"/>
  <c r="I153" i="19"/>
  <c r="J153" i="19"/>
  <c r="H155" i="19"/>
  <c r="J155" i="19"/>
  <c r="I155" i="19"/>
  <c r="H157" i="19"/>
  <c r="J157" i="19"/>
  <c r="I157" i="19"/>
  <c r="H159" i="19"/>
  <c r="J159" i="19"/>
  <c r="I159" i="19"/>
  <c r="R46" i="19"/>
  <c r="Q46" i="19"/>
  <c r="P46" i="19"/>
  <c r="R41" i="19"/>
  <c r="Q41" i="19"/>
  <c r="P41" i="19"/>
  <c r="O49" i="19"/>
  <c r="Y29" i="19"/>
  <c r="X29" i="19"/>
  <c r="J18" i="19"/>
  <c r="I18" i="19"/>
  <c r="H18" i="19"/>
  <c r="V149" i="19"/>
  <c r="V147" i="19"/>
  <c r="V135" i="19"/>
  <c r="V105" i="19"/>
  <c r="V79" i="19"/>
  <c r="V77" i="19"/>
  <c r="V51" i="19"/>
  <c r="V119" i="19"/>
  <c r="V93" i="19"/>
  <c r="V91" i="19"/>
  <c r="V65" i="19"/>
  <c r="V63" i="19"/>
  <c r="V133" i="19"/>
  <c r="V107" i="19"/>
  <c r="V161" i="19"/>
  <c r="V121" i="19"/>
  <c r="V35" i="19"/>
  <c r="V21" i="19"/>
  <c r="V49" i="19"/>
  <c r="V9" i="19"/>
  <c r="U7" i="19"/>
  <c r="V37" i="19"/>
  <c r="V23" i="19"/>
  <c r="F149" i="19"/>
  <c r="F147" i="19"/>
  <c r="F105" i="19"/>
  <c r="F79" i="19"/>
  <c r="F77" i="19"/>
  <c r="F51" i="19"/>
  <c r="F161" i="19"/>
  <c r="F135" i="19"/>
  <c r="F133" i="19"/>
  <c r="F107" i="19"/>
  <c r="F93" i="19"/>
  <c r="F91" i="19"/>
  <c r="F65" i="19"/>
  <c r="F63" i="19"/>
  <c r="F121" i="19"/>
  <c r="F21" i="19"/>
  <c r="F49" i="19"/>
  <c r="F9" i="19"/>
  <c r="F23" i="19"/>
  <c r="E7" i="19"/>
  <c r="F37" i="19"/>
  <c r="F119" i="19"/>
  <c r="F35" i="19"/>
  <c r="J43" i="19"/>
  <c r="I43" i="19"/>
  <c r="H43" i="19"/>
  <c r="J38" i="19"/>
  <c r="I38" i="19"/>
  <c r="H38" i="19"/>
  <c r="G37" i="19"/>
  <c r="R31" i="19"/>
  <c r="Q31" i="19"/>
  <c r="P31" i="19"/>
  <c r="R26" i="19"/>
  <c r="Q26" i="19"/>
  <c r="P26" i="19"/>
  <c r="Y19" i="19"/>
  <c r="X19" i="19"/>
  <c r="Y14" i="19"/>
  <c r="X14" i="19"/>
  <c r="R45" i="19"/>
  <c r="Q45" i="19"/>
  <c r="P45" i="19"/>
  <c r="Y39" i="19"/>
  <c r="X39" i="19"/>
  <c r="Y33" i="19"/>
  <c r="X33" i="19"/>
  <c r="J28" i="19"/>
  <c r="I28" i="19"/>
  <c r="H28" i="19"/>
  <c r="R16" i="19"/>
  <c r="Q16" i="19"/>
  <c r="P16" i="19"/>
  <c r="J46" i="19"/>
  <c r="I46" i="19"/>
  <c r="H46" i="19"/>
  <c r="R40" i="19"/>
  <c r="Q40" i="19"/>
  <c r="P40" i="19"/>
  <c r="R34" i="19"/>
  <c r="Q34" i="19"/>
  <c r="P34" i="19"/>
  <c r="Y28" i="19"/>
  <c r="X28" i="19"/>
  <c r="J17" i="19"/>
  <c r="I17" i="19"/>
  <c r="H17" i="19"/>
  <c r="J123" i="18"/>
  <c r="I123" i="18"/>
  <c r="Q75" i="18"/>
  <c r="Y74" i="18"/>
  <c r="X74" i="18"/>
  <c r="I67" i="18"/>
  <c r="Q58" i="18"/>
  <c r="X57" i="18"/>
  <c r="R41" i="18"/>
  <c r="Q41" i="18"/>
  <c r="W48" i="18"/>
  <c r="X40" i="18"/>
  <c r="I32" i="18"/>
  <c r="R24" i="18"/>
  <c r="Q24" i="18"/>
  <c r="W22" i="18"/>
  <c r="X23" i="18"/>
  <c r="I15" i="18"/>
  <c r="Q108" i="18"/>
  <c r="R125" i="18"/>
  <c r="Q125" i="18"/>
  <c r="R142" i="18"/>
  <c r="Q142" i="18"/>
  <c r="R159" i="18"/>
  <c r="Q159" i="18"/>
  <c r="Q123" i="18"/>
  <c r="R140" i="18"/>
  <c r="Q140" i="18"/>
  <c r="R157" i="18"/>
  <c r="Q157" i="18"/>
  <c r="Q79" i="18"/>
  <c r="P78" i="18"/>
  <c r="P104" i="18"/>
  <c r="R96" i="18"/>
  <c r="Q96" i="18"/>
  <c r="R113" i="18"/>
  <c r="Q113" i="18"/>
  <c r="R130" i="18"/>
  <c r="Q130" i="18"/>
  <c r="Q86" i="18"/>
  <c r="R103" i="18"/>
  <c r="Q103" i="18"/>
  <c r="P120" i="18"/>
  <c r="Q121" i="18"/>
  <c r="P146" i="18"/>
  <c r="Q138" i="18"/>
  <c r="R155" i="18"/>
  <c r="Q155" i="18"/>
  <c r="R94" i="18"/>
  <c r="Q94" i="18"/>
  <c r="R111" i="18"/>
  <c r="Q111" i="18"/>
  <c r="Q128" i="18"/>
  <c r="R145" i="18"/>
  <c r="Q145" i="18"/>
  <c r="R84" i="18"/>
  <c r="Q84" i="18"/>
  <c r="R101" i="18"/>
  <c r="Q101" i="18"/>
  <c r="Q136" i="18"/>
  <c r="R153" i="18"/>
  <c r="Q153" i="18"/>
  <c r="R109" i="18"/>
  <c r="Q109" i="18"/>
  <c r="R126" i="18"/>
  <c r="Q126" i="18"/>
  <c r="Q143" i="18"/>
  <c r="Q82" i="18"/>
  <c r="P90" i="18"/>
  <c r="R82" i="18"/>
  <c r="Q99" i="18"/>
  <c r="R99" i="18"/>
  <c r="Q116" i="18"/>
  <c r="Q151" i="18"/>
  <c r="R151" i="18"/>
  <c r="R89" i="18"/>
  <c r="Q89" i="18"/>
  <c r="R107" i="18"/>
  <c r="Q107" i="18"/>
  <c r="P106" i="18"/>
  <c r="P132" i="18"/>
  <c r="Q124" i="18"/>
  <c r="R141" i="18"/>
  <c r="Q141" i="18"/>
  <c r="R158" i="18"/>
  <c r="Q158" i="18"/>
  <c r="R87" i="18"/>
  <c r="Q87" i="18"/>
  <c r="R122" i="18"/>
  <c r="Q122" i="18"/>
  <c r="R139" i="18"/>
  <c r="Q139" i="18"/>
  <c r="R156" i="18"/>
  <c r="Q156" i="18"/>
  <c r="R95" i="18"/>
  <c r="Q95" i="18"/>
  <c r="R112" i="18"/>
  <c r="Q112" i="18"/>
  <c r="R129" i="18"/>
  <c r="Q129" i="18"/>
  <c r="R85" i="18"/>
  <c r="Q85" i="18"/>
  <c r="R102" i="18"/>
  <c r="Q102" i="18"/>
  <c r="R137" i="18"/>
  <c r="Q137" i="18"/>
  <c r="R154" i="18"/>
  <c r="Q154" i="18"/>
  <c r="Q110" i="18"/>
  <c r="P118" i="18"/>
  <c r="R110" i="18"/>
  <c r="Q127" i="18"/>
  <c r="R127" i="18"/>
  <c r="Q144" i="18"/>
  <c r="R144" i="18"/>
  <c r="Q83" i="18"/>
  <c r="R83" i="18"/>
  <c r="Q100" i="18"/>
  <c r="R100" i="18"/>
  <c r="Q117" i="18"/>
  <c r="R117" i="18"/>
  <c r="P134" i="18"/>
  <c r="Q135" i="18"/>
  <c r="R135" i="18"/>
  <c r="P160" i="18"/>
  <c r="Q152" i="18"/>
  <c r="R152" i="18"/>
  <c r="I158" i="18"/>
  <c r="X67" i="18"/>
  <c r="Y67" i="18"/>
  <c r="I59" i="18"/>
  <c r="Q51" i="18"/>
  <c r="P50" i="18"/>
  <c r="I42" i="18"/>
  <c r="Q33" i="18"/>
  <c r="R33" i="18"/>
  <c r="X32" i="18"/>
  <c r="Y32" i="18"/>
  <c r="I25" i="18"/>
  <c r="I140" i="18"/>
  <c r="J107" i="18"/>
  <c r="I107" i="18"/>
  <c r="H106" i="18"/>
  <c r="I88" i="18"/>
  <c r="X79" i="18"/>
  <c r="W78" i="18"/>
  <c r="I69" i="18"/>
  <c r="R60" i="18"/>
  <c r="Q60" i="18"/>
  <c r="X59" i="18"/>
  <c r="I52" i="18"/>
  <c r="R43" i="18"/>
  <c r="Q43" i="18"/>
  <c r="X42" i="18"/>
  <c r="R26" i="18"/>
  <c r="Q26" i="18"/>
  <c r="P34" i="18"/>
  <c r="X25" i="18"/>
  <c r="I17" i="18"/>
  <c r="R9" i="18"/>
  <c r="Q9" i="18"/>
  <c r="P8" i="18"/>
  <c r="R115" i="18"/>
  <c r="Q115" i="18"/>
  <c r="R98" i="18"/>
  <c r="Q98" i="18"/>
  <c r="X87" i="18"/>
  <c r="J157" i="18"/>
  <c r="I157" i="18"/>
  <c r="I71" i="18"/>
  <c r="X61" i="18"/>
  <c r="H62" i="18"/>
  <c r="I54" i="18"/>
  <c r="R45" i="18"/>
  <c r="Q45" i="18"/>
  <c r="Y44" i="18"/>
  <c r="X44" i="18"/>
  <c r="J37" i="18"/>
  <c r="H36" i="18"/>
  <c r="I37" i="18"/>
  <c r="R28" i="18"/>
  <c r="Q28" i="18"/>
  <c r="X27" i="18"/>
  <c r="I19" i="18"/>
  <c r="R11" i="18"/>
  <c r="Q11" i="18"/>
  <c r="X10" i="18"/>
  <c r="R114" i="18"/>
  <c r="Q114" i="18"/>
  <c r="Y97" i="18"/>
  <c r="X97" i="18"/>
  <c r="I73" i="18"/>
  <c r="R65" i="18"/>
  <c r="P64" i="18"/>
  <c r="Q65" i="18"/>
  <c r="I56" i="18"/>
  <c r="R47" i="18"/>
  <c r="Q47" i="18"/>
  <c r="Y46" i="18"/>
  <c r="X46" i="18"/>
  <c r="I39" i="18"/>
  <c r="R30" i="18"/>
  <c r="Q30" i="18"/>
  <c r="Y29" i="18"/>
  <c r="X29" i="18"/>
  <c r="R13" i="18"/>
  <c r="Q13" i="18"/>
  <c r="X12" i="18"/>
  <c r="W20" i="18"/>
  <c r="R150" i="18"/>
  <c r="Q150" i="18"/>
  <c r="X131" i="18"/>
  <c r="R97" i="18"/>
  <c r="Q97" i="18"/>
  <c r="Q74" i="18"/>
  <c r="R74" i="18"/>
  <c r="X73" i="18"/>
  <c r="Y73" i="18"/>
  <c r="I66" i="18"/>
  <c r="Q57" i="18"/>
  <c r="R57" i="18"/>
  <c r="X56" i="18"/>
  <c r="Q40" i="18"/>
  <c r="P48" i="18"/>
  <c r="R40" i="18"/>
  <c r="X39" i="18"/>
  <c r="I31" i="18"/>
  <c r="Q23" i="18"/>
  <c r="R23" i="18"/>
  <c r="P22" i="18"/>
  <c r="I14" i="18"/>
  <c r="R131" i="18"/>
  <c r="Q131" i="18"/>
  <c r="X113" i="18"/>
  <c r="I97" i="18"/>
  <c r="R81" i="18"/>
  <c r="Q81" i="18"/>
  <c r="I75" i="18"/>
  <c r="R67" i="18"/>
  <c r="Q67" i="18"/>
  <c r="Y66" i="18"/>
  <c r="X66" i="18"/>
  <c r="I58" i="18"/>
  <c r="J41" i="18"/>
  <c r="I41" i="18"/>
  <c r="R32" i="18"/>
  <c r="Q32" i="18"/>
  <c r="X31" i="18"/>
  <c r="I24" i="18"/>
  <c r="R15" i="18"/>
  <c r="Q15" i="18"/>
  <c r="X14" i="18"/>
  <c r="H90" i="18"/>
  <c r="J82" i="18"/>
  <c r="I82" i="18"/>
  <c r="I99" i="18"/>
  <c r="J99" i="18"/>
  <c r="I116" i="18"/>
  <c r="I151" i="18"/>
  <c r="I114" i="18"/>
  <c r="J131" i="18"/>
  <c r="I131" i="18"/>
  <c r="H148" i="18"/>
  <c r="I149" i="18"/>
  <c r="J87" i="18"/>
  <c r="I87" i="18"/>
  <c r="I122" i="18"/>
  <c r="J139" i="18"/>
  <c r="I139" i="18"/>
  <c r="I156" i="18"/>
  <c r="I95" i="18"/>
  <c r="I112" i="18"/>
  <c r="I129" i="18"/>
  <c r="I85" i="18"/>
  <c r="J102" i="18"/>
  <c r="I102" i="18"/>
  <c r="I137" i="18"/>
  <c r="J154" i="18"/>
  <c r="I154" i="18"/>
  <c r="H92" i="18"/>
  <c r="I93" i="18"/>
  <c r="H118" i="18"/>
  <c r="I110" i="18"/>
  <c r="I127" i="18"/>
  <c r="I144" i="18"/>
  <c r="J83" i="18"/>
  <c r="I83" i="18"/>
  <c r="I100" i="18"/>
  <c r="J117" i="18"/>
  <c r="I117" i="18"/>
  <c r="I135" i="18"/>
  <c r="H134" i="18"/>
  <c r="H160" i="18"/>
  <c r="I152" i="18"/>
  <c r="I108" i="18"/>
  <c r="I125" i="18"/>
  <c r="J125" i="18"/>
  <c r="I142" i="18"/>
  <c r="J142" i="18"/>
  <c r="I159" i="18"/>
  <c r="J81" i="18"/>
  <c r="I81" i="18"/>
  <c r="I98" i="18"/>
  <c r="I115" i="18"/>
  <c r="I150" i="18"/>
  <c r="I79" i="18"/>
  <c r="H78" i="18"/>
  <c r="J96" i="18"/>
  <c r="I96" i="18"/>
  <c r="H104" i="18"/>
  <c r="I113" i="18"/>
  <c r="J130" i="18"/>
  <c r="I130" i="18"/>
  <c r="I86" i="18"/>
  <c r="I103" i="18"/>
  <c r="I121" i="18"/>
  <c r="H120" i="18"/>
  <c r="I138" i="18"/>
  <c r="H146" i="18"/>
  <c r="J155" i="18"/>
  <c r="I155" i="18"/>
  <c r="I94" i="18"/>
  <c r="J111" i="18"/>
  <c r="I111" i="18"/>
  <c r="I128" i="18"/>
  <c r="I145" i="18"/>
  <c r="I101" i="18"/>
  <c r="J101" i="18"/>
  <c r="I136" i="18"/>
  <c r="I153" i="18"/>
  <c r="J153" i="18"/>
  <c r="I109" i="18"/>
  <c r="J109" i="18"/>
  <c r="I126" i="18"/>
  <c r="I143" i="18"/>
  <c r="X149" i="18"/>
  <c r="W148" i="18"/>
  <c r="Q93" i="18"/>
  <c r="P92" i="18"/>
  <c r="R93" i="18"/>
  <c r="X75" i="18"/>
  <c r="H76" i="18"/>
  <c r="J68" i="18"/>
  <c r="I68" i="18"/>
  <c r="R59" i="18"/>
  <c r="Q59" i="18"/>
  <c r="X58" i="18"/>
  <c r="H50" i="18"/>
  <c r="I51" i="18"/>
  <c r="R42" i="18"/>
  <c r="Q42" i="18"/>
  <c r="X41" i="18"/>
  <c r="I33" i="18"/>
  <c r="R25" i="18"/>
  <c r="Q25" i="18"/>
  <c r="Y24" i="18"/>
  <c r="X24" i="18"/>
  <c r="I16" i="18"/>
  <c r="Y89" i="18"/>
  <c r="X89" i="18"/>
  <c r="W106" i="18"/>
  <c r="X107" i="18"/>
  <c r="W132" i="18"/>
  <c r="X124" i="18"/>
  <c r="X141" i="18"/>
  <c r="X158" i="18"/>
  <c r="Y122" i="18"/>
  <c r="X122" i="18"/>
  <c r="X139" i="18"/>
  <c r="Y156" i="18"/>
  <c r="X156" i="18"/>
  <c r="X95" i="18"/>
  <c r="X112" i="18"/>
  <c r="X129" i="18"/>
  <c r="X85" i="18"/>
  <c r="X102" i="18"/>
  <c r="Y137" i="18"/>
  <c r="X137" i="18"/>
  <c r="X154" i="18"/>
  <c r="Y93" i="18"/>
  <c r="X93" i="18"/>
  <c r="W92" i="18"/>
  <c r="W118" i="18"/>
  <c r="X110" i="18"/>
  <c r="X127" i="18"/>
  <c r="X144" i="18"/>
  <c r="X83" i="18"/>
  <c r="Y100" i="18"/>
  <c r="X100" i="18"/>
  <c r="X117" i="18"/>
  <c r="W134" i="18"/>
  <c r="X135" i="18"/>
  <c r="W160" i="18"/>
  <c r="X152" i="18"/>
  <c r="X108" i="18"/>
  <c r="X125" i="18"/>
  <c r="X142" i="18"/>
  <c r="Y159" i="18"/>
  <c r="X159" i="18"/>
  <c r="X81" i="18"/>
  <c r="X98" i="18"/>
  <c r="X115" i="18"/>
  <c r="X150" i="18"/>
  <c r="Y150" i="18"/>
  <c r="X88" i="18"/>
  <c r="X123" i="18"/>
  <c r="X140" i="18"/>
  <c r="Y157" i="18"/>
  <c r="X157" i="18"/>
  <c r="X86" i="18"/>
  <c r="Y103" i="18"/>
  <c r="X103" i="18"/>
  <c r="X121" i="18"/>
  <c r="W120" i="18"/>
  <c r="Y138" i="18"/>
  <c r="X138" i="18"/>
  <c r="W146" i="18"/>
  <c r="X155" i="18"/>
  <c r="X94" i="18"/>
  <c r="Y111" i="18"/>
  <c r="X111" i="18"/>
  <c r="X128" i="18"/>
  <c r="Y145" i="18"/>
  <c r="X145" i="18"/>
  <c r="Y84" i="18"/>
  <c r="X84" i="18"/>
  <c r="X101" i="18"/>
  <c r="X136" i="18"/>
  <c r="X153" i="18"/>
  <c r="X109" i="18"/>
  <c r="Y109" i="18"/>
  <c r="X126" i="18"/>
  <c r="Y126" i="18"/>
  <c r="X143" i="18"/>
  <c r="Y143" i="18"/>
  <c r="W90" i="18"/>
  <c r="X82" i="18"/>
  <c r="Y82" i="18"/>
  <c r="X99" i="18"/>
  <c r="X116" i="18"/>
  <c r="X151" i="18"/>
  <c r="R149" i="18"/>
  <c r="Q149" i="18"/>
  <c r="P148" i="18"/>
  <c r="Y96" i="18"/>
  <c r="X96" i="18"/>
  <c r="W104" i="18"/>
  <c r="R69" i="18"/>
  <c r="Q69" i="18"/>
  <c r="W76" i="18"/>
  <c r="Y68" i="18"/>
  <c r="X68" i="18"/>
  <c r="I60" i="18"/>
  <c r="R52" i="18"/>
  <c r="Q52" i="18"/>
  <c r="W50" i="18"/>
  <c r="X51" i="18"/>
  <c r="J43" i="18"/>
  <c r="I43" i="18"/>
  <c r="Y33" i="18"/>
  <c r="X33" i="18"/>
  <c r="H34" i="18"/>
  <c r="J26" i="18"/>
  <c r="I26" i="18"/>
  <c r="R17" i="18"/>
  <c r="Q17" i="18"/>
  <c r="X16" i="18"/>
  <c r="H8" i="18"/>
  <c r="J32" i="18" s="1"/>
  <c r="J9" i="18"/>
  <c r="I9" i="18"/>
  <c r="I70" i="18"/>
  <c r="R61" i="18"/>
  <c r="Q61" i="18"/>
  <c r="Y60" i="18"/>
  <c r="X60" i="18"/>
  <c r="J53" i="18"/>
  <c r="I53" i="18"/>
  <c r="R44" i="18"/>
  <c r="Q44" i="18"/>
  <c r="Y43" i="18"/>
  <c r="X43" i="18"/>
  <c r="R27" i="18"/>
  <c r="Q27" i="18"/>
  <c r="Y26" i="18"/>
  <c r="X26" i="18"/>
  <c r="W34" i="18"/>
  <c r="J18" i="18"/>
  <c r="I18" i="18"/>
  <c r="R10" i="18"/>
  <c r="Q10" i="18"/>
  <c r="W8" i="18"/>
  <c r="Y58" i="18" s="1"/>
  <c r="Y9" i="18"/>
  <c r="X9" i="18"/>
  <c r="I89" i="18"/>
  <c r="Y80" i="18"/>
  <c r="X80" i="18"/>
  <c r="R71" i="18"/>
  <c r="Q71" i="18"/>
  <c r="Y70" i="18"/>
  <c r="X70" i="18"/>
  <c r="P62" i="18"/>
  <c r="R54" i="18"/>
  <c r="Q54" i="18"/>
  <c r="Y53" i="18"/>
  <c r="X53" i="18"/>
  <c r="J45" i="18"/>
  <c r="I45" i="18"/>
  <c r="R37" i="18"/>
  <c r="Q37" i="18"/>
  <c r="P36" i="18"/>
  <c r="J28" i="18"/>
  <c r="I28" i="18"/>
  <c r="R19" i="18"/>
  <c r="Q19" i="18"/>
  <c r="Y18" i="18"/>
  <c r="X18" i="18"/>
  <c r="J11" i="18"/>
  <c r="I11" i="18"/>
  <c r="H132" i="18"/>
  <c r="J124" i="18"/>
  <c r="I124" i="18"/>
  <c r="J72" i="18"/>
  <c r="I72" i="18"/>
  <c r="J55" i="18"/>
  <c r="I55" i="18"/>
  <c r="R46" i="18"/>
  <c r="Q46" i="18"/>
  <c r="Y45" i="18"/>
  <c r="X45" i="18"/>
  <c r="J38" i="18"/>
  <c r="I38" i="18"/>
  <c r="R29" i="18"/>
  <c r="Q29" i="18"/>
  <c r="Y28" i="18"/>
  <c r="X28" i="18"/>
  <c r="R12" i="18"/>
  <c r="Q12" i="18"/>
  <c r="P20" i="18"/>
  <c r="Y11" i="18"/>
  <c r="X11" i="18"/>
  <c r="K87" i="17"/>
  <c r="J87" i="17"/>
  <c r="I87" i="17"/>
  <c r="J62" i="17"/>
  <c r="K62" i="17"/>
  <c r="I62" i="17"/>
  <c r="I53" i="17"/>
  <c r="K53" i="17"/>
  <c r="J53" i="17"/>
  <c r="K20" i="17"/>
  <c r="J20" i="17"/>
  <c r="I20" i="17"/>
  <c r="K117" i="17"/>
  <c r="I117" i="17"/>
  <c r="J117" i="17"/>
  <c r="K81" i="17"/>
  <c r="I81" i="17"/>
  <c r="J81" i="17"/>
  <c r="J60" i="17"/>
  <c r="I60" i="17"/>
  <c r="K60" i="17"/>
  <c r="J43" i="17"/>
  <c r="I43" i="17"/>
  <c r="K43" i="17"/>
  <c r="I26" i="17"/>
  <c r="J26" i="17"/>
  <c r="K26" i="17"/>
  <c r="K104" i="17"/>
  <c r="J104" i="17"/>
  <c r="I104" i="17"/>
  <c r="H79" i="17"/>
  <c r="K80" i="17"/>
  <c r="J80" i="17"/>
  <c r="I80" i="17"/>
  <c r="K33" i="17"/>
  <c r="J33" i="17"/>
  <c r="I33" i="17"/>
  <c r="J19" i="17"/>
  <c r="I19" i="17"/>
  <c r="K19" i="17"/>
  <c r="J11" i="17"/>
  <c r="I11" i="17"/>
  <c r="K11" i="17"/>
  <c r="K58" i="17"/>
  <c r="J58" i="17"/>
  <c r="I58" i="17"/>
  <c r="K41" i="17"/>
  <c r="J41" i="17"/>
  <c r="I41" i="17"/>
  <c r="H49" i="17"/>
  <c r="K24" i="17"/>
  <c r="J24" i="17"/>
  <c r="I24" i="17"/>
  <c r="H23" i="17"/>
  <c r="W14" i="17"/>
  <c r="V14" i="17"/>
  <c r="U14" i="17"/>
  <c r="H121" i="17"/>
  <c r="K122" i="17"/>
  <c r="J122" i="17"/>
  <c r="I122" i="17"/>
  <c r="H105" i="17"/>
  <c r="K97" i="17"/>
  <c r="J97" i="17"/>
  <c r="I97" i="17"/>
  <c r="I85" i="17"/>
  <c r="K85" i="17"/>
  <c r="J85" i="17"/>
  <c r="I68" i="17"/>
  <c r="K68" i="17"/>
  <c r="J68" i="17"/>
  <c r="K56" i="17"/>
  <c r="J56" i="17"/>
  <c r="I56" i="17"/>
  <c r="K39" i="17"/>
  <c r="J39" i="17"/>
  <c r="I39" i="17"/>
  <c r="W13" i="17"/>
  <c r="V13" i="17"/>
  <c r="T21" i="17"/>
  <c r="U13" i="17"/>
  <c r="K46" i="17"/>
  <c r="I46" i="17"/>
  <c r="J46" i="17"/>
  <c r="K29" i="17"/>
  <c r="I29" i="17"/>
  <c r="J29" i="17"/>
  <c r="K17" i="17"/>
  <c r="I17" i="17"/>
  <c r="J17" i="17"/>
  <c r="K152" i="17"/>
  <c r="I152" i="17"/>
  <c r="J152" i="17"/>
  <c r="K115" i="17"/>
  <c r="I115" i="17"/>
  <c r="J115" i="17"/>
  <c r="J54" i="17"/>
  <c r="I54" i="17"/>
  <c r="K54" i="17"/>
  <c r="V20" i="17"/>
  <c r="U20" i="17"/>
  <c r="W20" i="17"/>
  <c r="V12" i="17"/>
  <c r="U12" i="17"/>
  <c r="W12" i="17"/>
  <c r="H147" i="17"/>
  <c r="K139" i="17"/>
  <c r="J139" i="17"/>
  <c r="I139" i="17"/>
  <c r="K114" i="17"/>
  <c r="J114" i="17"/>
  <c r="I114" i="17"/>
  <c r="I102" i="17"/>
  <c r="K102" i="17"/>
  <c r="J102" i="17"/>
  <c r="K61" i="17"/>
  <c r="J61" i="17"/>
  <c r="I61" i="17"/>
  <c r="K44" i="17"/>
  <c r="J44" i="17"/>
  <c r="I44" i="17"/>
  <c r="H35" i="17"/>
  <c r="K27" i="17"/>
  <c r="J27" i="17"/>
  <c r="I27" i="17"/>
  <c r="K16" i="17"/>
  <c r="J16" i="17"/>
  <c r="I16" i="17"/>
  <c r="H51" i="17"/>
  <c r="K52" i="17"/>
  <c r="J52" i="17"/>
  <c r="I52" i="17"/>
  <c r="K34" i="17"/>
  <c r="J34" i="17"/>
  <c r="I34" i="17"/>
  <c r="W19" i="17"/>
  <c r="V19" i="17"/>
  <c r="U19" i="17"/>
  <c r="W11" i="17"/>
  <c r="V11" i="17"/>
  <c r="U11" i="17"/>
  <c r="J72" i="17"/>
  <c r="I72" i="17"/>
  <c r="K72" i="17"/>
  <c r="K89" i="17"/>
  <c r="J89" i="17"/>
  <c r="I89" i="17"/>
  <c r="K124" i="17"/>
  <c r="J124" i="17"/>
  <c r="I124" i="17"/>
  <c r="K141" i="17"/>
  <c r="J141" i="17"/>
  <c r="I141" i="17"/>
  <c r="K158" i="17"/>
  <c r="J158" i="17"/>
  <c r="I158" i="17"/>
  <c r="K82" i="17"/>
  <c r="J82" i="17"/>
  <c r="I82" i="17"/>
  <c r="K99" i="17"/>
  <c r="J99" i="17"/>
  <c r="I99" i="17"/>
  <c r="K116" i="17"/>
  <c r="J116" i="17"/>
  <c r="I116" i="17"/>
  <c r="K151" i="17"/>
  <c r="J151" i="17"/>
  <c r="I151" i="17"/>
  <c r="K74" i="17"/>
  <c r="J74" i="17"/>
  <c r="I74" i="17"/>
  <c r="K109" i="17"/>
  <c r="J109" i="17"/>
  <c r="I109" i="17"/>
  <c r="K126" i="17"/>
  <c r="J126" i="17"/>
  <c r="I126" i="17"/>
  <c r="K143" i="17"/>
  <c r="J143" i="17"/>
  <c r="I143" i="17"/>
  <c r="K160" i="17"/>
  <c r="J160" i="17"/>
  <c r="I160" i="17"/>
  <c r="K84" i="17"/>
  <c r="J84" i="17"/>
  <c r="I84" i="17"/>
  <c r="K101" i="17"/>
  <c r="J101" i="17"/>
  <c r="I101" i="17"/>
  <c r="K118" i="17"/>
  <c r="J118" i="17"/>
  <c r="I118" i="17"/>
  <c r="K136" i="17"/>
  <c r="J136" i="17"/>
  <c r="I136" i="17"/>
  <c r="H135" i="17"/>
  <c r="H161" i="17"/>
  <c r="K153" i="17"/>
  <c r="J153" i="17"/>
  <c r="I153" i="17"/>
  <c r="K76" i="17"/>
  <c r="J76" i="17"/>
  <c r="I76" i="17"/>
  <c r="H93" i="17"/>
  <c r="K94" i="17"/>
  <c r="J94" i="17"/>
  <c r="I94" i="17"/>
  <c r="K111" i="17"/>
  <c r="J111" i="17"/>
  <c r="I111" i="17"/>
  <c r="H119" i="17"/>
  <c r="K128" i="17"/>
  <c r="J128" i="17"/>
  <c r="I128" i="17"/>
  <c r="K145" i="17"/>
  <c r="J145" i="17"/>
  <c r="I145" i="17"/>
  <c r="H77" i="17"/>
  <c r="J69" i="17"/>
  <c r="I69" i="17"/>
  <c r="K69" i="17"/>
  <c r="J86" i="17"/>
  <c r="I86" i="17"/>
  <c r="K86" i="17"/>
  <c r="J103" i="17"/>
  <c r="I103" i="17"/>
  <c r="K103" i="17"/>
  <c r="J138" i="17"/>
  <c r="I138" i="17"/>
  <c r="K138" i="17"/>
  <c r="J155" i="17"/>
  <c r="I155" i="17"/>
  <c r="K155" i="17"/>
  <c r="K96" i="17"/>
  <c r="I96" i="17"/>
  <c r="J96" i="17"/>
  <c r="K113" i="17"/>
  <c r="I113" i="17"/>
  <c r="J113" i="17"/>
  <c r="K130" i="17"/>
  <c r="I130" i="17"/>
  <c r="J130" i="17"/>
  <c r="J71" i="17"/>
  <c r="K71" i="17"/>
  <c r="I71" i="17"/>
  <c r="J88" i="17"/>
  <c r="I88" i="17"/>
  <c r="K88" i="17"/>
  <c r="J123" i="17"/>
  <c r="K123" i="17"/>
  <c r="I123" i="17"/>
  <c r="J140" i="17"/>
  <c r="K140" i="17"/>
  <c r="I140" i="17"/>
  <c r="J157" i="17"/>
  <c r="K157" i="17"/>
  <c r="I157" i="17"/>
  <c r="J73" i="17"/>
  <c r="K73" i="17"/>
  <c r="I73" i="17"/>
  <c r="J90" i="17"/>
  <c r="K90" i="17"/>
  <c r="I90" i="17"/>
  <c r="J108" i="17"/>
  <c r="H107" i="17"/>
  <c r="K108" i="17"/>
  <c r="I108" i="17"/>
  <c r="J125" i="17"/>
  <c r="H133" i="17"/>
  <c r="I125" i="17"/>
  <c r="K125" i="17"/>
  <c r="J142" i="17"/>
  <c r="K142" i="17"/>
  <c r="I142" i="17"/>
  <c r="K159" i="17"/>
  <c r="J159" i="17"/>
  <c r="I159" i="17"/>
  <c r="J75" i="17"/>
  <c r="K75" i="17"/>
  <c r="I75" i="17"/>
  <c r="J110" i="17"/>
  <c r="K110" i="17"/>
  <c r="I110" i="17"/>
  <c r="J127" i="17"/>
  <c r="K127" i="17"/>
  <c r="I127" i="17"/>
  <c r="J144" i="17"/>
  <c r="K144" i="17"/>
  <c r="I144" i="17"/>
  <c r="I154" i="17"/>
  <c r="K154" i="17"/>
  <c r="J154" i="17"/>
  <c r="K95" i="17"/>
  <c r="J95" i="17"/>
  <c r="I95" i="17"/>
  <c r="K112" i="17"/>
  <c r="J112" i="17"/>
  <c r="I112" i="17"/>
  <c r="K129" i="17"/>
  <c r="J129" i="17"/>
  <c r="I129" i="17"/>
  <c r="K146" i="17"/>
  <c r="J146" i="17"/>
  <c r="I146" i="17"/>
  <c r="K156" i="17"/>
  <c r="J156" i="17"/>
  <c r="I156" i="17"/>
  <c r="K150" i="17"/>
  <c r="I150" i="17"/>
  <c r="J150" i="17"/>
  <c r="H149" i="17"/>
  <c r="K47" i="17"/>
  <c r="J47" i="17"/>
  <c r="I47" i="17"/>
  <c r="K30" i="17"/>
  <c r="J30" i="17"/>
  <c r="I30" i="17"/>
  <c r="W17" i="17"/>
  <c r="V17" i="17"/>
  <c r="U17" i="17"/>
  <c r="V16" i="17"/>
  <c r="W16" i="17"/>
  <c r="U16" i="17"/>
  <c r="J131" i="16"/>
  <c r="I131" i="16"/>
  <c r="H133" i="16"/>
  <c r="J125" i="16"/>
  <c r="I125" i="16"/>
  <c r="K115" i="16"/>
  <c r="J115" i="16"/>
  <c r="I115" i="16"/>
  <c r="J98" i="16"/>
  <c r="I98" i="16"/>
  <c r="J81" i="16"/>
  <c r="I81" i="16"/>
  <c r="J46" i="16"/>
  <c r="I46" i="16"/>
  <c r="K29" i="16"/>
  <c r="J29" i="16"/>
  <c r="I29" i="16"/>
  <c r="W18" i="17"/>
  <c r="V18" i="17"/>
  <c r="U18" i="17"/>
  <c r="J158" i="16"/>
  <c r="I158" i="16"/>
  <c r="I123" i="16"/>
  <c r="J123" i="16"/>
  <c r="I88" i="16"/>
  <c r="J88" i="16"/>
  <c r="I71" i="16"/>
  <c r="K71" i="16"/>
  <c r="J71" i="16"/>
  <c r="I54" i="16"/>
  <c r="J54" i="16"/>
  <c r="U12" i="16"/>
  <c r="W12" i="16"/>
  <c r="V12" i="16"/>
  <c r="H135" i="16"/>
  <c r="J136" i="16"/>
  <c r="I136" i="16"/>
  <c r="J113" i="16"/>
  <c r="I113" i="16"/>
  <c r="J96" i="16"/>
  <c r="I96" i="16"/>
  <c r="J61" i="16"/>
  <c r="I61" i="16"/>
  <c r="K61" i="16"/>
  <c r="J44" i="16"/>
  <c r="I44" i="16"/>
  <c r="J27" i="16"/>
  <c r="I27" i="16"/>
  <c r="H35" i="16"/>
  <c r="J16" i="16"/>
  <c r="I16" i="16"/>
  <c r="J103" i="16"/>
  <c r="I103" i="16"/>
  <c r="J86" i="16"/>
  <c r="I86" i="16"/>
  <c r="K69" i="16"/>
  <c r="J69" i="16"/>
  <c r="I69" i="16"/>
  <c r="H77" i="16"/>
  <c r="K52" i="16"/>
  <c r="J52" i="16"/>
  <c r="I52" i="16"/>
  <c r="H51" i="16"/>
  <c r="J34" i="16"/>
  <c r="I34" i="16"/>
  <c r="W19" i="16"/>
  <c r="V19" i="16"/>
  <c r="U19" i="16"/>
  <c r="W11" i="16"/>
  <c r="V11" i="16"/>
  <c r="U11" i="16"/>
  <c r="J160" i="16"/>
  <c r="I160" i="16"/>
  <c r="K140" i="16"/>
  <c r="J140" i="16"/>
  <c r="I140" i="16"/>
  <c r="J157" i="16"/>
  <c r="I157" i="16"/>
  <c r="J132" i="16"/>
  <c r="K132" i="16"/>
  <c r="I132" i="16"/>
  <c r="J150" i="16"/>
  <c r="I150" i="16"/>
  <c r="H149" i="16"/>
  <c r="K150" i="16"/>
  <c r="I142" i="16"/>
  <c r="J142" i="16"/>
  <c r="K159" i="16"/>
  <c r="I159" i="16"/>
  <c r="J159" i="16"/>
  <c r="J152" i="16"/>
  <c r="I152" i="16"/>
  <c r="J154" i="16"/>
  <c r="I154" i="16"/>
  <c r="I146" i="16"/>
  <c r="J146" i="16"/>
  <c r="H147" i="16"/>
  <c r="I139" i="16"/>
  <c r="J139" i="16"/>
  <c r="K156" i="16"/>
  <c r="J156" i="16"/>
  <c r="I156" i="16"/>
  <c r="J138" i="16"/>
  <c r="I138" i="16"/>
  <c r="J111" i="16"/>
  <c r="I111" i="16"/>
  <c r="H119" i="16"/>
  <c r="J94" i="16"/>
  <c r="I94" i="16"/>
  <c r="H93" i="16"/>
  <c r="J76" i="16"/>
  <c r="I76" i="16"/>
  <c r="J59" i="16"/>
  <c r="I59" i="16"/>
  <c r="J42" i="16"/>
  <c r="I42" i="16"/>
  <c r="K25" i="16"/>
  <c r="J25" i="16"/>
  <c r="I25" i="16"/>
  <c r="J15" i="16"/>
  <c r="I15" i="16"/>
  <c r="J141" i="16"/>
  <c r="I141" i="16"/>
  <c r="K118" i="16"/>
  <c r="J118" i="16"/>
  <c r="I118" i="16"/>
  <c r="J101" i="16"/>
  <c r="I101" i="16"/>
  <c r="J84" i="16"/>
  <c r="I84" i="16"/>
  <c r="J67" i="16"/>
  <c r="I67" i="16"/>
  <c r="K32" i="16"/>
  <c r="J32" i="16"/>
  <c r="I32" i="16"/>
  <c r="W18" i="16"/>
  <c r="V18" i="16"/>
  <c r="U18" i="16"/>
  <c r="W10" i="16"/>
  <c r="V10" i="16"/>
  <c r="U10" i="16"/>
  <c r="T9" i="16"/>
  <c r="J144" i="16"/>
  <c r="I144" i="16"/>
  <c r="J130" i="16"/>
  <c r="I130" i="16"/>
  <c r="K109" i="16"/>
  <c r="J109" i="16"/>
  <c r="I109" i="16"/>
  <c r="J74" i="16"/>
  <c r="I74" i="16"/>
  <c r="J57" i="16"/>
  <c r="I57" i="16"/>
  <c r="J40" i="16"/>
  <c r="I40" i="16"/>
  <c r="J14" i="16"/>
  <c r="I14" i="16"/>
  <c r="K128" i="16"/>
  <c r="J128" i="16"/>
  <c r="I128" i="16"/>
  <c r="J116" i="16"/>
  <c r="I116" i="16"/>
  <c r="J99" i="16"/>
  <c r="I99" i="16"/>
  <c r="J82" i="16"/>
  <c r="I82" i="16"/>
  <c r="K47" i="16"/>
  <c r="J47" i="16"/>
  <c r="I47" i="16"/>
  <c r="J30" i="16"/>
  <c r="I30" i="16"/>
  <c r="W17" i="16"/>
  <c r="V17" i="16"/>
  <c r="U17" i="16"/>
  <c r="K126" i="16"/>
  <c r="J126" i="16"/>
  <c r="I126" i="16"/>
  <c r="J89" i="16"/>
  <c r="I89" i="16"/>
  <c r="J72" i="16"/>
  <c r="I72" i="16"/>
  <c r="H63" i="16"/>
  <c r="J55" i="16"/>
  <c r="I55" i="16"/>
  <c r="H37" i="16"/>
  <c r="J38" i="16"/>
  <c r="I38" i="16"/>
  <c r="J13" i="16"/>
  <c r="I13" i="16"/>
  <c r="H21" i="16"/>
  <c r="J124" i="16"/>
  <c r="I124" i="16"/>
  <c r="J114" i="16"/>
  <c r="I114" i="16"/>
  <c r="H105" i="16"/>
  <c r="K97" i="16"/>
  <c r="J97" i="16"/>
  <c r="I97" i="16"/>
  <c r="H79" i="16"/>
  <c r="K80" i="16"/>
  <c r="J80" i="16"/>
  <c r="I80" i="16"/>
  <c r="J62" i="16"/>
  <c r="I62" i="16"/>
  <c r="J45" i="16"/>
  <c r="I45" i="16"/>
  <c r="J28" i="16"/>
  <c r="I28" i="16"/>
  <c r="W16" i="16"/>
  <c r="V16" i="16"/>
  <c r="U16" i="16"/>
  <c r="J143" i="16"/>
  <c r="I143" i="16"/>
  <c r="H121" i="16"/>
  <c r="J122" i="16"/>
  <c r="I122" i="16"/>
  <c r="J104" i="16"/>
  <c r="I104" i="16"/>
  <c r="J87" i="16"/>
  <c r="I87" i="16"/>
  <c r="K70" i="16"/>
  <c r="J70" i="16"/>
  <c r="I70" i="16"/>
  <c r="J53" i="16"/>
  <c r="I53" i="16"/>
  <c r="J20" i="16"/>
  <c r="I20" i="16"/>
  <c r="J12" i="16"/>
  <c r="I12" i="16"/>
  <c r="J155" i="16"/>
  <c r="I155" i="16"/>
  <c r="K112" i="16"/>
  <c r="J112" i="16"/>
  <c r="I112" i="16"/>
  <c r="J95" i="16"/>
  <c r="I95" i="16"/>
  <c r="J60" i="16"/>
  <c r="I60" i="16"/>
  <c r="J43" i="16"/>
  <c r="I43" i="16"/>
  <c r="K26" i="16"/>
  <c r="J26" i="16"/>
  <c r="I26" i="16"/>
  <c r="W15" i="16"/>
  <c r="V15" i="16"/>
  <c r="U15" i="16"/>
  <c r="I151" i="16"/>
  <c r="J151" i="16"/>
  <c r="J137" i="16"/>
  <c r="I137" i="16"/>
  <c r="J102" i="16"/>
  <c r="I102" i="16"/>
  <c r="J85" i="16"/>
  <c r="I85" i="16"/>
  <c r="J68" i="16"/>
  <c r="I68" i="16"/>
  <c r="K33" i="16"/>
  <c r="J33" i="16"/>
  <c r="I33" i="16"/>
  <c r="J110" i="16"/>
  <c r="I110" i="16"/>
  <c r="J75" i="16"/>
  <c r="I75" i="16"/>
  <c r="J58" i="16"/>
  <c r="I58" i="16"/>
  <c r="H49" i="16"/>
  <c r="J41" i="16"/>
  <c r="I41" i="16"/>
  <c r="H23" i="16"/>
  <c r="J24" i="16"/>
  <c r="I24" i="16"/>
  <c r="W14" i="16"/>
  <c r="V14" i="16"/>
  <c r="U14" i="16"/>
  <c r="I129" i="16"/>
  <c r="J129" i="16"/>
  <c r="J117" i="16"/>
  <c r="I117" i="16"/>
  <c r="J100" i="16"/>
  <c r="I100" i="16"/>
  <c r="H91" i="16"/>
  <c r="J83" i="16"/>
  <c r="I83" i="16"/>
  <c r="H65" i="16"/>
  <c r="J66" i="16"/>
  <c r="I66" i="16"/>
  <c r="J48" i="16"/>
  <c r="I48" i="16"/>
  <c r="K31" i="16"/>
  <c r="J31" i="16"/>
  <c r="I31" i="16"/>
  <c r="J18" i="16"/>
  <c r="I18" i="16"/>
  <c r="H9" i="16"/>
  <c r="K98" i="16" s="1"/>
  <c r="J10" i="16"/>
  <c r="I10" i="16"/>
  <c r="M61" i="15"/>
  <c r="L61" i="15"/>
  <c r="J61" i="15"/>
  <c r="I61" i="15"/>
  <c r="K61" i="15"/>
  <c r="M47" i="15"/>
  <c r="L47" i="15"/>
  <c r="K47" i="15"/>
  <c r="I47" i="15"/>
  <c r="J47" i="15"/>
  <c r="M30" i="15"/>
  <c r="L30" i="15"/>
  <c r="K30" i="15"/>
  <c r="I30" i="15"/>
  <c r="J30" i="15"/>
  <c r="M93" i="15"/>
  <c r="L93" i="15"/>
  <c r="K93" i="15"/>
  <c r="J93" i="15"/>
  <c r="I93" i="15"/>
  <c r="I44" i="15"/>
  <c r="M44" i="15"/>
  <c r="L44" i="15"/>
  <c r="J44" i="15"/>
  <c r="K44" i="15"/>
  <c r="M79" i="15"/>
  <c r="L79" i="15"/>
  <c r="K79" i="15"/>
  <c r="J79" i="15"/>
  <c r="I79" i="15"/>
  <c r="J41" i="15"/>
  <c r="I41" i="15"/>
  <c r="H49" i="15"/>
  <c r="M41" i="15"/>
  <c r="K41" i="15"/>
  <c r="L41" i="15"/>
  <c r="J24" i="15"/>
  <c r="I24" i="15"/>
  <c r="M24" i="15"/>
  <c r="K24" i="15"/>
  <c r="L24" i="15"/>
  <c r="X14" i="15"/>
  <c r="W14" i="15"/>
  <c r="Y14" i="15"/>
  <c r="X10" i="15"/>
  <c r="W10" i="15"/>
  <c r="Y10" i="15"/>
  <c r="K38" i="15"/>
  <c r="J38" i="15"/>
  <c r="I38" i="15"/>
  <c r="L38" i="15"/>
  <c r="M38" i="15"/>
  <c r="H63" i="15"/>
  <c r="K55" i="15"/>
  <c r="M55" i="15"/>
  <c r="L55" i="15"/>
  <c r="J55" i="15"/>
  <c r="I55" i="15"/>
  <c r="L52" i="15"/>
  <c r="K52" i="15"/>
  <c r="J52" i="15"/>
  <c r="I52" i="15"/>
  <c r="M52" i="15"/>
  <c r="L34" i="15"/>
  <c r="K34" i="15"/>
  <c r="J34" i="15"/>
  <c r="I34" i="15"/>
  <c r="M34" i="15"/>
  <c r="M48" i="15"/>
  <c r="L48" i="15"/>
  <c r="K48" i="15"/>
  <c r="J48" i="15"/>
  <c r="I48" i="15"/>
  <c r="M31" i="15"/>
  <c r="L31" i="15"/>
  <c r="K31" i="15"/>
  <c r="J31" i="15"/>
  <c r="I31" i="15"/>
  <c r="M20" i="15"/>
  <c r="L20" i="15"/>
  <c r="K20" i="15"/>
  <c r="J20" i="15"/>
  <c r="I20" i="15"/>
  <c r="M16" i="15"/>
  <c r="L16" i="15"/>
  <c r="K16" i="15"/>
  <c r="J16" i="15"/>
  <c r="I16" i="15"/>
  <c r="M12" i="15"/>
  <c r="L12" i="15"/>
  <c r="K12" i="15"/>
  <c r="J12" i="15"/>
  <c r="I12" i="15"/>
  <c r="M113" i="15"/>
  <c r="L113" i="15"/>
  <c r="K113" i="15"/>
  <c r="J113" i="15"/>
  <c r="I113" i="15"/>
  <c r="M45" i="15"/>
  <c r="L45" i="15"/>
  <c r="K45" i="15"/>
  <c r="J45" i="15"/>
  <c r="I45" i="15"/>
  <c r="M28" i="15"/>
  <c r="L28" i="15"/>
  <c r="K28" i="15"/>
  <c r="J28" i="15"/>
  <c r="I28" i="15"/>
  <c r="Y17" i="15"/>
  <c r="X17" i="15"/>
  <c r="W17" i="15"/>
  <c r="Y13" i="15"/>
  <c r="X13" i="15"/>
  <c r="W13" i="15"/>
  <c r="V21" i="15"/>
  <c r="Y9" i="15"/>
  <c r="X9" i="15"/>
  <c r="W9" i="15"/>
  <c r="M65" i="15"/>
  <c r="L65" i="15"/>
  <c r="K65" i="15"/>
  <c r="I65" i="15"/>
  <c r="J65" i="15"/>
  <c r="M82" i="15"/>
  <c r="L82" i="15"/>
  <c r="K82" i="15"/>
  <c r="J82" i="15"/>
  <c r="I82" i="15"/>
  <c r="M99" i="15"/>
  <c r="L99" i="15"/>
  <c r="K99" i="15"/>
  <c r="J99" i="15"/>
  <c r="I99" i="15"/>
  <c r="M116" i="15"/>
  <c r="L116" i="15"/>
  <c r="K116" i="15"/>
  <c r="J116" i="15"/>
  <c r="I116" i="15"/>
  <c r="M151" i="15"/>
  <c r="L151" i="15"/>
  <c r="K151" i="15"/>
  <c r="J151" i="15"/>
  <c r="I151" i="15"/>
  <c r="M68" i="15"/>
  <c r="L68" i="15"/>
  <c r="K68" i="15"/>
  <c r="J68" i="15"/>
  <c r="I68" i="15"/>
  <c r="M85" i="15"/>
  <c r="L85" i="15"/>
  <c r="K85" i="15"/>
  <c r="J85" i="15"/>
  <c r="I85" i="15"/>
  <c r="M102" i="15"/>
  <c r="L102" i="15"/>
  <c r="K102" i="15"/>
  <c r="J102" i="15"/>
  <c r="I102" i="15"/>
  <c r="M137" i="15"/>
  <c r="L137" i="15"/>
  <c r="K137" i="15"/>
  <c r="J137" i="15"/>
  <c r="I137" i="15"/>
  <c r="M154" i="15"/>
  <c r="L154" i="15"/>
  <c r="K154" i="15"/>
  <c r="J154" i="15"/>
  <c r="I154" i="15"/>
  <c r="M88" i="15"/>
  <c r="L88" i="15"/>
  <c r="K88" i="15"/>
  <c r="J88" i="15"/>
  <c r="I88" i="15"/>
  <c r="M123" i="15"/>
  <c r="L123" i="15"/>
  <c r="K123" i="15"/>
  <c r="J123" i="15"/>
  <c r="I123" i="15"/>
  <c r="M140" i="15"/>
  <c r="L140" i="15"/>
  <c r="K140" i="15"/>
  <c r="J140" i="15"/>
  <c r="I140" i="15"/>
  <c r="M157" i="15"/>
  <c r="L157" i="15"/>
  <c r="K157" i="15"/>
  <c r="J157" i="15"/>
  <c r="I157" i="15"/>
  <c r="M57" i="15"/>
  <c r="L57" i="15"/>
  <c r="J57" i="15"/>
  <c r="I57" i="15"/>
  <c r="K57" i="15"/>
  <c r="M74" i="15"/>
  <c r="L74" i="15"/>
  <c r="K74" i="15"/>
  <c r="J74" i="15"/>
  <c r="I74" i="15"/>
  <c r="M109" i="15"/>
  <c r="L109" i="15"/>
  <c r="K109" i="15"/>
  <c r="J109" i="15"/>
  <c r="I109" i="15"/>
  <c r="M126" i="15"/>
  <c r="L126" i="15"/>
  <c r="K126" i="15"/>
  <c r="J126" i="15"/>
  <c r="I126" i="15"/>
  <c r="M143" i="15"/>
  <c r="L143" i="15"/>
  <c r="K143" i="15"/>
  <c r="J143" i="15"/>
  <c r="I143" i="15"/>
  <c r="M160" i="15"/>
  <c r="L160" i="15"/>
  <c r="K160" i="15"/>
  <c r="J160" i="15"/>
  <c r="I160" i="15"/>
  <c r="M60" i="15"/>
  <c r="L60" i="15"/>
  <c r="K60" i="15"/>
  <c r="J60" i="15"/>
  <c r="I60" i="15"/>
  <c r="M95" i="15"/>
  <c r="L95" i="15"/>
  <c r="K95" i="15"/>
  <c r="J95" i="15"/>
  <c r="I95" i="15"/>
  <c r="M112" i="15"/>
  <c r="L112" i="15"/>
  <c r="K112" i="15"/>
  <c r="J112" i="15"/>
  <c r="I112" i="15"/>
  <c r="M129" i="15"/>
  <c r="L129" i="15"/>
  <c r="K129" i="15"/>
  <c r="J129" i="15"/>
  <c r="I129" i="15"/>
  <c r="M146" i="15"/>
  <c r="L146" i="15"/>
  <c r="K146" i="15"/>
  <c r="J146" i="15"/>
  <c r="I146" i="15"/>
  <c r="M81" i="15"/>
  <c r="L81" i="15"/>
  <c r="K81" i="15"/>
  <c r="J81" i="15"/>
  <c r="I81" i="15"/>
  <c r="M98" i="15"/>
  <c r="L98" i="15"/>
  <c r="K98" i="15"/>
  <c r="J98" i="15"/>
  <c r="I98" i="15"/>
  <c r="M115" i="15"/>
  <c r="L115" i="15"/>
  <c r="K115" i="15"/>
  <c r="J115" i="15"/>
  <c r="I115" i="15"/>
  <c r="M132" i="15"/>
  <c r="L132" i="15"/>
  <c r="K132" i="15"/>
  <c r="J132" i="15"/>
  <c r="I132" i="15"/>
  <c r="M150" i="15"/>
  <c r="L150" i="15"/>
  <c r="K150" i="15"/>
  <c r="J150" i="15"/>
  <c r="I150" i="15"/>
  <c r="M67" i="15"/>
  <c r="L67" i="15"/>
  <c r="K67" i="15"/>
  <c r="J67" i="15"/>
  <c r="I67" i="15"/>
  <c r="M84" i="15"/>
  <c r="L84" i="15"/>
  <c r="K84" i="15"/>
  <c r="J84" i="15"/>
  <c r="I84" i="15"/>
  <c r="M101" i="15"/>
  <c r="L101" i="15"/>
  <c r="K101" i="15"/>
  <c r="J101" i="15"/>
  <c r="I101" i="15"/>
  <c r="M118" i="15"/>
  <c r="L118" i="15"/>
  <c r="K118" i="15"/>
  <c r="J118" i="15"/>
  <c r="I118" i="15"/>
  <c r="M136" i="15"/>
  <c r="L136" i="15"/>
  <c r="K136" i="15"/>
  <c r="J136" i="15"/>
  <c r="I136" i="15"/>
  <c r="H161" i="15"/>
  <c r="M153" i="15"/>
  <c r="L153" i="15"/>
  <c r="K153" i="15"/>
  <c r="J153" i="15"/>
  <c r="I153" i="15"/>
  <c r="M70" i="15"/>
  <c r="L70" i="15"/>
  <c r="K70" i="15"/>
  <c r="J70" i="15"/>
  <c r="I70" i="15"/>
  <c r="M87" i="15"/>
  <c r="L87" i="15"/>
  <c r="K87" i="15"/>
  <c r="J87" i="15"/>
  <c r="I87" i="15"/>
  <c r="M104" i="15"/>
  <c r="L104" i="15"/>
  <c r="K104" i="15"/>
  <c r="J104" i="15"/>
  <c r="I104" i="15"/>
  <c r="M122" i="15"/>
  <c r="L122" i="15"/>
  <c r="K122" i="15"/>
  <c r="J122" i="15"/>
  <c r="I122" i="15"/>
  <c r="M139" i="15"/>
  <c r="L139" i="15"/>
  <c r="K139" i="15"/>
  <c r="J139" i="15"/>
  <c r="I139" i="15"/>
  <c r="H147" i="15"/>
  <c r="M156" i="15"/>
  <c r="L156" i="15"/>
  <c r="K156" i="15"/>
  <c r="J156" i="15"/>
  <c r="I156" i="15"/>
  <c r="L56" i="15"/>
  <c r="K56" i="15"/>
  <c r="M56" i="15"/>
  <c r="J56" i="15"/>
  <c r="I56" i="15"/>
  <c r="M73" i="15"/>
  <c r="L73" i="15"/>
  <c r="K73" i="15"/>
  <c r="J73" i="15"/>
  <c r="I73" i="15"/>
  <c r="M90" i="15"/>
  <c r="L90" i="15"/>
  <c r="K90" i="15"/>
  <c r="J90" i="15"/>
  <c r="I90" i="15"/>
  <c r="M108" i="15"/>
  <c r="L108" i="15"/>
  <c r="K108" i="15"/>
  <c r="J108" i="15"/>
  <c r="I108" i="15"/>
  <c r="M125" i="15"/>
  <c r="L125" i="15"/>
  <c r="K125" i="15"/>
  <c r="J125" i="15"/>
  <c r="I125" i="15"/>
  <c r="H133" i="15"/>
  <c r="M142" i="15"/>
  <c r="L142" i="15"/>
  <c r="K142" i="15"/>
  <c r="J142" i="15"/>
  <c r="I142" i="15"/>
  <c r="M159" i="15"/>
  <c r="L159" i="15"/>
  <c r="K159" i="15"/>
  <c r="J159" i="15"/>
  <c r="I159" i="15"/>
  <c r="L59" i="15"/>
  <c r="K59" i="15"/>
  <c r="J59" i="15"/>
  <c r="I59" i="15"/>
  <c r="M59" i="15"/>
  <c r="L76" i="15"/>
  <c r="K76" i="15"/>
  <c r="J76" i="15"/>
  <c r="I76" i="15"/>
  <c r="M76" i="15"/>
  <c r="L94" i="15"/>
  <c r="K94" i="15"/>
  <c r="J94" i="15"/>
  <c r="I94" i="15"/>
  <c r="M94" i="15"/>
  <c r="L111" i="15"/>
  <c r="K111" i="15"/>
  <c r="J111" i="15"/>
  <c r="I111" i="15"/>
  <c r="H119" i="15"/>
  <c r="M111" i="15"/>
  <c r="M128" i="15"/>
  <c r="L128" i="15"/>
  <c r="K128" i="15"/>
  <c r="J128" i="15"/>
  <c r="I128" i="15"/>
  <c r="M145" i="15"/>
  <c r="L145" i="15"/>
  <c r="K145" i="15"/>
  <c r="J145" i="15"/>
  <c r="I145" i="15"/>
  <c r="K62" i="15"/>
  <c r="J62" i="15"/>
  <c r="I62" i="15"/>
  <c r="M62" i="15"/>
  <c r="L62" i="15"/>
  <c r="K80" i="15"/>
  <c r="J80" i="15"/>
  <c r="I80" i="15"/>
  <c r="M80" i="15"/>
  <c r="L80" i="15"/>
  <c r="K97" i="15"/>
  <c r="J97" i="15"/>
  <c r="I97" i="15"/>
  <c r="H105" i="15"/>
  <c r="M97" i="15"/>
  <c r="L97" i="15"/>
  <c r="L114" i="15"/>
  <c r="K114" i="15"/>
  <c r="J114" i="15"/>
  <c r="I114" i="15"/>
  <c r="M114" i="15"/>
  <c r="L131" i="15"/>
  <c r="K131" i="15"/>
  <c r="J131" i="15"/>
  <c r="I131" i="15"/>
  <c r="M131" i="15"/>
  <c r="L149" i="15"/>
  <c r="K149" i="15"/>
  <c r="J149" i="15"/>
  <c r="I149" i="15"/>
  <c r="M149" i="15"/>
  <c r="J66" i="15"/>
  <c r="I66" i="15"/>
  <c r="M66" i="15"/>
  <c r="L66" i="15"/>
  <c r="K66" i="15"/>
  <c r="J83" i="15"/>
  <c r="I83" i="15"/>
  <c r="H91" i="15"/>
  <c r="M83" i="15"/>
  <c r="L83" i="15"/>
  <c r="K83" i="15"/>
  <c r="J100" i="15"/>
  <c r="I100" i="15"/>
  <c r="M100" i="15"/>
  <c r="L100" i="15"/>
  <c r="K100" i="15"/>
  <c r="K117" i="15"/>
  <c r="J117" i="15"/>
  <c r="I117" i="15"/>
  <c r="M117" i="15"/>
  <c r="L117" i="15"/>
  <c r="K135" i="15"/>
  <c r="J135" i="15"/>
  <c r="I135" i="15"/>
  <c r="M135" i="15"/>
  <c r="L135" i="15"/>
  <c r="K152" i="15"/>
  <c r="J152" i="15"/>
  <c r="I152" i="15"/>
  <c r="M152" i="15"/>
  <c r="L152" i="15"/>
  <c r="I69" i="15"/>
  <c r="H77" i="15"/>
  <c r="M69" i="15"/>
  <c r="L69" i="15"/>
  <c r="K69" i="15"/>
  <c r="J69" i="15"/>
  <c r="I86" i="15"/>
  <c r="M86" i="15"/>
  <c r="L86" i="15"/>
  <c r="K86" i="15"/>
  <c r="J86" i="15"/>
  <c r="I103" i="15"/>
  <c r="M103" i="15"/>
  <c r="L103" i="15"/>
  <c r="K103" i="15"/>
  <c r="J103" i="15"/>
  <c r="J121" i="15"/>
  <c r="I121" i="15"/>
  <c r="M121" i="15"/>
  <c r="L121" i="15"/>
  <c r="K121" i="15"/>
  <c r="J138" i="15"/>
  <c r="I138" i="15"/>
  <c r="M138" i="15"/>
  <c r="L138" i="15"/>
  <c r="K138" i="15"/>
  <c r="J155" i="15"/>
  <c r="I155" i="15"/>
  <c r="M155" i="15"/>
  <c r="L155" i="15"/>
  <c r="K155" i="15"/>
  <c r="L72" i="15"/>
  <c r="K72" i="15"/>
  <c r="M72" i="15"/>
  <c r="J72" i="15"/>
  <c r="I72" i="15"/>
  <c r="M89" i="15"/>
  <c r="L89" i="15"/>
  <c r="K89" i="15"/>
  <c r="J89" i="15"/>
  <c r="I89" i="15"/>
  <c r="M107" i="15"/>
  <c r="L107" i="15"/>
  <c r="K107" i="15"/>
  <c r="I107" i="15"/>
  <c r="J107" i="15"/>
  <c r="I124" i="15"/>
  <c r="M124" i="15"/>
  <c r="L124" i="15"/>
  <c r="K124" i="15"/>
  <c r="J124" i="15"/>
  <c r="I141" i="15"/>
  <c r="M141" i="15"/>
  <c r="L141" i="15"/>
  <c r="K141" i="15"/>
  <c r="J141" i="15"/>
  <c r="I158" i="15"/>
  <c r="M158" i="15"/>
  <c r="L158" i="15"/>
  <c r="K158" i="15"/>
  <c r="J158" i="15"/>
  <c r="M127" i="15"/>
  <c r="L127" i="15"/>
  <c r="K127" i="15"/>
  <c r="J127" i="15"/>
  <c r="I127" i="15"/>
  <c r="M144" i="15"/>
  <c r="L144" i="15"/>
  <c r="K144" i="15"/>
  <c r="J144" i="15"/>
  <c r="I144" i="15"/>
  <c r="M58" i="15"/>
  <c r="K58" i="15"/>
  <c r="J58" i="15"/>
  <c r="L58" i="15"/>
  <c r="I58" i="15"/>
  <c r="M42" i="15"/>
  <c r="L42" i="15"/>
  <c r="K42" i="15"/>
  <c r="J42" i="15"/>
  <c r="I42" i="15"/>
  <c r="M25" i="15"/>
  <c r="L25" i="15"/>
  <c r="K25" i="15"/>
  <c r="J25" i="15"/>
  <c r="I25" i="15"/>
  <c r="M39" i="15"/>
  <c r="L39" i="15"/>
  <c r="K39" i="15"/>
  <c r="J39" i="15"/>
  <c r="I39" i="15"/>
  <c r="M53" i="15"/>
  <c r="L53" i="15"/>
  <c r="K53" i="15"/>
  <c r="J53" i="15"/>
  <c r="I53" i="15"/>
  <c r="M19" i="15"/>
  <c r="L19" i="15"/>
  <c r="K19" i="15"/>
  <c r="J19" i="15"/>
  <c r="I19" i="15"/>
  <c r="M15" i="15"/>
  <c r="L15" i="15"/>
  <c r="K15" i="15"/>
  <c r="J15" i="15"/>
  <c r="I15" i="15"/>
  <c r="M11" i="15"/>
  <c r="L11" i="15"/>
  <c r="K11" i="15"/>
  <c r="J11" i="15"/>
  <c r="I11" i="15"/>
  <c r="M32" i="15"/>
  <c r="L32" i="15"/>
  <c r="K32" i="15"/>
  <c r="J32" i="15"/>
  <c r="I32" i="15"/>
  <c r="Y20" i="15"/>
  <c r="X20" i="15"/>
  <c r="W20" i="15"/>
  <c r="Y16" i="15"/>
  <c r="X16" i="15"/>
  <c r="W16" i="15"/>
  <c r="Y12" i="15"/>
  <c r="X12" i="15"/>
  <c r="W12" i="15"/>
  <c r="M130" i="15"/>
  <c r="L130" i="15"/>
  <c r="K130" i="15"/>
  <c r="J130" i="15"/>
  <c r="I130" i="15"/>
  <c r="M110" i="15"/>
  <c r="L110" i="15"/>
  <c r="K110" i="15"/>
  <c r="J110" i="15"/>
  <c r="I110" i="15"/>
  <c r="M46" i="15"/>
  <c r="L46" i="15"/>
  <c r="K46" i="15"/>
  <c r="J46" i="15"/>
  <c r="I46" i="15"/>
  <c r="M29" i="15"/>
  <c r="L29" i="15"/>
  <c r="K29" i="15"/>
  <c r="J29" i="15"/>
  <c r="I29" i="15"/>
  <c r="M96" i="15"/>
  <c r="L96" i="15"/>
  <c r="K96" i="15"/>
  <c r="J96" i="15"/>
  <c r="I96" i="15"/>
  <c r="M43" i="15"/>
  <c r="L43" i="15"/>
  <c r="K43" i="15"/>
  <c r="J43" i="15"/>
  <c r="I43" i="15"/>
  <c r="M26" i="15"/>
  <c r="L26" i="15"/>
  <c r="K26" i="15"/>
  <c r="J26" i="15"/>
  <c r="I26" i="15"/>
  <c r="M71" i="15"/>
  <c r="L71" i="15"/>
  <c r="K71" i="15"/>
  <c r="J71" i="15"/>
  <c r="I71" i="15"/>
  <c r="M40" i="15"/>
  <c r="L40" i="15"/>
  <c r="K40" i="15"/>
  <c r="J40" i="15"/>
  <c r="I40" i="15"/>
  <c r="M23" i="15"/>
  <c r="L23" i="15"/>
  <c r="K23" i="15"/>
  <c r="J23" i="15"/>
  <c r="I23" i="15"/>
  <c r="M51" i="15"/>
  <c r="L51" i="15"/>
  <c r="K51" i="15"/>
  <c r="J51" i="15"/>
  <c r="I51" i="15"/>
  <c r="M33" i="15"/>
  <c r="L33" i="15"/>
  <c r="K33" i="15"/>
  <c r="J33" i="15"/>
  <c r="I33" i="15"/>
  <c r="T16" i="14"/>
  <c r="S16" i="14"/>
  <c r="T22" i="14"/>
  <c r="S22" i="14"/>
  <c r="T20" i="14"/>
  <c r="S20" i="14"/>
  <c r="T14" i="14"/>
  <c r="S14" i="14"/>
  <c r="S13" i="14"/>
  <c r="T13" i="14"/>
  <c r="T12" i="14"/>
  <c r="S12" i="14"/>
  <c r="K155" i="13"/>
  <c r="I155" i="13"/>
  <c r="J155" i="13"/>
  <c r="K72" i="13"/>
  <c r="I72" i="13"/>
  <c r="J72" i="13"/>
  <c r="K55" i="13"/>
  <c r="I55" i="13"/>
  <c r="J55" i="13"/>
  <c r="K38" i="13"/>
  <c r="I38" i="13"/>
  <c r="J38" i="13"/>
  <c r="V53" i="12"/>
  <c r="S53" i="12"/>
  <c r="T53" i="12"/>
  <c r="V49" i="12"/>
  <c r="S49" i="12"/>
  <c r="T49" i="12"/>
  <c r="V45" i="12"/>
  <c r="S45" i="12"/>
  <c r="T45" i="12"/>
  <c r="V41" i="12"/>
  <c r="S41" i="12"/>
  <c r="T41" i="12"/>
  <c r="V37" i="12"/>
  <c r="S37" i="12"/>
  <c r="T37" i="12"/>
  <c r="V33" i="12"/>
  <c r="S33" i="12"/>
  <c r="T33" i="12"/>
  <c r="V29" i="12"/>
  <c r="S29" i="12"/>
  <c r="T29" i="12"/>
  <c r="V25" i="12"/>
  <c r="S25" i="12"/>
  <c r="T25" i="12"/>
  <c r="S21" i="12"/>
  <c r="V21" i="12"/>
  <c r="T21" i="12"/>
  <c r="S17" i="12"/>
  <c r="V17" i="12"/>
  <c r="T17" i="12"/>
  <c r="K113" i="13"/>
  <c r="I113" i="13"/>
  <c r="J113" i="13"/>
  <c r="H160" i="13"/>
  <c r="I152" i="13"/>
  <c r="K152" i="13"/>
  <c r="J152" i="13"/>
  <c r="K124" i="13"/>
  <c r="J124" i="13"/>
  <c r="I124" i="13"/>
  <c r="H132" i="13"/>
  <c r="J86" i="13"/>
  <c r="I86" i="13"/>
  <c r="K86" i="13"/>
  <c r="J70" i="13"/>
  <c r="I70" i="13"/>
  <c r="K70" i="13"/>
  <c r="J53" i="13"/>
  <c r="I53" i="13"/>
  <c r="K53" i="13"/>
  <c r="J36" i="13"/>
  <c r="I36" i="13"/>
  <c r="K36" i="13"/>
  <c r="V19" i="13"/>
  <c r="U19" i="13"/>
  <c r="W19" i="13"/>
  <c r="V11" i="13"/>
  <c r="U11" i="13"/>
  <c r="W11" i="13"/>
  <c r="J47" i="12"/>
  <c r="I47" i="12"/>
  <c r="K47" i="12"/>
  <c r="L47" i="12"/>
  <c r="J43" i="12"/>
  <c r="K43" i="12"/>
  <c r="L43" i="12"/>
  <c r="I43" i="12"/>
  <c r="J39" i="12"/>
  <c r="K39" i="12"/>
  <c r="L39" i="12"/>
  <c r="I39" i="12"/>
  <c r="J35" i="12"/>
  <c r="K35" i="12"/>
  <c r="L35" i="12"/>
  <c r="I35" i="12"/>
  <c r="J31" i="12"/>
  <c r="K31" i="12"/>
  <c r="L31" i="12"/>
  <c r="I31" i="12"/>
  <c r="J27" i="12"/>
  <c r="K27" i="12"/>
  <c r="I27" i="12"/>
  <c r="L27" i="12"/>
  <c r="J23" i="12"/>
  <c r="K23" i="12"/>
  <c r="L23" i="12"/>
  <c r="I23" i="12"/>
  <c r="J19" i="12"/>
  <c r="K19" i="12"/>
  <c r="L19" i="12"/>
  <c r="I19" i="12"/>
  <c r="J15" i="12"/>
  <c r="K15" i="12"/>
  <c r="L15" i="12"/>
  <c r="I15" i="12"/>
  <c r="T13" i="12"/>
  <c r="S13" i="12"/>
  <c r="V13" i="12"/>
  <c r="J157" i="13"/>
  <c r="K157" i="13"/>
  <c r="I157" i="13"/>
  <c r="K138" i="13"/>
  <c r="H146" i="13"/>
  <c r="J138" i="13"/>
  <c r="I138" i="13"/>
  <c r="K94" i="13"/>
  <c r="J94" i="13"/>
  <c r="I94" i="13"/>
  <c r="K81" i="13"/>
  <c r="J81" i="13"/>
  <c r="I81" i="13"/>
  <c r="K60" i="13"/>
  <c r="J60" i="13"/>
  <c r="I60" i="13"/>
  <c r="K43" i="13"/>
  <c r="J43" i="13"/>
  <c r="I43" i="13"/>
  <c r="K26" i="13"/>
  <c r="J26" i="13"/>
  <c r="I26" i="13"/>
  <c r="H34" i="13"/>
  <c r="K8" i="12"/>
  <c r="H55" i="12"/>
  <c r="I8" i="12"/>
  <c r="L8" i="12"/>
  <c r="J8" i="12"/>
  <c r="K149" i="13"/>
  <c r="J149" i="13"/>
  <c r="I149" i="13"/>
  <c r="K129" i="13"/>
  <c r="J129" i="13"/>
  <c r="I129" i="13"/>
  <c r="K115" i="13"/>
  <c r="I115" i="13"/>
  <c r="J115" i="13"/>
  <c r="K88" i="13"/>
  <c r="J88" i="13"/>
  <c r="I88" i="13"/>
  <c r="H76" i="13"/>
  <c r="K68" i="13"/>
  <c r="J68" i="13"/>
  <c r="I68" i="13"/>
  <c r="K51" i="13"/>
  <c r="J51" i="13"/>
  <c r="I51" i="13"/>
  <c r="K33" i="13"/>
  <c r="J33" i="13"/>
  <c r="I33" i="13"/>
  <c r="W18" i="13"/>
  <c r="V18" i="13"/>
  <c r="U18" i="13"/>
  <c r="W10" i="13"/>
  <c r="V10" i="13"/>
  <c r="U10" i="13"/>
  <c r="J108" i="13"/>
  <c r="I108" i="13"/>
  <c r="K108" i="13"/>
  <c r="J125" i="13"/>
  <c r="K125" i="13"/>
  <c r="I125" i="13"/>
  <c r="J142" i="13"/>
  <c r="K142" i="13"/>
  <c r="I142" i="13"/>
  <c r="J159" i="13"/>
  <c r="K159" i="13"/>
  <c r="I159" i="13"/>
  <c r="K93" i="13"/>
  <c r="J93" i="13"/>
  <c r="I93" i="13"/>
  <c r="H118" i="13"/>
  <c r="K110" i="13"/>
  <c r="J110" i="13"/>
  <c r="I110" i="13"/>
  <c r="I127" i="13"/>
  <c r="J127" i="13"/>
  <c r="K127" i="13"/>
  <c r="K144" i="13"/>
  <c r="J144" i="13"/>
  <c r="I144" i="13"/>
  <c r="J82" i="13"/>
  <c r="I82" i="13"/>
  <c r="H90" i="13"/>
  <c r="K82" i="13"/>
  <c r="J99" i="13"/>
  <c r="I99" i="13"/>
  <c r="K99" i="13"/>
  <c r="J116" i="13"/>
  <c r="I116" i="13"/>
  <c r="K116" i="13"/>
  <c r="J134" i="13"/>
  <c r="I134" i="13"/>
  <c r="K134" i="13"/>
  <c r="J151" i="13"/>
  <c r="I151" i="13"/>
  <c r="K151" i="13"/>
  <c r="K74" i="13"/>
  <c r="I74" i="13"/>
  <c r="J74" i="13"/>
  <c r="I92" i="13"/>
  <c r="J92" i="13"/>
  <c r="K92" i="13"/>
  <c r="I109" i="13"/>
  <c r="K109" i="13"/>
  <c r="J109" i="13"/>
  <c r="I126" i="13"/>
  <c r="K126" i="13"/>
  <c r="J126" i="13"/>
  <c r="I143" i="13"/>
  <c r="K143" i="13"/>
  <c r="J143" i="13"/>
  <c r="K84" i="13"/>
  <c r="I84" i="13"/>
  <c r="J84" i="13"/>
  <c r="K101" i="13"/>
  <c r="J101" i="13"/>
  <c r="I101" i="13"/>
  <c r="K136" i="13"/>
  <c r="I136" i="13"/>
  <c r="J136" i="13"/>
  <c r="K153" i="13"/>
  <c r="J153" i="13"/>
  <c r="I153" i="13"/>
  <c r="V56" i="12"/>
  <c r="T56" i="12"/>
  <c r="S56" i="12"/>
  <c r="V52" i="12"/>
  <c r="T52" i="12"/>
  <c r="S52" i="12"/>
  <c r="V48" i="12"/>
  <c r="T48" i="12"/>
  <c r="S48" i="12"/>
  <c r="V44" i="12"/>
  <c r="T44" i="12"/>
  <c r="S44" i="12"/>
  <c r="V40" i="12"/>
  <c r="T40" i="12"/>
  <c r="S40" i="12"/>
  <c r="V36" i="12"/>
  <c r="T36" i="12"/>
  <c r="S36" i="12"/>
  <c r="V32" i="12"/>
  <c r="T32" i="12"/>
  <c r="S32" i="12"/>
  <c r="V28" i="12"/>
  <c r="T28" i="12"/>
  <c r="S28" i="12"/>
  <c r="V24" i="12"/>
  <c r="T24" i="12"/>
  <c r="S24" i="12"/>
  <c r="V20" i="12"/>
  <c r="T20" i="12"/>
  <c r="S20" i="12"/>
  <c r="V16" i="12"/>
  <c r="T16" i="12"/>
  <c r="S16" i="12"/>
  <c r="T11" i="14"/>
  <c r="S11" i="14"/>
  <c r="K107" i="13"/>
  <c r="J107" i="13"/>
  <c r="I107" i="13"/>
  <c r="H104" i="13"/>
  <c r="K96" i="13"/>
  <c r="J96" i="13"/>
  <c r="I96" i="13"/>
  <c r="I83" i="13"/>
  <c r="K83" i="13"/>
  <c r="J83" i="13"/>
  <c r="T9" i="12"/>
  <c r="S9" i="12"/>
  <c r="V9" i="12"/>
  <c r="T17" i="14"/>
  <c r="S17" i="14"/>
  <c r="K154" i="13"/>
  <c r="J154" i="13"/>
  <c r="I154" i="13"/>
  <c r="J140" i="13"/>
  <c r="K140" i="13"/>
  <c r="I140" i="13"/>
  <c r="K121" i="13"/>
  <c r="J121" i="13"/>
  <c r="I121" i="13"/>
  <c r="K66" i="13"/>
  <c r="J66" i="13"/>
  <c r="I66" i="13"/>
  <c r="W17" i="13"/>
  <c r="V17" i="13"/>
  <c r="U17" i="13"/>
  <c r="W9" i="13"/>
  <c r="V9" i="13"/>
  <c r="U9" i="13"/>
  <c r="L50" i="12"/>
  <c r="K50" i="12"/>
  <c r="J50" i="12"/>
  <c r="I50" i="12"/>
  <c r="L46" i="12"/>
  <c r="K46" i="12"/>
  <c r="J46" i="12"/>
  <c r="I46" i="12"/>
  <c r="L42" i="12"/>
  <c r="K42" i="12"/>
  <c r="J42" i="12"/>
  <c r="I42" i="12"/>
  <c r="L38" i="12"/>
  <c r="K38" i="12"/>
  <c r="J38" i="12"/>
  <c r="I38" i="12"/>
  <c r="L34" i="12"/>
  <c r="K34" i="12"/>
  <c r="J34" i="12"/>
  <c r="I34" i="12"/>
  <c r="L30" i="12"/>
  <c r="K30" i="12"/>
  <c r="J30" i="12"/>
  <c r="I30" i="12"/>
  <c r="L26" i="12"/>
  <c r="K26" i="12"/>
  <c r="J26" i="12"/>
  <c r="I26" i="12"/>
  <c r="L22" i="12"/>
  <c r="K22" i="12"/>
  <c r="J22" i="12"/>
  <c r="I22" i="12"/>
  <c r="L18" i="12"/>
  <c r="K18" i="12"/>
  <c r="J18" i="12"/>
  <c r="I18" i="12"/>
  <c r="L11" i="12"/>
  <c r="K11" i="12"/>
  <c r="J11" i="12"/>
  <c r="I11" i="12"/>
  <c r="K131" i="13"/>
  <c r="J131" i="13"/>
  <c r="I131" i="13"/>
  <c r="K112" i="13"/>
  <c r="J112" i="13"/>
  <c r="I112" i="13"/>
  <c r="K98" i="13"/>
  <c r="I98" i="13"/>
  <c r="J98" i="13"/>
  <c r="K75" i="13"/>
  <c r="J75" i="13"/>
  <c r="I75" i="13"/>
  <c r="K73" i="13"/>
  <c r="J73" i="13"/>
  <c r="I73" i="13"/>
  <c r="L14" i="12"/>
  <c r="K14" i="12"/>
  <c r="J14" i="12"/>
  <c r="I14" i="12"/>
  <c r="V12" i="12"/>
  <c r="T12" i="12"/>
  <c r="S12" i="12"/>
  <c r="L7" i="12"/>
  <c r="K7" i="12"/>
  <c r="J7" i="12"/>
  <c r="H54" i="12"/>
  <c r="I7" i="12"/>
  <c r="K145" i="13"/>
  <c r="J145" i="13"/>
  <c r="I145" i="13"/>
  <c r="I117" i="13"/>
  <c r="K117" i="13"/>
  <c r="J117" i="13"/>
  <c r="W16" i="13"/>
  <c r="V16" i="13"/>
  <c r="U16" i="13"/>
  <c r="V55" i="12"/>
  <c r="T55" i="12"/>
  <c r="S55" i="12"/>
  <c r="V51" i="12"/>
  <c r="T51" i="12"/>
  <c r="S51" i="12"/>
  <c r="V47" i="12"/>
  <c r="T47" i="12"/>
  <c r="S47" i="12"/>
  <c r="V43" i="12"/>
  <c r="T43" i="12"/>
  <c r="S43" i="12"/>
  <c r="V39" i="12"/>
  <c r="T39" i="12"/>
  <c r="S39" i="12"/>
  <c r="V35" i="12"/>
  <c r="T35" i="12"/>
  <c r="S35" i="12"/>
  <c r="V31" i="12"/>
  <c r="T31" i="12"/>
  <c r="S31" i="12"/>
  <c r="V27" i="12"/>
  <c r="T27" i="12"/>
  <c r="S27" i="12"/>
  <c r="V23" i="12"/>
  <c r="T23" i="12"/>
  <c r="S23" i="12"/>
  <c r="V19" i="12"/>
  <c r="T19" i="12"/>
  <c r="S19" i="12"/>
  <c r="K156" i="13"/>
  <c r="J156" i="13"/>
  <c r="I156" i="13"/>
  <c r="K137" i="13"/>
  <c r="J137" i="13"/>
  <c r="I137" i="13"/>
  <c r="J123" i="13"/>
  <c r="K123" i="13"/>
  <c r="I123" i="13"/>
  <c r="K103" i="13"/>
  <c r="J103" i="13"/>
  <c r="I103" i="13"/>
  <c r="K80" i="13"/>
  <c r="J80" i="13"/>
  <c r="I80" i="13"/>
  <c r="K71" i="13"/>
  <c r="J71" i="13"/>
  <c r="I71" i="13"/>
  <c r="V8" i="12"/>
  <c r="T8" i="12"/>
  <c r="S8" i="12"/>
  <c r="T15" i="14"/>
  <c r="S15" i="14"/>
  <c r="R23" i="14"/>
  <c r="K114" i="13"/>
  <c r="J114" i="13"/>
  <c r="I114" i="13"/>
  <c r="K87" i="13"/>
  <c r="J87" i="13"/>
  <c r="I87" i="13"/>
  <c r="W15" i="13"/>
  <c r="V15" i="13"/>
  <c r="U15" i="13"/>
  <c r="L49" i="12"/>
  <c r="K49" i="12"/>
  <c r="J49" i="12"/>
  <c r="I49" i="12"/>
  <c r="L45" i="12"/>
  <c r="K45" i="12"/>
  <c r="J45" i="12"/>
  <c r="I45" i="12"/>
  <c r="L41" i="12"/>
  <c r="K41" i="12"/>
  <c r="J41" i="12"/>
  <c r="I41" i="12"/>
  <c r="L37" i="12"/>
  <c r="K37" i="12"/>
  <c r="J37" i="12"/>
  <c r="I37" i="12"/>
  <c r="L33" i="12"/>
  <c r="K33" i="12"/>
  <c r="J33" i="12"/>
  <c r="I33" i="12"/>
  <c r="L29" i="12"/>
  <c r="K29" i="12"/>
  <c r="J29" i="12"/>
  <c r="I29" i="12"/>
  <c r="L25" i="12"/>
  <c r="K25" i="12"/>
  <c r="J25" i="12"/>
  <c r="I25" i="12"/>
  <c r="L21" i="12"/>
  <c r="K21" i="12"/>
  <c r="J21" i="12"/>
  <c r="I21" i="12"/>
  <c r="L17" i="12"/>
  <c r="K17" i="12"/>
  <c r="J17" i="12"/>
  <c r="I17" i="12"/>
  <c r="K148" i="13"/>
  <c r="J148" i="13"/>
  <c r="I148" i="13"/>
  <c r="K128" i="13"/>
  <c r="J128" i="13"/>
  <c r="I128" i="13"/>
  <c r="I100" i="13"/>
  <c r="K100" i="13"/>
  <c r="J100" i="13"/>
  <c r="K95" i="13"/>
  <c r="J95" i="13"/>
  <c r="I95" i="13"/>
  <c r="T18" i="14"/>
  <c r="S18" i="14"/>
  <c r="K158" i="13"/>
  <c r="J158" i="13"/>
  <c r="I158" i="13"/>
  <c r="K139" i="13"/>
  <c r="J139" i="13"/>
  <c r="I139" i="13"/>
  <c r="K120" i="13"/>
  <c r="J120" i="13"/>
  <c r="I120" i="13"/>
  <c r="V54" i="12"/>
  <c r="T54" i="12"/>
  <c r="S54" i="12"/>
  <c r="V50" i="12"/>
  <c r="T50" i="12"/>
  <c r="S50" i="12"/>
  <c r="V46" i="12"/>
  <c r="T46" i="12"/>
  <c r="S46" i="12"/>
  <c r="V42" i="12"/>
  <c r="T42" i="12"/>
  <c r="S42" i="12"/>
  <c r="V38" i="12"/>
  <c r="T38" i="12"/>
  <c r="S38" i="12"/>
  <c r="V34" i="12"/>
  <c r="T34" i="12"/>
  <c r="S34" i="12"/>
  <c r="V30" i="12"/>
  <c r="T30" i="12"/>
  <c r="S30" i="12"/>
  <c r="V26" i="12"/>
  <c r="T26" i="12"/>
  <c r="S26" i="12"/>
  <c r="S21" i="14"/>
  <c r="T21" i="14"/>
  <c r="K141" i="13"/>
  <c r="J141" i="13"/>
  <c r="I141" i="13"/>
  <c r="K122" i="13"/>
  <c r="J122" i="13"/>
  <c r="I122" i="13"/>
  <c r="K102" i="13"/>
  <c r="J102" i="13"/>
  <c r="I102" i="13"/>
  <c r="K65" i="13"/>
  <c r="J65" i="13"/>
  <c r="I65" i="13"/>
  <c r="L9" i="12"/>
  <c r="K9" i="12"/>
  <c r="J9" i="12"/>
  <c r="I9" i="12"/>
  <c r="H56" i="12"/>
  <c r="J16" i="10"/>
  <c r="J19" i="10"/>
  <c r="J13" i="10"/>
  <c r="J9" i="10"/>
  <c r="G7" i="10"/>
  <c r="J17" i="10"/>
  <c r="J14" i="10"/>
  <c r="J10" i="10"/>
  <c r="J20" i="10"/>
  <c r="J15" i="10"/>
  <c r="J11" i="10"/>
  <c r="J8" i="10"/>
  <c r="J18" i="10"/>
  <c r="J12" i="10"/>
  <c r="J21" i="10"/>
  <c r="L104" i="10"/>
  <c r="L86" i="10"/>
  <c r="L43" i="10"/>
  <c r="L34" i="10"/>
  <c r="L98" i="10"/>
  <c r="L62" i="10"/>
  <c r="L81" i="10"/>
  <c r="L77" i="10"/>
  <c r="L38" i="10"/>
  <c r="L102" i="10"/>
  <c r="L65" i="10"/>
  <c r="L56" i="10"/>
  <c r="L109" i="10"/>
  <c r="L84" i="10"/>
  <c r="L41" i="10"/>
  <c r="L35" i="10"/>
  <c r="L31" i="10"/>
  <c r="L99" i="10"/>
  <c r="L60" i="10"/>
  <c r="I29" i="10"/>
  <c r="L107" i="10"/>
  <c r="L105" i="10"/>
  <c r="L87" i="10"/>
  <c r="L78" i="10"/>
  <c r="L63" i="10"/>
  <c r="L57" i="10"/>
  <c r="L53" i="10"/>
  <c r="L103" i="10"/>
  <c r="L82" i="10"/>
  <c r="L39" i="10"/>
  <c r="L36" i="10"/>
  <c r="L32" i="10"/>
  <c r="L100" i="10"/>
  <c r="L85" i="10"/>
  <c r="L79" i="10"/>
  <c r="L75" i="10"/>
  <c r="L42" i="10"/>
  <c r="L61" i="10"/>
  <c r="L58" i="10"/>
  <c r="L54" i="10"/>
  <c r="L108" i="10"/>
  <c r="L37" i="10"/>
  <c r="L33" i="10"/>
  <c r="L97" i="10"/>
  <c r="L64" i="10"/>
  <c r="L106" i="10"/>
  <c r="L83" i="10"/>
  <c r="L80" i="10"/>
  <c r="L76" i="10"/>
  <c r="L40" i="10"/>
  <c r="L30" i="10"/>
  <c r="L59" i="10"/>
  <c r="L55" i="10"/>
  <c r="L101" i="10"/>
  <c r="H64" i="10"/>
  <c r="H59" i="10"/>
  <c r="H55" i="10"/>
  <c r="H52" i="10"/>
  <c r="H62" i="10"/>
  <c r="H65" i="10"/>
  <c r="H56" i="10"/>
  <c r="H60" i="10"/>
  <c r="E51" i="10"/>
  <c r="H63" i="10"/>
  <c r="H57" i="10"/>
  <c r="H53" i="10"/>
  <c r="H61" i="10"/>
  <c r="H58" i="10"/>
  <c r="H54" i="10"/>
  <c r="L74" i="10"/>
  <c r="I73" i="10"/>
  <c r="J107" i="10"/>
  <c r="J106" i="10"/>
  <c r="J101" i="10"/>
  <c r="J104" i="10"/>
  <c r="J98" i="10"/>
  <c r="J102" i="10"/>
  <c r="J109" i="10"/>
  <c r="J99" i="10"/>
  <c r="J105" i="10"/>
  <c r="J96" i="10"/>
  <c r="J103" i="10"/>
  <c r="J100" i="10"/>
  <c r="J108" i="10"/>
  <c r="G95" i="10"/>
  <c r="J97" i="10"/>
  <c r="N52" i="8"/>
  <c r="N58" i="8"/>
  <c r="N56" i="8"/>
  <c r="N54" i="8"/>
  <c r="N57" i="8"/>
  <c r="N55" i="8"/>
  <c r="N53" i="8"/>
  <c r="S30" i="6"/>
  <c r="R30" i="6"/>
  <c r="Q30" i="6"/>
  <c r="S15" i="6"/>
  <c r="R15" i="6"/>
  <c r="Q15" i="6"/>
  <c r="L86" i="8"/>
  <c r="L84" i="8"/>
  <c r="L74" i="8"/>
  <c r="L78" i="8"/>
  <c r="L82" i="8"/>
  <c r="L85" i="8"/>
  <c r="L79" i="8"/>
  <c r="L75" i="8"/>
  <c r="L80" i="8"/>
  <c r="L76" i="8"/>
  <c r="L77" i="8"/>
  <c r="L81" i="8"/>
  <c r="L83" i="8"/>
  <c r="Q45" i="6"/>
  <c r="S45" i="6"/>
  <c r="R45" i="6"/>
  <c r="I117" i="8"/>
  <c r="J118" i="8" s="1"/>
  <c r="J259" i="8"/>
  <c r="J256" i="8"/>
  <c r="J252" i="8"/>
  <c r="J240" i="8"/>
  <c r="I139" i="8"/>
  <c r="J140" i="8" s="1"/>
  <c r="J281" i="8"/>
  <c r="J278" i="8"/>
  <c r="J274" i="8"/>
  <c r="J262" i="8"/>
  <c r="J235" i="8"/>
  <c r="J231" i="8"/>
  <c r="J216" i="8"/>
  <c r="J197" i="8"/>
  <c r="J188" i="8"/>
  <c r="I161" i="8"/>
  <c r="J162" i="8" s="1"/>
  <c r="J284" i="8"/>
  <c r="J257" i="8"/>
  <c r="J253" i="8"/>
  <c r="J238" i="8"/>
  <c r="J219" i="8"/>
  <c r="J210" i="8"/>
  <c r="J192" i="8"/>
  <c r="J173" i="8"/>
  <c r="I183" i="8"/>
  <c r="J184" i="8" s="1"/>
  <c r="J279" i="8"/>
  <c r="J275" i="8"/>
  <c r="J260" i="8"/>
  <c r="J241" i="8"/>
  <c r="J232" i="8"/>
  <c r="J214" i="8"/>
  <c r="J195" i="8"/>
  <c r="J189" i="8"/>
  <c r="J185" i="8"/>
  <c r="I205" i="8"/>
  <c r="J206" i="8" s="1"/>
  <c r="J282" i="8"/>
  <c r="J263" i="8"/>
  <c r="J254" i="8"/>
  <c r="J236" i="8"/>
  <c r="J217" i="8"/>
  <c r="J211" i="8"/>
  <c r="J207" i="8"/>
  <c r="I227" i="8"/>
  <c r="J228" i="8" s="1"/>
  <c r="J285" i="8"/>
  <c r="J276" i="8"/>
  <c r="J258" i="8"/>
  <c r="J239" i="8"/>
  <c r="J233" i="8"/>
  <c r="J229" i="8"/>
  <c r="J193" i="8"/>
  <c r="J190" i="8"/>
  <c r="J186" i="8"/>
  <c r="I249" i="8"/>
  <c r="J250" i="8" s="1"/>
  <c r="I271" i="8"/>
  <c r="J272" i="8" s="1"/>
  <c r="J187" i="8"/>
  <c r="J150" i="8"/>
  <c r="J128" i="8"/>
  <c r="J277" i="8"/>
  <c r="J166" i="8"/>
  <c r="J153" i="8"/>
  <c r="J144" i="8"/>
  <c r="J131" i="8"/>
  <c r="J120" i="8"/>
  <c r="J102" i="8"/>
  <c r="J209" i="8"/>
  <c r="J194" i="8"/>
  <c r="J107" i="8"/>
  <c r="J208" i="8"/>
  <c r="J163" i="8"/>
  <c r="J141" i="8"/>
  <c r="J122" i="8"/>
  <c r="J104" i="8"/>
  <c r="G7" i="8"/>
  <c r="J215" i="8"/>
  <c r="J172" i="8"/>
  <c r="J230" i="8"/>
  <c r="J168" i="8"/>
  <c r="J149" i="8"/>
  <c r="J146" i="8"/>
  <c r="J127" i="8"/>
  <c r="I29" i="8"/>
  <c r="J30" i="8" s="1"/>
  <c r="J255" i="8"/>
  <c r="J171" i="8"/>
  <c r="J152" i="8"/>
  <c r="J130" i="8"/>
  <c r="J124" i="8"/>
  <c r="J97" i="8"/>
  <c r="J273" i="8"/>
  <c r="J237" i="8"/>
  <c r="J191" i="8"/>
  <c r="J165" i="8"/>
  <c r="J143" i="8"/>
  <c r="J119" i="8"/>
  <c r="J109" i="8"/>
  <c r="J99" i="8"/>
  <c r="I73" i="8"/>
  <c r="J106" i="8"/>
  <c r="J101" i="8"/>
  <c r="J283" i="8"/>
  <c r="J213" i="8"/>
  <c r="J103" i="8"/>
  <c r="J212" i="8"/>
  <c r="J148" i="8"/>
  <c r="J126" i="8"/>
  <c r="J121" i="8"/>
  <c r="J170" i="8"/>
  <c r="J167" i="8"/>
  <c r="J151" i="8"/>
  <c r="J145" i="8"/>
  <c r="J129" i="8"/>
  <c r="J280" i="8"/>
  <c r="J251" i="8"/>
  <c r="J234" i="8"/>
  <c r="J175" i="8"/>
  <c r="J123" i="8"/>
  <c r="J8" i="8"/>
  <c r="J196" i="8"/>
  <c r="J174" i="8"/>
  <c r="J164" i="8"/>
  <c r="J142" i="8"/>
  <c r="J108" i="8"/>
  <c r="I51" i="8"/>
  <c r="J261" i="8"/>
  <c r="J105" i="8"/>
  <c r="J218" i="8"/>
  <c r="J147" i="8"/>
  <c r="J100" i="8"/>
  <c r="J98" i="8"/>
  <c r="I95" i="8"/>
  <c r="J96" i="8" s="1"/>
  <c r="J125" i="8"/>
  <c r="J169" i="8"/>
  <c r="R44" i="6"/>
  <c r="Q44" i="6"/>
  <c r="S44" i="6"/>
  <c r="R28" i="6"/>
  <c r="Q28" i="6"/>
  <c r="S28" i="6"/>
  <c r="R13" i="6"/>
  <c r="S13" i="6"/>
  <c r="Q13" i="6"/>
  <c r="S43" i="6"/>
  <c r="R43" i="6"/>
  <c r="Q43" i="6"/>
  <c r="S27" i="6"/>
  <c r="R27" i="6"/>
  <c r="Q27" i="6"/>
  <c r="S12" i="6"/>
  <c r="Q12" i="6"/>
  <c r="R12" i="6"/>
  <c r="S42" i="6"/>
  <c r="R42" i="6"/>
  <c r="Q42" i="6"/>
  <c r="S26" i="6"/>
  <c r="R26" i="6"/>
  <c r="Q26" i="6"/>
  <c r="R11" i="6"/>
  <c r="Q11" i="6"/>
  <c r="S11" i="6"/>
  <c r="S41" i="6"/>
  <c r="R41" i="6"/>
  <c r="Q41" i="6"/>
  <c r="S25" i="6"/>
  <c r="R25" i="6"/>
  <c r="Q25" i="6"/>
  <c r="S10" i="6"/>
  <c r="R10" i="6"/>
  <c r="Q10" i="6"/>
  <c r="S40" i="6"/>
  <c r="R40" i="6"/>
  <c r="Q40" i="6"/>
  <c r="S24" i="6"/>
  <c r="R24" i="6"/>
  <c r="Q24" i="6"/>
  <c r="S39" i="6"/>
  <c r="R39" i="6"/>
  <c r="Q39" i="6"/>
  <c r="S23" i="6"/>
  <c r="R23" i="6"/>
  <c r="Q23" i="6"/>
  <c r="S8" i="6"/>
  <c r="R8" i="6"/>
  <c r="Q8" i="6"/>
  <c r="S38" i="6"/>
  <c r="R38" i="6"/>
  <c r="Q38" i="6"/>
  <c r="S22" i="6"/>
  <c r="R22" i="6"/>
  <c r="Q22" i="6"/>
  <c r="S37" i="6"/>
  <c r="R37" i="6"/>
  <c r="Q37" i="6"/>
  <c r="S21" i="6"/>
  <c r="R21" i="6"/>
  <c r="Q21" i="6"/>
  <c r="S52" i="6"/>
  <c r="R52" i="6"/>
  <c r="Q52" i="6"/>
  <c r="S36" i="6"/>
  <c r="R36" i="6"/>
  <c r="Q36" i="6"/>
  <c r="S20" i="6"/>
  <c r="R20" i="6"/>
  <c r="Q20" i="6"/>
  <c r="S51" i="6"/>
  <c r="R51" i="6"/>
  <c r="Q51" i="6"/>
  <c r="S35" i="6"/>
  <c r="R35" i="6"/>
  <c r="Q35" i="6"/>
  <c r="S19" i="6"/>
  <c r="R19" i="6"/>
  <c r="Q19" i="6"/>
  <c r="L87" i="8"/>
  <c r="L53" i="8"/>
  <c r="L60" i="8"/>
  <c r="L58" i="8"/>
  <c r="L62" i="8"/>
  <c r="L64" i="8"/>
  <c r="L56" i="8"/>
  <c r="L54" i="8"/>
  <c r="L52" i="8"/>
  <c r="L61" i="8"/>
  <c r="L59" i="8"/>
  <c r="L63" i="8"/>
  <c r="L57" i="8"/>
  <c r="L65" i="8"/>
  <c r="L55" i="8"/>
  <c r="S50" i="6"/>
  <c r="R50" i="6"/>
  <c r="Q50" i="6"/>
  <c r="S34" i="6"/>
  <c r="R34" i="6"/>
  <c r="Q34" i="6"/>
  <c r="S49" i="6"/>
  <c r="R49" i="6"/>
  <c r="Q49" i="6"/>
  <c r="S33" i="6"/>
  <c r="R33" i="6"/>
  <c r="Q33" i="6"/>
  <c r="S17" i="6"/>
  <c r="R17" i="6"/>
  <c r="Q17" i="6"/>
  <c r="S48" i="6"/>
  <c r="R48" i="6"/>
  <c r="Q48" i="6"/>
  <c r="S32" i="6"/>
  <c r="R32" i="6"/>
  <c r="Q32" i="6"/>
  <c r="W37" i="5"/>
  <c r="V37" i="5"/>
  <c r="U37" i="5"/>
  <c r="T37" i="5"/>
  <c r="S37" i="5"/>
  <c r="K43" i="3"/>
  <c r="J43" i="3"/>
  <c r="K13" i="2"/>
  <c r="L13" i="2"/>
  <c r="J13" i="2"/>
  <c r="L11" i="2"/>
  <c r="K11" i="2"/>
  <c r="J11" i="2"/>
  <c r="K9" i="2"/>
  <c r="J9" i="2"/>
  <c r="L9" i="2"/>
  <c r="L7" i="2"/>
  <c r="K7" i="2"/>
  <c r="J7" i="2"/>
  <c r="J66" i="2"/>
  <c r="I69" i="2"/>
  <c r="L66" i="2"/>
  <c r="K66" i="2"/>
  <c r="J64" i="2"/>
  <c r="L64" i="2"/>
  <c r="K64" i="2"/>
  <c r="J62" i="2"/>
  <c r="L62" i="2"/>
  <c r="K62" i="2"/>
  <c r="J184" i="3"/>
  <c r="I195" i="3"/>
  <c r="L184" i="3"/>
  <c r="K184" i="3"/>
  <c r="I193" i="3"/>
  <c r="J182" i="3"/>
  <c r="L182" i="3"/>
  <c r="K182" i="3"/>
  <c r="J180" i="3"/>
  <c r="I191" i="3"/>
  <c r="L180" i="3"/>
  <c r="K180" i="3"/>
  <c r="J178" i="3"/>
  <c r="I189" i="3"/>
  <c r="L178" i="3"/>
  <c r="K178" i="3"/>
  <c r="J176" i="3"/>
  <c r="L176" i="3"/>
  <c r="I187" i="3"/>
  <c r="K176" i="3"/>
  <c r="J174" i="3"/>
  <c r="K174" i="3"/>
  <c r="L174" i="3"/>
  <c r="J172" i="3"/>
  <c r="L172" i="3"/>
  <c r="K172" i="3"/>
  <c r="J170" i="3"/>
  <c r="L170" i="3"/>
  <c r="K170" i="3"/>
  <c r="J168" i="3"/>
  <c r="L168" i="3"/>
  <c r="K168" i="3"/>
  <c r="J166" i="3"/>
  <c r="L166" i="3"/>
  <c r="K166" i="3"/>
  <c r="J164" i="3"/>
  <c r="L164" i="3"/>
  <c r="K164" i="3"/>
  <c r="J162" i="3"/>
  <c r="L162" i="3"/>
  <c r="K162" i="3"/>
  <c r="J160" i="3"/>
  <c r="L160" i="3"/>
  <c r="K160" i="3"/>
  <c r="J158" i="3"/>
  <c r="L158" i="3"/>
  <c r="K158" i="3"/>
  <c r="J156" i="3"/>
  <c r="L156" i="3"/>
  <c r="K156" i="3"/>
  <c r="J154" i="3"/>
  <c r="L154" i="3"/>
  <c r="K154" i="3"/>
  <c r="J144" i="3"/>
  <c r="L144" i="3"/>
  <c r="K144" i="3"/>
  <c r="J142" i="3"/>
  <c r="L142" i="3"/>
  <c r="K142" i="3"/>
  <c r="J140" i="3"/>
  <c r="L140" i="3"/>
  <c r="K140" i="3"/>
  <c r="J138" i="3"/>
  <c r="L138" i="3"/>
  <c r="K138" i="3"/>
  <c r="J136" i="3"/>
  <c r="L136" i="3"/>
  <c r="K136" i="3"/>
  <c r="J52" i="3"/>
  <c r="K52" i="3"/>
  <c r="H195" i="3"/>
  <c r="H193" i="3"/>
  <c r="H191" i="3"/>
  <c r="H189" i="3"/>
  <c r="H187" i="3"/>
  <c r="K61" i="3"/>
  <c r="J61" i="3"/>
  <c r="K45" i="3"/>
  <c r="J45" i="3"/>
  <c r="F69" i="2"/>
  <c r="I34" i="5"/>
  <c r="L34" i="5"/>
  <c r="K34" i="5"/>
  <c r="M34" i="5"/>
  <c r="J34" i="5"/>
  <c r="W14" i="5"/>
  <c r="U14" i="5"/>
  <c r="T14" i="5"/>
  <c r="V14" i="5"/>
  <c r="S14" i="5"/>
  <c r="W23" i="5"/>
  <c r="V23" i="5"/>
  <c r="S23" i="5"/>
  <c r="U23" i="5"/>
  <c r="T23" i="5"/>
  <c r="W39" i="5"/>
  <c r="V39" i="5"/>
  <c r="U39" i="5"/>
  <c r="S39" i="5"/>
  <c r="T39" i="5"/>
  <c r="V20" i="5"/>
  <c r="U20" i="5"/>
  <c r="W20" i="5"/>
  <c r="T20" i="5"/>
  <c r="S20" i="5"/>
  <c r="V36" i="5"/>
  <c r="U36" i="5"/>
  <c r="T36" i="5"/>
  <c r="W36" i="5"/>
  <c r="S36" i="5"/>
  <c r="W52" i="5"/>
  <c r="V52" i="5"/>
  <c r="U52" i="5"/>
  <c r="T52" i="5"/>
  <c r="S52" i="5"/>
  <c r="W46" i="5"/>
  <c r="V46" i="5"/>
  <c r="U46" i="5"/>
  <c r="T46" i="5"/>
  <c r="S46" i="5"/>
  <c r="W8" i="5"/>
  <c r="U8" i="5"/>
  <c r="V8" i="5"/>
  <c r="T8" i="5"/>
  <c r="S8" i="5"/>
  <c r="W27" i="5"/>
  <c r="U27" i="5"/>
  <c r="S27" i="5"/>
  <c r="V27" i="5"/>
  <c r="T27" i="5"/>
  <c r="W43" i="5"/>
  <c r="V43" i="5"/>
  <c r="U43" i="5"/>
  <c r="S43" i="5"/>
  <c r="T43" i="5"/>
  <c r="W24" i="5"/>
  <c r="V24" i="5"/>
  <c r="T24" i="5"/>
  <c r="U24" i="5"/>
  <c r="S24" i="5"/>
  <c r="W40" i="5"/>
  <c r="V40" i="5"/>
  <c r="U40" i="5"/>
  <c r="T40" i="5"/>
  <c r="S40" i="5"/>
  <c r="W15" i="5"/>
  <c r="V15" i="5"/>
  <c r="U15" i="5"/>
  <c r="T15" i="5"/>
  <c r="S15" i="5"/>
  <c r="W18" i="5"/>
  <c r="V18" i="5"/>
  <c r="U18" i="5"/>
  <c r="T18" i="5"/>
  <c r="S18" i="5"/>
  <c r="W34" i="5"/>
  <c r="V34" i="5"/>
  <c r="U34" i="5"/>
  <c r="T34" i="5"/>
  <c r="S34" i="5"/>
  <c r="W50" i="5"/>
  <c r="V50" i="5"/>
  <c r="U50" i="5"/>
  <c r="T50" i="5"/>
  <c r="S50" i="5"/>
  <c r="V31" i="5"/>
  <c r="U31" i="5"/>
  <c r="T31" i="5"/>
  <c r="S31" i="5"/>
  <c r="W31" i="5"/>
  <c r="V47" i="5"/>
  <c r="U47" i="5"/>
  <c r="T47" i="5"/>
  <c r="S47" i="5"/>
  <c r="W47" i="5"/>
  <c r="W9" i="5"/>
  <c r="U9" i="5"/>
  <c r="T9" i="5"/>
  <c r="S9" i="5"/>
  <c r="V9" i="5"/>
  <c r="W28" i="5"/>
  <c r="U28" i="5"/>
  <c r="T28" i="5"/>
  <c r="S28" i="5"/>
  <c r="V28" i="5"/>
  <c r="W44" i="5"/>
  <c r="U44" i="5"/>
  <c r="T44" i="5"/>
  <c r="S44" i="5"/>
  <c r="V44" i="5"/>
  <c r="V25" i="5"/>
  <c r="T25" i="5"/>
  <c r="S25" i="5"/>
  <c r="W25" i="5"/>
  <c r="U25" i="5"/>
  <c r="V41" i="5"/>
  <c r="T41" i="5"/>
  <c r="S41" i="5"/>
  <c r="W41" i="5"/>
  <c r="U41" i="5"/>
  <c r="U22" i="5"/>
  <c r="S22" i="5"/>
  <c r="W22" i="5"/>
  <c r="V22" i="5"/>
  <c r="T22" i="5"/>
  <c r="U38" i="5"/>
  <c r="S38" i="5"/>
  <c r="W38" i="5"/>
  <c r="V38" i="5"/>
  <c r="T38" i="5"/>
  <c r="T16" i="5"/>
  <c r="W16" i="5"/>
  <c r="V16" i="5"/>
  <c r="U16" i="5"/>
  <c r="S16" i="5"/>
  <c r="T19" i="5"/>
  <c r="W19" i="5"/>
  <c r="V19" i="5"/>
  <c r="U19" i="5"/>
  <c r="S19" i="5"/>
  <c r="T35" i="5"/>
  <c r="W35" i="5"/>
  <c r="V35" i="5"/>
  <c r="U35" i="5"/>
  <c r="S35" i="5"/>
  <c r="T51" i="5"/>
  <c r="W51" i="5"/>
  <c r="V51" i="5"/>
  <c r="S51" i="5"/>
  <c r="U51" i="5"/>
  <c r="W10" i="5"/>
  <c r="V10" i="5"/>
  <c r="U10" i="5"/>
  <c r="T10" i="5"/>
  <c r="S10" i="5"/>
  <c r="U29" i="5"/>
  <c r="T29" i="5"/>
  <c r="S29" i="5"/>
  <c r="W29" i="5"/>
  <c r="V29" i="5"/>
  <c r="W45" i="5"/>
  <c r="U45" i="5"/>
  <c r="T45" i="5"/>
  <c r="V45" i="5"/>
  <c r="S45" i="5"/>
  <c r="G195" i="3"/>
  <c r="G193" i="3"/>
  <c r="G191" i="3"/>
  <c r="G189" i="3"/>
  <c r="G187" i="3"/>
  <c r="L111" i="3"/>
  <c r="K111" i="3"/>
  <c r="J111" i="3"/>
  <c r="I122" i="3"/>
  <c r="L109" i="3"/>
  <c r="K109" i="3"/>
  <c r="I120" i="3"/>
  <c r="J109" i="3"/>
  <c r="I118" i="3"/>
  <c r="L107" i="3"/>
  <c r="K107" i="3"/>
  <c r="J107" i="3"/>
  <c r="L105" i="3"/>
  <c r="K105" i="3"/>
  <c r="J105" i="3"/>
  <c r="I116" i="3"/>
  <c r="L103" i="3"/>
  <c r="K103" i="3"/>
  <c r="J103" i="3"/>
  <c r="I114" i="3"/>
  <c r="L101" i="3"/>
  <c r="K101" i="3"/>
  <c r="J101" i="3"/>
  <c r="L99" i="3"/>
  <c r="K99" i="3"/>
  <c r="J99" i="3"/>
  <c r="L97" i="3"/>
  <c r="K97" i="3"/>
  <c r="J97" i="3"/>
  <c r="L95" i="3"/>
  <c r="K95" i="3"/>
  <c r="J95" i="3"/>
  <c r="L93" i="3"/>
  <c r="K93" i="3"/>
  <c r="J93" i="3"/>
  <c r="L91" i="3"/>
  <c r="K91" i="3"/>
  <c r="J91" i="3"/>
  <c r="L89" i="3"/>
  <c r="K89" i="3"/>
  <c r="J89" i="3"/>
  <c r="L87" i="3"/>
  <c r="K87" i="3"/>
  <c r="J87" i="3"/>
  <c r="L85" i="3"/>
  <c r="K85" i="3"/>
  <c r="J85" i="3"/>
  <c r="L83" i="3"/>
  <c r="K83" i="3"/>
  <c r="J83" i="3"/>
  <c r="L81" i="3"/>
  <c r="K81" i="3"/>
  <c r="J81" i="3"/>
  <c r="L71" i="3"/>
  <c r="K71" i="3"/>
  <c r="J71" i="3"/>
  <c r="L69" i="3"/>
  <c r="K69" i="3"/>
  <c r="J69" i="3"/>
  <c r="L67" i="3"/>
  <c r="K67" i="3"/>
  <c r="J67" i="3"/>
  <c r="L65" i="3"/>
  <c r="K65" i="3"/>
  <c r="J65" i="3"/>
  <c r="L63" i="3"/>
  <c r="K63" i="3"/>
  <c r="J63" i="3"/>
  <c r="K54" i="3"/>
  <c r="J54" i="3"/>
  <c r="K19" i="2"/>
  <c r="J19" i="2"/>
  <c r="K9" i="6"/>
  <c r="J9" i="6"/>
  <c r="I9" i="6"/>
  <c r="K24" i="6"/>
  <c r="J24" i="6"/>
  <c r="I24" i="6"/>
  <c r="K40" i="6"/>
  <c r="J40" i="6"/>
  <c r="I40" i="6"/>
  <c r="K10" i="6"/>
  <c r="J10" i="6"/>
  <c r="I10" i="6"/>
  <c r="K25" i="6"/>
  <c r="J25" i="6"/>
  <c r="I25" i="6"/>
  <c r="K41" i="6"/>
  <c r="J41" i="6"/>
  <c r="I41" i="6"/>
  <c r="K11" i="6"/>
  <c r="J11" i="6"/>
  <c r="I11" i="6"/>
  <c r="K26" i="6"/>
  <c r="J26" i="6"/>
  <c r="I26" i="6"/>
  <c r="K42" i="6"/>
  <c r="J42" i="6"/>
  <c r="I42" i="6"/>
  <c r="K12" i="6"/>
  <c r="J12" i="6"/>
  <c r="I12" i="6"/>
  <c r="K27" i="6"/>
  <c r="J27" i="6"/>
  <c r="I27" i="6"/>
  <c r="K43" i="6"/>
  <c r="J43" i="6"/>
  <c r="I43" i="6"/>
  <c r="K13" i="6"/>
  <c r="J13" i="6"/>
  <c r="I13" i="6"/>
  <c r="K28" i="6"/>
  <c r="J28" i="6"/>
  <c r="I28" i="6"/>
  <c r="K44" i="6"/>
  <c r="J44" i="6"/>
  <c r="I44" i="6"/>
  <c r="K14" i="6"/>
  <c r="J14" i="6"/>
  <c r="I14" i="6"/>
  <c r="K29" i="6"/>
  <c r="J29" i="6"/>
  <c r="I29" i="6"/>
  <c r="K45" i="6"/>
  <c r="J45" i="6"/>
  <c r="I45" i="6"/>
  <c r="K15" i="6"/>
  <c r="J15" i="6"/>
  <c r="I15" i="6"/>
  <c r="K30" i="6"/>
  <c r="J30" i="6"/>
  <c r="I30" i="6"/>
  <c r="K46" i="6"/>
  <c r="J46" i="6"/>
  <c r="I46" i="6"/>
  <c r="K16" i="6"/>
  <c r="J16" i="6"/>
  <c r="I16" i="6"/>
  <c r="K31" i="6"/>
  <c r="J31" i="6"/>
  <c r="I31" i="6"/>
  <c r="K47" i="6"/>
  <c r="J47" i="6"/>
  <c r="I47" i="6"/>
  <c r="K32" i="6"/>
  <c r="J32" i="6"/>
  <c r="I32" i="6"/>
  <c r="K48" i="6"/>
  <c r="J48" i="6"/>
  <c r="I48" i="6"/>
  <c r="K17" i="6"/>
  <c r="J17" i="6"/>
  <c r="I17" i="6"/>
  <c r="K33" i="6"/>
  <c r="J33" i="6"/>
  <c r="I33" i="6"/>
  <c r="K49" i="6"/>
  <c r="J49" i="6"/>
  <c r="I49" i="6"/>
  <c r="K18" i="6"/>
  <c r="J18" i="6"/>
  <c r="I18" i="6"/>
  <c r="K34" i="6"/>
  <c r="J34" i="6"/>
  <c r="I34" i="6"/>
  <c r="K50" i="6"/>
  <c r="J50" i="6"/>
  <c r="I50" i="6"/>
  <c r="K19" i="6"/>
  <c r="J19" i="6"/>
  <c r="I19" i="6"/>
  <c r="K35" i="6"/>
  <c r="J35" i="6"/>
  <c r="I35" i="6"/>
  <c r="K51" i="6"/>
  <c r="J51" i="6"/>
  <c r="I51" i="6"/>
  <c r="J20" i="6"/>
  <c r="I20" i="6"/>
  <c r="K20" i="6"/>
  <c r="J36" i="6"/>
  <c r="I36" i="6"/>
  <c r="K36" i="6"/>
  <c r="J52" i="6"/>
  <c r="I52" i="6"/>
  <c r="K52" i="6"/>
  <c r="I21" i="6"/>
  <c r="K21" i="6"/>
  <c r="J21" i="6"/>
  <c r="I37" i="6"/>
  <c r="K37" i="6"/>
  <c r="J37" i="6"/>
  <c r="K7" i="6"/>
  <c r="J7" i="6"/>
  <c r="I7" i="6"/>
  <c r="K22" i="6"/>
  <c r="J22" i="6"/>
  <c r="I22" i="6"/>
  <c r="K38" i="6"/>
  <c r="J38" i="6"/>
  <c r="I38" i="6"/>
  <c r="I50" i="5"/>
  <c r="L50" i="5"/>
  <c r="K50" i="5"/>
  <c r="M50" i="5"/>
  <c r="J50" i="5"/>
  <c r="F195" i="3"/>
  <c r="F193" i="3"/>
  <c r="F191" i="3"/>
  <c r="F189" i="3"/>
  <c r="F187" i="3"/>
  <c r="H122" i="3"/>
  <c r="H120" i="3"/>
  <c r="H118" i="3"/>
  <c r="H116" i="3"/>
  <c r="H114" i="3"/>
  <c r="K47" i="3"/>
  <c r="J47" i="3"/>
  <c r="W49" i="5"/>
  <c r="V49" i="5"/>
  <c r="U49" i="5"/>
  <c r="T49" i="5"/>
  <c r="S49" i="5"/>
  <c r="W33" i="5"/>
  <c r="U33" i="5"/>
  <c r="T33" i="5"/>
  <c r="S33" i="5"/>
  <c r="V33" i="5"/>
  <c r="E195" i="3"/>
  <c r="E193" i="3"/>
  <c r="E191" i="3"/>
  <c r="E189" i="3"/>
  <c r="E187" i="3"/>
  <c r="G122" i="3"/>
  <c r="G120" i="3"/>
  <c r="G118" i="3"/>
  <c r="G116" i="3"/>
  <c r="G114" i="3"/>
  <c r="K56" i="3"/>
  <c r="J56" i="3"/>
  <c r="K40" i="3"/>
  <c r="J40" i="3"/>
  <c r="L38" i="3"/>
  <c r="K38" i="3"/>
  <c r="J38" i="3"/>
  <c r="L36" i="3"/>
  <c r="K36" i="3"/>
  <c r="J36" i="3"/>
  <c r="L34" i="3"/>
  <c r="K34" i="3"/>
  <c r="J34" i="3"/>
  <c r="L32" i="3"/>
  <c r="K32" i="3"/>
  <c r="J32" i="3"/>
  <c r="L30" i="3"/>
  <c r="K30" i="3"/>
  <c r="J30" i="3"/>
  <c r="L28" i="3"/>
  <c r="K28" i="3"/>
  <c r="J28" i="3"/>
  <c r="L26" i="3"/>
  <c r="K26" i="3"/>
  <c r="J26" i="3"/>
  <c r="L24" i="3"/>
  <c r="J24" i="3"/>
  <c r="K24" i="3"/>
  <c r="L22" i="3"/>
  <c r="K22" i="3"/>
  <c r="J22" i="3"/>
  <c r="L20" i="3"/>
  <c r="K20" i="3"/>
  <c r="J20" i="3"/>
  <c r="L18" i="3"/>
  <c r="K18" i="3"/>
  <c r="J18" i="3"/>
  <c r="L16" i="3"/>
  <c r="K16" i="3"/>
  <c r="J16" i="3"/>
  <c r="L14" i="3"/>
  <c r="K14" i="3"/>
  <c r="J14" i="3"/>
  <c r="L12" i="3"/>
  <c r="K12" i="3"/>
  <c r="J12" i="3"/>
  <c r="L10" i="3"/>
  <c r="K10" i="3"/>
  <c r="J10" i="3"/>
  <c r="L8" i="3"/>
  <c r="K8" i="3"/>
  <c r="J8" i="3"/>
  <c r="L74" i="2"/>
  <c r="K74" i="2"/>
  <c r="J74" i="2"/>
  <c r="H42" i="2"/>
  <c r="K21" i="2"/>
  <c r="J21" i="2"/>
  <c r="F122" i="3"/>
  <c r="F120" i="3"/>
  <c r="F118" i="3"/>
  <c r="F116" i="3"/>
  <c r="F114" i="3"/>
  <c r="W30" i="5"/>
  <c r="V30" i="5"/>
  <c r="T30" i="5"/>
  <c r="S30" i="5"/>
  <c r="U30" i="5"/>
  <c r="I18" i="5"/>
  <c r="L18" i="5"/>
  <c r="K18" i="5"/>
  <c r="M18" i="5"/>
  <c r="J18" i="5"/>
  <c r="M16" i="5"/>
  <c r="K16" i="5"/>
  <c r="J16" i="5"/>
  <c r="L16" i="5"/>
  <c r="I16" i="5"/>
  <c r="L218" i="3"/>
  <c r="K218" i="3"/>
  <c r="J218" i="3"/>
  <c r="L216" i="3"/>
  <c r="K216" i="3"/>
  <c r="J216" i="3"/>
  <c r="L214" i="3"/>
  <c r="K214" i="3"/>
  <c r="J214" i="3"/>
  <c r="L212" i="3"/>
  <c r="K212" i="3"/>
  <c r="J212" i="3"/>
  <c r="L210" i="3"/>
  <c r="K210" i="3"/>
  <c r="J210" i="3"/>
  <c r="L208" i="3"/>
  <c r="K208" i="3"/>
  <c r="J208" i="3"/>
  <c r="E122" i="3"/>
  <c r="E120" i="3"/>
  <c r="E118" i="3"/>
  <c r="E116" i="3"/>
  <c r="E114" i="3"/>
  <c r="K58" i="3"/>
  <c r="J58" i="3"/>
  <c r="K42" i="3"/>
  <c r="J42" i="3"/>
  <c r="F42" i="2"/>
  <c r="K16" i="2"/>
  <c r="J16" i="2"/>
  <c r="K12" i="2"/>
  <c r="L12" i="2"/>
  <c r="J12" i="2"/>
  <c r="K8" i="2"/>
  <c r="L8" i="2"/>
  <c r="J8" i="2"/>
  <c r="M39" i="5"/>
  <c r="L39" i="5"/>
  <c r="K39" i="5"/>
  <c r="J39" i="5"/>
  <c r="I39" i="5"/>
  <c r="M28" i="5"/>
  <c r="J28" i="5"/>
  <c r="I28" i="5"/>
  <c r="L28" i="5"/>
  <c r="K28" i="5"/>
  <c r="M9" i="5"/>
  <c r="L9" i="5"/>
  <c r="K9" i="5"/>
  <c r="J9" i="5"/>
  <c r="I9" i="5"/>
  <c r="M7" i="5"/>
  <c r="L7" i="5"/>
  <c r="K7" i="5"/>
  <c r="J7" i="5"/>
  <c r="I7" i="5"/>
  <c r="K51" i="3"/>
  <c r="J51" i="3"/>
  <c r="E42" i="2"/>
  <c r="I17" i="2"/>
  <c r="L14" i="2"/>
  <c r="K14" i="2"/>
  <c r="J14" i="2"/>
  <c r="L10" i="2"/>
  <c r="K10" i="2"/>
  <c r="J10" i="2"/>
  <c r="L185" i="3"/>
  <c r="K185" i="3"/>
  <c r="J185" i="3"/>
  <c r="I196" i="3"/>
  <c r="L183" i="3"/>
  <c r="K183" i="3"/>
  <c r="J183" i="3"/>
  <c r="I194" i="3"/>
  <c r="L181" i="3"/>
  <c r="I192" i="3"/>
  <c r="K181" i="3"/>
  <c r="J181" i="3"/>
  <c r="I190" i="3"/>
  <c r="L179" i="3"/>
  <c r="K179" i="3"/>
  <c r="J179" i="3"/>
  <c r="I188" i="3"/>
  <c r="L177" i="3"/>
  <c r="K177" i="3"/>
  <c r="J177" i="3"/>
  <c r="I186" i="3"/>
  <c r="L175" i="3"/>
  <c r="K175" i="3"/>
  <c r="J175" i="3"/>
  <c r="L173" i="3"/>
  <c r="K173" i="3"/>
  <c r="J173" i="3"/>
  <c r="L171" i="3"/>
  <c r="K171" i="3"/>
  <c r="J171" i="3"/>
  <c r="L169" i="3"/>
  <c r="K169" i="3"/>
  <c r="J169" i="3"/>
  <c r="L167" i="3"/>
  <c r="K167" i="3"/>
  <c r="J167" i="3"/>
  <c r="L165" i="3"/>
  <c r="K165" i="3"/>
  <c r="J165" i="3"/>
  <c r="L163" i="3"/>
  <c r="K163" i="3"/>
  <c r="J163" i="3"/>
  <c r="L161" i="3"/>
  <c r="K161" i="3"/>
  <c r="J161" i="3"/>
  <c r="L159" i="3"/>
  <c r="K159" i="3"/>
  <c r="J159" i="3"/>
  <c r="L157" i="3"/>
  <c r="K157" i="3"/>
  <c r="J157" i="3"/>
  <c r="L155" i="3"/>
  <c r="K155" i="3"/>
  <c r="J155" i="3"/>
  <c r="L145" i="3"/>
  <c r="K145" i="3"/>
  <c r="J145" i="3"/>
  <c r="L143" i="3"/>
  <c r="K143" i="3"/>
  <c r="J143" i="3"/>
  <c r="L141" i="3"/>
  <c r="K141" i="3"/>
  <c r="J141" i="3"/>
  <c r="L139" i="3"/>
  <c r="K139" i="3"/>
  <c r="J139" i="3"/>
  <c r="L137" i="3"/>
  <c r="K137" i="3"/>
  <c r="J137" i="3"/>
  <c r="L135" i="3"/>
  <c r="K135" i="3"/>
  <c r="J135" i="3"/>
  <c r="K60" i="3"/>
  <c r="J60" i="3"/>
  <c r="K44" i="3"/>
  <c r="J44" i="3"/>
  <c r="K67" i="2"/>
  <c r="J67" i="2"/>
  <c r="I68" i="2"/>
  <c r="L65" i="2"/>
  <c r="K65" i="2"/>
  <c r="J65" i="2"/>
  <c r="L63" i="2"/>
  <c r="K63" i="2"/>
  <c r="J63" i="2"/>
  <c r="L61" i="2"/>
  <c r="K61" i="2"/>
  <c r="J61" i="2"/>
  <c r="L59" i="2"/>
  <c r="K59" i="2"/>
  <c r="J59" i="2"/>
  <c r="S48" i="5"/>
  <c r="V48" i="5"/>
  <c r="U48" i="5"/>
  <c r="W48" i="5"/>
  <c r="T48" i="5"/>
  <c r="H196" i="3"/>
  <c r="H194" i="3"/>
  <c r="H192" i="3"/>
  <c r="H190" i="3"/>
  <c r="H188" i="3"/>
  <c r="H186" i="3"/>
  <c r="K53" i="3"/>
  <c r="J53" i="3"/>
  <c r="H68" i="2"/>
  <c r="L51" i="2"/>
  <c r="K51" i="2"/>
  <c r="J51" i="2"/>
  <c r="L49" i="2"/>
  <c r="K49" i="2"/>
  <c r="J49" i="2"/>
  <c r="G196" i="3"/>
  <c r="G194" i="3"/>
  <c r="G192" i="3"/>
  <c r="F196" i="3"/>
  <c r="F194" i="3"/>
  <c r="F192" i="3"/>
  <c r="F190" i="3"/>
  <c r="F188" i="3"/>
  <c r="F186" i="3"/>
  <c r="H123" i="3"/>
  <c r="K123" i="3" s="1"/>
  <c r="H121" i="3"/>
  <c r="H119" i="3"/>
  <c r="H117" i="3"/>
  <c r="H115" i="3"/>
  <c r="H113" i="3"/>
  <c r="K113" i="3" s="1"/>
  <c r="J55" i="3"/>
  <c r="K55" i="3"/>
  <c r="F68" i="2"/>
  <c r="M35" i="5"/>
  <c r="K35" i="5"/>
  <c r="J35" i="5"/>
  <c r="I35" i="5"/>
  <c r="L35" i="5"/>
  <c r="M32" i="5"/>
  <c r="L32" i="5"/>
  <c r="J32" i="5"/>
  <c r="I32" i="5"/>
  <c r="K32" i="5"/>
  <c r="M25" i="5"/>
  <c r="L25" i="5"/>
  <c r="I25" i="5"/>
  <c r="K25" i="5"/>
  <c r="J25" i="5"/>
  <c r="M41" i="5"/>
  <c r="L41" i="5"/>
  <c r="K41" i="5"/>
  <c r="I41" i="5"/>
  <c r="J41" i="5"/>
  <c r="L22" i="5"/>
  <c r="K22" i="5"/>
  <c r="M22" i="5"/>
  <c r="J22" i="5"/>
  <c r="I22" i="5"/>
  <c r="L38" i="5"/>
  <c r="K38" i="5"/>
  <c r="J38" i="5"/>
  <c r="M38" i="5"/>
  <c r="I38" i="5"/>
  <c r="M48" i="5"/>
  <c r="L48" i="5"/>
  <c r="K48" i="5"/>
  <c r="J48" i="5"/>
  <c r="I48" i="5"/>
  <c r="M10" i="5"/>
  <c r="K10" i="5"/>
  <c r="I10" i="5"/>
  <c r="L10" i="5"/>
  <c r="J10" i="5"/>
  <c r="M29" i="5"/>
  <c r="L29" i="5"/>
  <c r="K29" i="5"/>
  <c r="I29" i="5"/>
  <c r="J29" i="5"/>
  <c r="M45" i="5"/>
  <c r="L45" i="5"/>
  <c r="K45" i="5"/>
  <c r="I45" i="5"/>
  <c r="J45" i="5"/>
  <c r="M26" i="5"/>
  <c r="L26" i="5"/>
  <c r="J26" i="5"/>
  <c r="K26" i="5"/>
  <c r="I26" i="5"/>
  <c r="M42" i="5"/>
  <c r="L42" i="5"/>
  <c r="K42" i="5"/>
  <c r="J42" i="5"/>
  <c r="I42" i="5"/>
  <c r="M20" i="5"/>
  <c r="L20" i="5"/>
  <c r="K20" i="5"/>
  <c r="J20" i="5"/>
  <c r="I20" i="5"/>
  <c r="M36" i="5"/>
  <c r="L36" i="5"/>
  <c r="K36" i="5"/>
  <c r="J36" i="5"/>
  <c r="I36" i="5"/>
  <c r="M52" i="5"/>
  <c r="L52" i="5"/>
  <c r="K52" i="5"/>
  <c r="J52" i="5"/>
  <c r="I52" i="5"/>
  <c r="L33" i="5"/>
  <c r="K33" i="5"/>
  <c r="J33" i="5"/>
  <c r="I33" i="5"/>
  <c r="M33" i="5"/>
  <c r="L49" i="5"/>
  <c r="K49" i="5"/>
  <c r="J49" i="5"/>
  <c r="I49" i="5"/>
  <c r="M49" i="5"/>
  <c r="M11" i="5"/>
  <c r="K11" i="5"/>
  <c r="J11" i="5"/>
  <c r="I11" i="5"/>
  <c r="L11" i="5"/>
  <c r="M30" i="5"/>
  <c r="K30" i="5"/>
  <c r="J30" i="5"/>
  <c r="I30" i="5"/>
  <c r="L30" i="5"/>
  <c r="M46" i="5"/>
  <c r="K46" i="5"/>
  <c r="J46" i="5"/>
  <c r="I46" i="5"/>
  <c r="L46" i="5"/>
  <c r="L8" i="5"/>
  <c r="I8" i="5"/>
  <c r="M8" i="5"/>
  <c r="K8" i="5"/>
  <c r="J8" i="5"/>
  <c r="L27" i="5"/>
  <c r="J27" i="5"/>
  <c r="I27" i="5"/>
  <c r="M27" i="5"/>
  <c r="K27" i="5"/>
  <c r="L43" i="5"/>
  <c r="J43" i="5"/>
  <c r="I43" i="5"/>
  <c r="M43" i="5"/>
  <c r="K43" i="5"/>
  <c r="K24" i="5"/>
  <c r="I24" i="5"/>
  <c r="M24" i="5"/>
  <c r="L24" i="5"/>
  <c r="J24" i="5"/>
  <c r="K40" i="5"/>
  <c r="I40" i="5"/>
  <c r="M40" i="5"/>
  <c r="L40" i="5"/>
  <c r="J40" i="5"/>
  <c r="J21" i="5"/>
  <c r="M21" i="5"/>
  <c r="L21" i="5"/>
  <c r="K21" i="5"/>
  <c r="I21" i="5"/>
  <c r="J37" i="5"/>
  <c r="M37" i="5"/>
  <c r="L37" i="5"/>
  <c r="K37" i="5"/>
  <c r="I37" i="5"/>
  <c r="K12" i="5"/>
  <c r="M12" i="5"/>
  <c r="L12" i="5"/>
  <c r="J12" i="5"/>
  <c r="I12" i="5"/>
  <c r="K31" i="5"/>
  <c r="J31" i="5"/>
  <c r="M31" i="5"/>
  <c r="L31" i="5"/>
  <c r="I31" i="5"/>
  <c r="M47" i="5"/>
  <c r="K47" i="5"/>
  <c r="J47" i="5"/>
  <c r="L47" i="5"/>
  <c r="I47" i="5"/>
  <c r="E196" i="3"/>
  <c r="E194" i="3"/>
  <c r="E192" i="3"/>
  <c r="M23" i="5"/>
  <c r="L23" i="5"/>
  <c r="K23" i="5"/>
  <c r="I23" i="5"/>
  <c r="J23" i="5"/>
  <c r="M19" i="5"/>
  <c r="K19" i="5"/>
  <c r="J19" i="5"/>
  <c r="I19" i="5"/>
  <c r="L19" i="5"/>
  <c r="I15" i="5"/>
  <c r="L15" i="5"/>
  <c r="K15" i="5"/>
  <c r="J15" i="5"/>
  <c r="M15" i="5"/>
  <c r="L13" i="5"/>
  <c r="J13" i="5"/>
  <c r="I13" i="5"/>
  <c r="K13" i="5"/>
  <c r="M13" i="5"/>
  <c r="L217" i="3"/>
  <c r="K217" i="3"/>
  <c r="J217" i="3"/>
  <c r="J215" i="3"/>
  <c r="L215" i="3"/>
  <c r="K215" i="3"/>
  <c r="L213" i="3"/>
  <c r="J213" i="3"/>
  <c r="K213" i="3"/>
  <c r="J211" i="3"/>
  <c r="L211" i="3"/>
  <c r="K211" i="3"/>
  <c r="J209" i="3"/>
  <c r="L209" i="3"/>
  <c r="K209" i="3"/>
  <c r="E123" i="3"/>
  <c r="E121" i="3"/>
  <c r="E119" i="3"/>
  <c r="E117" i="3"/>
  <c r="E115" i="3"/>
  <c r="E113" i="3"/>
  <c r="J50" i="3"/>
  <c r="K50" i="3"/>
  <c r="O146" i="45"/>
  <c r="N146" i="45"/>
  <c r="M146" i="45"/>
  <c r="L146" i="45"/>
  <c r="N16" i="45"/>
  <c r="M16" i="45"/>
  <c r="L16" i="45"/>
  <c r="T16" i="44"/>
  <c r="S16" i="44"/>
  <c r="R16" i="44"/>
  <c r="Q16" i="44"/>
  <c r="P16" i="44"/>
  <c r="I146" i="45"/>
  <c r="H146" i="45"/>
  <c r="K146" i="45" s="1"/>
  <c r="G146" i="45"/>
  <c r="M146" i="44"/>
  <c r="O146" i="44"/>
  <c r="N146" i="44"/>
  <c r="L146" i="44"/>
  <c r="J16" i="45"/>
  <c r="I16" i="45"/>
  <c r="H16" i="45"/>
  <c r="N16" i="44"/>
  <c r="L16" i="44"/>
  <c r="M16" i="44"/>
  <c r="I16" i="44"/>
  <c r="H16" i="44"/>
  <c r="J16" i="44"/>
  <c r="I146" i="43"/>
  <c r="G146" i="43"/>
  <c r="H146" i="43"/>
  <c r="K146" i="43" s="1"/>
  <c r="T16" i="45"/>
  <c r="S16" i="45"/>
  <c r="R16" i="45"/>
  <c r="P16" i="45"/>
  <c r="Q16" i="45"/>
  <c r="H146" i="44"/>
  <c r="K146" i="44" s="1"/>
  <c r="G146" i="44"/>
  <c r="I146" i="44"/>
  <c r="O146" i="43"/>
  <c r="N146" i="43"/>
  <c r="L146" i="43"/>
  <c r="M146" i="43"/>
  <c r="O11" i="39"/>
  <c r="T11" i="39"/>
  <c r="S11" i="39"/>
  <c r="R11" i="39"/>
  <c r="Q11" i="39"/>
  <c r="P11" i="39"/>
  <c r="J16" i="43"/>
  <c r="H16" i="43"/>
  <c r="I16" i="43"/>
  <c r="M11" i="39"/>
  <c r="L11" i="39"/>
  <c r="K11" i="39"/>
  <c r="I11" i="39"/>
  <c r="H11" i="39"/>
  <c r="G11" i="39"/>
  <c r="O129" i="39"/>
  <c r="N129" i="39"/>
  <c r="M129" i="39"/>
  <c r="L129" i="39"/>
  <c r="K129" i="39"/>
  <c r="K20" i="27"/>
  <c r="I20" i="27"/>
  <c r="J20" i="27"/>
  <c r="K132" i="26"/>
  <c r="J132" i="26"/>
  <c r="I132" i="26"/>
  <c r="K34" i="26"/>
  <c r="J34" i="26"/>
  <c r="I34" i="26"/>
  <c r="K146" i="27"/>
  <c r="J146" i="27"/>
  <c r="I146" i="27"/>
  <c r="L105" i="22"/>
  <c r="K105" i="22"/>
  <c r="J105" i="22"/>
  <c r="R22" i="21"/>
  <c r="Q22" i="21"/>
  <c r="I106" i="21"/>
  <c r="H106" i="21"/>
  <c r="X23" i="19"/>
  <c r="X49" i="19"/>
  <c r="J35" i="19"/>
  <c r="H35" i="19"/>
  <c r="J23" i="19"/>
  <c r="H23" i="19"/>
  <c r="X37" i="19"/>
  <c r="Y62" i="18"/>
  <c r="X62" i="18"/>
  <c r="Y64" i="18"/>
  <c r="X64" i="18"/>
  <c r="I64" i="18"/>
  <c r="J64" i="18"/>
  <c r="J22" i="18"/>
  <c r="I22" i="18"/>
  <c r="K63" i="17"/>
  <c r="I63" i="17"/>
  <c r="J63" i="17"/>
  <c r="K65" i="17"/>
  <c r="J65" i="17"/>
  <c r="I65" i="17"/>
  <c r="K91" i="17"/>
  <c r="J91" i="17"/>
  <c r="I91" i="17"/>
  <c r="I21" i="17"/>
  <c r="J21" i="17"/>
  <c r="K21" i="17"/>
  <c r="W9" i="17"/>
  <c r="V9" i="17"/>
  <c r="U9" i="17"/>
  <c r="R76" i="18"/>
  <c r="Q76" i="18"/>
  <c r="J20" i="18"/>
  <c r="I20" i="18"/>
  <c r="I48" i="18"/>
  <c r="J48" i="18"/>
  <c r="K9" i="17"/>
  <c r="I9" i="17"/>
  <c r="J9" i="17"/>
  <c r="Y36" i="18"/>
  <c r="X36" i="18"/>
  <c r="I163" i="14"/>
  <c r="J163" i="14"/>
  <c r="I135" i="14"/>
  <c r="J135" i="14"/>
  <c r="I107" i="14"/>
  <c r="J107" i="14"/>
  <c r="I79" i="14"/>
  <c r="J79" i="14"/>
  <c r="W21" i="16"/>
  <c r="V21" i="16"/>
  <c r="U21" i="16"/>
  <c r="M35" i="15"/>
  <c r="L35" i="15"/>
  <c r="K35" i="15"/>
  <c r="J35" i="15"/>
  <c r="I35" i="15"/>
  <c r="I21" i="15"/>
  <c r="M21" i="15"/>
  <c r="L21" i="15"/>
  <c r="J21" i="15"/>
  <c r="K21" i="15"/>
  <c r="J149" i="14"/>
  <c r="I149" i="14"/>
  <c r="J121" i="14"/>
  <c r="I121" i="14"/>
  <c r="J93" i="14"/>
  <c r="I93" i="14"/>
  <c r="K107" i="16"/>
  <c r="J107" i="16"/>
  <c r="I107" i="16"/>
  <c r="J37" i="17"/>
  <c r="I37" i="17"/>
  <c r="K37" i="17"/>
  <c r="K161" i="16"/>
  <c r="J161" i="16"/>
  <c r="I161" i="16"/>
  <c r="J23" i="14"/>
  <c r="I23" i="14"/>
  <c r="I51" i="14"/>
  <c r="J51" i="14"/>
  <c r="I62" i="13"/>
  <c r="J62" i="13"/>
  <c r="K62" i="13"/>
  <c r="K20" i="13"/>
  <c r="J20" i="13"/>
  <c r="I20" i="13"/>
  <c r="J37" i="14"/>
  <c r="I37" i="14"/>
  <c r="J65" i="14"/>
  <c r="I65" i="14"/>
  <c r="W20" i="13"/>
  <c r="U20" i="13"/>
  <c r="V20" i="13"/>
  <c r="L53" i="12"/>
  <c r="K53" i="12"/>
  <c r="J53" i="12"/>
  <c r="I53" i="12"/>
  <c r="H57" i="12"/>
  <c r="K48" i="13"/>
  <c r="J48" i="13"/>
  <c r="I48" i="13"/>
  <c r="K45" i="2"/>
  <c r="J45" i="2"/>
  <c r="K42" i="2"/>
  <c r="J42" i="2"/>
  <c r="K134" i="3"/>
  <c r="J134" i="3"/>
  <c r="K132" i="3"/>
  <c r="J132" i="3"/>
  <c r="K121" i="3"/>
  <c r="J121" i="3"/>
  <c r="K130" i="3"/>
  <c r="J130" i="3"/>
  <c r="K119" i="3"/>
  <c r="J119" i="3"/>
  <c r="K128" i="3"/>
  <c r="J128" i="3"/>
  <c r="K117" i="3"/>
  <c r="J117" i="3"/>
  <c r="K126" i="3"/>
  <c r="J126" i="3"/>
  <c r="K115" i="3"/>
  <c r="J115" i="3"/>
  <c r="K124" i="3"/>
  <c r="J124" i="3"/>
  <c r="J113" i="3"/>
  <c r="K43" i="2"/>
  <c r="J43" i="2"/>
  <c r="J46" i="2"/>
  <c r="K46" i="2"/>
  <c r="K44" i="2"/>
  <c r="J44" i="2"/>
  <c r="K18" i="2"/>
  <c r="J18" i="2"/>
  <c r="K100" i="16" l="1"/>
  <c r="K41" i="16"/>
  <c r="K68" i="16"/>
  <c r="K87" i="16"/>
  <c r="K28" i="16"/>
  <c r="K67" i="16"/>
  <c r="K86" i="16"/>
  <c r="J70" i="18"/>
  <c r="Y51" i="18"/>
  <c r="J136" i="18"/>
  <c r="J138" i="18"/>
  <c r="J79" i="18"/>
  <c r="J108" i="18"/>
  <c r="J39" i="18"/>
  <c r="R68" i="18"/>
  <c r="R80" i="18"/>
  <c r="R88" i="18"/>
  <c r="R70" i="18"/>
  <c r="R66" i="18"/>
  <c r="R55" i="18"/>
  <c r="R38" i="18"/>
  <c r="R56" i="18"/>
  <c r="R39" i="18"/>
  <c r="R16" i="18"/>
  <c r="R53" i="18"/>
  <c r="R18" i="18"/>
  <c r="R31" i="18"/>
  <c r="R14" i="18"/>
  <c r="R72" i="18"/>
  <c r="R73" i="18"/>
  <c r="J25" i="18"/>
  <c r="J158" i="18"/>
  <c r="R124" i="18"/>
  <c r="R143" i="18"/>
  <c r="R128" i="18"/>
  <c r="R86" i="18"/>
  <c r="R123" i="18"/>
  <c r="R75" i="18"/>
  <c r="R103" i="19"/>
  <c r="R25" i="19"/>
  <c r="K155" i="16"/>
  <c r="K114" i="16"/>
  <c r="K14" i="16"/>
  <c r="K154" i="16"/>
  <c r="K96" i="16"/>
  <c r="K125" i="16"/>
  <c r="Y151" i="18"/>
  <c r="Y153" i="18"/>
  <c r="Y155" i="18"/>
  <c r="Y123" i="18"/>
  <c r="Y125" i="18"/>
  <c r="Y144" i="18"/>
  <c r="Y85" i="18"/>
  <c r="Y141" i="18"/>
  <c r="J33" i="18"/>
  <c r="Y75" i="18"/>
  <c r="J127" i="18"/>
  <c r="J129" i="18"/>
  <c r="J75" i="18"/>
  <c r="Y39" i="18"/>
  <c r="Y10" i="18"/>
  <c r="Y59" i="18"/>
  <c r="J48" i="19"/>
  <c r="J15" i="19"/>
  <c r="K117" i="16"/>
  <c r="K85" i="16"/>
  <c r="K104" i="16"/>
  <c r="K45" i="16"/>
  <c r="K72" i="16"/>
  <c r="K144" i="16"/>
  <c r="K84" i="16"/>
  <c r="K111" i="16"/>
  <c r="K103" i="16"/>
  <c r="J40" i="18"/>
  <c r="J57" i="18"/>
  <c r="J141" i="18"/>
  <c r="J84" i="18"/>
  <c r="J29" i="18"/>
  <c r="J46" i="18"/>
  <c r="J74" i="18"/>
  <c r="J47" i="18"/>
  <c r="J30" i="18"/>
  <c r="J44" i="18"/>
  <c r="J10" i="18"/>
  <c r="J12" i="18"/>
  <c r="J13" i="18"/>
  <c r="J23" i="18"/>
  <c r="J80" i="18"/>
  <c r="J27" i="18"/>
  <c r="J65" i="18"/>
  <c r="J61" i="18"/>
  <c r="Y116" i="18"/>
  <c r="Y136" i="18"/>
  <c r="Y88" i="18"/>
  <c r="Y108" i="18"/>
  <c r="Y127" i="18"/>
  <c r="Y129" i="18"/>
  <c r="Y124" i="18"/>
  <c r="Y41" i="18"/>
  <c r="J121" i="18"/>
  <c r="J150" i="18"/>
  <c r="J152" i="18"/>
  <c r="J110" i="18"/>
  <c r="J112" i="18"/>
  <c r="J24" i="18"/>
  <c r="Y131" i="18"/>
  <c r="J54" i="18"/>
  <c r="Y40" i="18"/>
  <c r="J10" i="19"/>
  <c r="J20" i="19"/>
  <c r="R83" i="19"/>
  <c r="R12" i="19"/>
  <c r="J123" i="3"/>
  <c r="K58" i="16"/>
  <c r="K12" i="16"/>
  <c r="K124" i="16"/>
  <c r="K40" i="16"/>
  <c r="W20" i="16"/>
  <c r="W13" i="16"/>
  <c r="K16" i="16"/>
  <c r="K113" i="16"/>
  <c r="J114" i="18"/>
  <c r="J17" i="18"/>
  <c r="J32" i="19"/>
  <c r="J27" i="19"/>
  <c r="J42" i="19"/>
  <c r="J24" i="19"/>
  <c r="J47" i="19"/>
  <c r="J30" i="19"/>
  <c r="J25" i="19"/>
  <c r="J14" i="19"/>
  <c r="K48" i="16"/>
  <c r="K129" i="16"/>
  <c r="K43" i="16"/>
  <c r="K82" i="16"/>
  <c r="K42" i="16"/>
  <c r="K34" i="16"/>
  <c r="K88" i="16"/>
  <c r="K46" i="16"/>
  <c r="K131" i="16"/>
  <c r="Y16" i="18"/>
  <c r="J60" i="18"/>
  <c r="Y99" i="18"/>
  <c r="Y101" i="18"/>
  <c r="Y152" i="18"/>
  <c r="Y110" i="18"/>
  <c r="Y112" i="18"/>
  <c r="J145" i="18"/>
  <c r="J103" i="18"/>
  <c r="J115" i="18"/>
  <c r="J95" i="18"/>
  <c r="Y31" i="18"/>
  <c r="J97" i="18"/>
  <c r="J19" i="18"/>
  <c r="Y61" i="18"/>
  <c r="J69" i="18"/>
  <c r="K102" i="16"/>
  <c r="K122" i="16"/>
  <c r="K62" i="16"/>
  <c r="K89" i="16"/>
  <c r="K101" i="16"/>
  <c r="K138" i="16"/>
  <c r="K152" i="16"/>
  <c r="K157" i="16"/>
  <c r="Y115" i="18"/>
  <c r="Y107" i="18"/>
  <c r="J86" i="18"/>
  <c r="J93" i="18"/>
  <c r="J151" i="18"/>
  <c r="Y56" i="18"/>
  <c r="J56" i="18"/>
  <c r="Y25" i="18"/>
  <c r="J42" i="18"/>
  <c r="J26" i="19"/>
  <c r="J13" i="19"/>
  <c r="K75" i="16"/>
  <c r="K20" i="16"/>
  <c r="K57" i="16"/>
  <c r="K27" i="16"/>
  <c r="K136" i="16"/>
  <c r="Y121" i="18"/>
  <c r="Y95" i="18"/>
  <c r="J51" i="18"/>
  <c r="Y149" i="18"/>
  <c r="J128" i="18"/>
  <c r="J98" i="18"/>
  <c r="J135" i="18"/>
  <c r="J156" i="18"/>
  <c r="Y113" i="18"/>
  <c r="Y27" i="18"/>
  <c r="J71" i="18"/>
  <c r="J29" i="19"/>
  <c r="K66" i="16"/>
  <c r="K137" i="16"/>
  <c r="K60" i="16"/>
  <c r="K13" i="16"/>
  <c r="K99" i="16"/>
  <c r="K59" i="16"/>
  <c r="K123" i="16"/>
  <c r="K81" i="16"/>
  <c r="J89" i="18"/>
  <c r="Y98" i="18"/>
  <c r="Y135" i="18"/>
  <c r="J143" i="18"/>
  <c r="J116" i="18"/>
  <c r="Y12" i="18"/>
  <c r="Y79" i="18"/>
  <c r="R51" i="18"/>
  <c r="R116" i="18"/>
  <c r="R136" i="18"/>
  <c r="R138" i="18"/>
  <c r="R108" i="18"/>
  <c r="Y57" i="18"/>
  <c r="R58" i="19"/>
  <c r="R111" i="19"/>
  <c r="R116" i="19"/>
  <c r="R66" i="19"/>
  <c r="K110" i="16"/>
  <c r="K53" i="16"/>
  <c r="K143" i="16"/>
  <c r="K74" i="16"/>
  <c r="K158" i="16"/>
  <c r="Y81" i="18"/>
  <c r="J126" i="18"/>
  <c r="J159" i="18"/>
  <c r="J14" i="18"/>
  <c r="J66" i="18"/>
  <c r="J88" i="18"/>
  <c r="R79" i="18"/>
  <c r="J15" i="18"/>
  <c r="R58" i="18"/>
  <c r="J34" i="19"/>
  <c r="J40" i="19"/>
  <c r="K10" i="16"/>
  <c r="K151" i="16"/>
  <c r="K95" i="16"/>
  <c r="K38" i="16"/>
  <c r="K116" i="16"/>
  <c r="K76" i="16"/>
  <c r="K139" i="16"/>
  <c r="K142" i="16"/>
  <c r="K44" i="16"/>
  <c r="Y54" i="18"/>
  <c r="Y19" i="18"/>
  <c r="Y38" i="18"/>
  <c r="Y13" i="18"/>
  <c r="Y130" i="18"/>
  <c r="Y15" i="18"/>
  <c r="Y30" i="18"/>
  <c r="Y114" i="18"/>
  <c r="Y17" i="18"/>
  <c r="Y72" i="18"/>
  <c r="Y37" i="18"/>
  <c r="Y69" i="18"/>
  <c r="Y55" i="18"/>
  <c r="Y52" i="18"/>
  <c r="Y65" i="18"/>
  <c r="Y71" i="18"/>
  <c r="Y47" i="18"/>
  <c r="Y128" i="18"/>
  <c r="Y86" i="18"/>
  <c r="Y117" i="18"/>
  <c r="Y154" i="18"/>
  <c r="Y139" i="18"/>
  <c r="J16" i="18"/>
  <c r="J94" i="18"/>
  <c r="J113" i="18"/>
  <c r="J100" i="18"/>
  <c r="J137" i="18"/>
  <c r="J122" i="18"/>
  <c r="J58" i="18"/>
  <c r="J73" i="18"/>
  <c r="Y87" i="18"/>
  <c r="Y42" i="18"/>
  <c r="J59" i="18"/>
  <c r="R121" i="18"/>
  <c r="K127" i="16"/>
  <c r="K145" i="16"/>
  <c r="K39" i="16"/>
  <c r="K90" i="16"/>
  <c r="K73" i="16"/>
  <c r="K11" i="16"/>
  <c r="K17" i="16"/>
  <c r="K19" i="16"/>
  <c r="K153" i="16"/>
  <c r="K108" i="16"/>
  <c r="K56" i="16"/>
  <c r="K83" i="16"/>
  <c r="K24" i="16"/>
  <c r="K141" i="16"/>
  <c r="K160" i="16"/>
  <c r="Y23" i="18"/>
  <c r="J67" i="18"/>
  <c r="J41" i="19"/>
  <c r="R29" i="19"/>
  <c r="R30" i="19"/>
  <c r="R18" i="19"/>
  <c r="R15" i="19"/>
  <c r="R47" i="19"/>
  <c r="R20" i="19"/>
  <c r="K18" i="16"/>
  <c r="K55" i="16"/>
  <c r="K30" i="16"/>
  <c r="K130" i="16"/>
  <c r="K15" i="16"/>
  <c r="K94" i="16"/>
  <c r="K146" i="16"/>
  <c r="K54" i="16"/>
  <c r="Y94" i="18"/>
  <c r="Y140" i="18"/>
  <c r="Y142" i="18"/>
  <c r="Y83" i="18"/>
  <c r="Y102" i="18"/>
  <c r="Y158" i="18"/>
  <c r="J144" i="18"/>
  <c r="J85" i="18"/>
  <c r="J149" i="18"/>
  <c r="Y14" i="18"/>
  <c r="J31" i="18"/>
  <c r="J52" i="18"/>
  <c r="J140" i="18"/>
  <c r="J33" i="19"/>
  <c r="J44" i="19"/>
  <c r="R72" i="19"/>
  <c r="R59" i="19"/>
  <c r="J16" i="19"/>
  <c r="L57" i="12"/>
  <c r="K57" i="12"/>
  <c r="J57" i="12"/>
  <c r="I57" i="12"/>
  <c r="K71" i="2"/>
  <c r="J71" i="2"/>
  <c r="K68" i="2"/>
  <c r="J68" i="2"/>
  <c r="K197" i="3"/>
  <c r="J197" i="3"/>
  <c r="J186" i="3"/>
  <c r="K186" i="3"/>
  <c r="K199" i="3"/>
  <c r="J199" i="3"/>
  <c r="K188" i="3"/>
  <c r="J188" i="3"/>
  <c r="K201" i="3"/>
  <c r="J201" i="3"/>
  <c r="K190" i="3"/>
  <c r="J190" i="3"/>
  <c r="K203" i="3"/>
  <c r="J203" i="3"/>
  <c r="K192" i="3"/>
  <c r="J192" i="3"/>
  <c r="K205" i="3"/>
  <c r="J205" i="3"/>
  <c r="K194" i="3"/>
  <c r="J194" i="3"/>
  <c r="K196" i="3"/>
  <c r="J196" i="3"/>
  <c r="K207" i="3"/>
  <c r="J207" i="3"/>
  <c r="J17" i="2"/>
  <c r="K17" i="2"/>
  <c r="J125" i="3"/>
  <c r="K125" i="3"/>
  <c r="K114" i="3"/>
  <c r="J114" i="3"/>
  <c r="K116" i="3"/>
  <c r="J116" i="3"/>
  <c r="J127" i="3"/>
  <c r="K127" i="3"/>
  <c r="K129" i="3"/>
  <c r="J129" i="3"/>
  <c r="K118" i="3"/>
  <c r="J118" i="3"/>
  <c r="K131" i="3"/>
  <c r="J131" i="3"/>
  <c r="K120" i="3"/>
  <c r="J120" i="3"/>
  <c r="K133" i="3"/>
  <c r="J133" i="3"/>
  <c r="K122" i="3"/>
  <c r="J122" i="3"/>
  <c r="K198" i="3"/>
  <c r="J198" i="3"/>
  <c r="K187" i="3"/>
  <c r="J187" i="3"/>
  <c r="J200" i="3"/>
  <c r="K200" i="3"/>
  <c r="K189" i="3"/>
  <c r="J189" i="3"/>
  <c r="K191" i="3"/>
  <c r="J191" i="3"/>
  <c r="J202" i="3"/>
  <c r="K202" i="3"/>
  <c r="K204" i="3"/>
  <c r="J204" i="3"/>
  <c r="K193" i="3"/>
  <c r="J193" i="3"/>
  <c r="K206" i="3"/>
  <c r="J206" i="3"/>
  <c r="K195" i="3"/>
  <c r="J195" i="3"/>
  <c r="K70" i="2"/>
  <c r="J70" i="2"/>
  <c r="L69" i="2"/>
  <c r="K69" i="2"/>
  <c r="J69" i="2"/>
  <c r="L72" i="2"/>
  <c r="J72" i="2"/>
  <c r="K72" i="2"/>
  <c r="J87" i="8"/>
  <c r="J55" i="8"/>
  <c r="J53" i="8"/>
  <c r="J60" i="8"/>
  <c r="J58" i="8"/>
  <c r="J62" i="8"/>
  <c r="J64" i="8"/>
  <c r="J56" i="8"/>
  <c r="J54" i="8"/>
  <c r="J52" i="8"/>
  <c r="J59" i="8"/>
  <c r="J61" i="8"/>
  <c r="J63" i="8"/>
  <c r="J57" i="8"/>
  <c r="J65" i="8"/>
  <c r="J83" i="8"/>
  <c r="J80" i="8"/>
  <c r="J76" i="8"/>
  <c r="J81" i="8"/>
  <c r="J77" i="8"/>
  <c r="J84" i="8"/>
  <c r="J78" i="8"/>
  <c r="J82" i="8"/>
  <c r="J85" i="8"/>
  <c r="J79" i="8"/>
  <c r="J74" i="8"/>
  <c r="J86" i="8"/>
  <c r="J75" i="8"/>
  <c r="H283" i="8"/>
  <c r="H277" i="8"/>
  <c r="H273" i="8"/>
  <c r="H237" i="8"/>
  <c r="H259" i="8"/>
  <c r="H256" i="8"/>
  <c r="H252" i="8"/>
  <c r="H240" i="8"/>
  <c r="H213" i="8"/>
  <c r="H209" i="8"/>
  <c r="H194" i="8"/>
  <c r="H175" i="8"/>
  <c r="H281" i="8"/>
  <c r="H278" i="8"/>
  <c r="H274" i="8"/>
  <c r="H262" i="8"/>
  <c r="H235" i="8"/>
  <c r="H231" i="8"/>
  <c r="H216" i="8"/>
  <c r="H197" i="8"/>
  <c r="H188" i="8"/>
  <c r="H284" i="8"/>
  <c r="H257" i="8"/>
  <c r="H253" i="8"/>
  <c r="H238" i="8"/>
  <c r="H219" i="8"/>
  <c r="H210" i="8"/>
  <c r="H192" i="8"/>
  <c r="G183" i="8"/>
  <c r="H184" i="8" s="1"/>
  <c r="H173" i="8"/>
  <c r="H279" i="8"/>
  <c r="H275" i="8"/>
  <c r="H260" i="8"/>
  <c r="H241" i="8"/>
  <c r="H232" i="8"/>
  <c r="H214" i="8"/>
  <c r="G205" i="8"/>
  <c r="H206" i="8" s="1"/>
  <c r="H195" i="8"/>
  <c r="H189" i="8"/>
  <c r="H185" i="8"/>
  <c r="H282" i="8"/>
  <c r="H263" i="8"/>
  <c r="H254" i="8"/>
  <c r="H236" i="8"/>
  <c r="G227" i="8"/>
  <c r="H228" i="8" s="1"/>
  <c r="H217" i="8"/>
  <c r="H211" i="8"/>
  <c r="H207" i="8"/>
  <c r="H218" i="8"/>
  <c r="H169" i="8"/>
  <c r="H147" i="8"/>
  <c r="H125" i="8"/>
  <c r="G117" i="8"/>
  <c r="H118" i="8" s="1"/>
  <c r="H100" i="8"/>
  <c r="H98" i="8"/>
  <c r="G95" i="8"/>
  <c r="H96" i="8" s="1"/>
  <c r="H187" i="8"/>
  <c r="H150" i="8"/>
  <c r="H128" i="8"/>
  <c r="H276" i="8"/>
  <c r="H258" i="8"/>
  <c r="H186" i="8"/>
  <c r="H166" i="8"/>
  <c r="H153" i="8"/>
  <c r="H144" i="8"/>
  <c r="H131" i="8"/>
  <c r="H120" i="8"/>
  <c r="H102" i="8"/>
  <c r="H193" i="8"/>
  <c r="H107" i="8"/>
  <c r="H239" i="8"/>
  <c r="H208" i="8"/>
  <c r="H163" i="8"/>
  <c r="H141" i="8"/>
  <c r="H122" i="8"/>
  <c r="H104" i="8"/>
  <c r="E7" i="8"/>
  <c r="H215" i="8"/>
  <c r="H172" i="8"/>
  <c r="H285" i="8"/>
  <c r="H230" i="8"/>
  <c r="H168" i="8"/>
  <c r="H149" i="8"/>
  <c r="H146" i="8"/>
  <c r="H127" i="8"/>
  <c r="G29" i="8"/>
  <c r="H30" i="8" s="1"/>
  <c r="H255" i="8"/>
  <c r="H229" i="8"/>
  <c r="H171" i="8"/>
  <c r="H152" i="8"/>
  <c r="H130" i="8"/>
  <c r="H124" i="8"/>
  <c r="H97" i="8"/>
  <c r="H191" i="8"/>
  <c r="H165" i="8"/>
  <c r="H143" i="8"/>
  <c r="H109" i="8"/>
  <c r="H99" i="8"/>
  <c r="G73" i="8"/>
  <c r="G271" i="8"/>
  <c r="H272" i="8" s="1"/>
  <c r="H190" i="8"/>
  <c r="H119" i="8"/>
  <c r="H106" i="8"/>
  <c r="H101" i="8"/>
  <c r="H103" i="8"/>
  <c r="H212" i="8"/>
  <c r="G161" i="8"/>
  <c r="H162" i="8" s="1"/>
  <c r="H148" i="8"/>
  <c r="G139" i="8"/>
  <c r="H140" i="8" s="1"/>
  <c r="H126" i="8"/>
  <c r="H121" i="8"/>
  <c r="H170" i="8"/>
  <c r="H167" i="8"/>
  <c r="H151" i="8"/>
  <c r="H145" i="8"/>
  <c r="H129" i="8"/>
  <c r="H280" i="8"/>
  <c r="H251" i="8"/>
  <c r="H234" i="8"/>
  <c r="H8" i="8"/>
  <c r="G249" i="8"/>
  <c r="H250" i="8" s="1"/>
  <c r="H233" i="8"/>
  <c r="H196" i="8"/>
  <c r="H174" i="8"/>
  <c r="H164" i="8"/>
  <c r="H142" i="8"/>
  <c r="H123" i="8"/>
  <c r="H108" i="8"/>
  <c r="G51" i="8"/>
  <c r="H105" i="8"/>
  <c r="H261" i="8"/>
  <c r="H104" i="10"/>
  <c r="H108" i="10"/>
  <c r="E95" i="10"/>
  <c r="H97" i="10"/>
  <c r="H106" i="10"/>
  <c r="H101" i="10"/>
  <c r="H98" i="10"/>
  <c r="H102" i="10"/>
  <c r="H109" i="10"/>
  <c r="H107" i="10"/>
  <c r="H99" i="10"/>
  <c r="H96" i="10"/>
  <c r="H105" i="10"/>
  <c r="H103" i="10"/>
  <c r="H100" i="10"/>
  <c r="J83" i="10"/>
  <c r="J80" i="10"/>
  <c r="J76" i="10"/>
  <c r="J86" i="10"/>
  <c r="J81" i="10"/>
  <c r="J77" i="10"/>
  <c r="J74" i="10"/>
  <c r="J84" i="10"/>
  <c r="J87" i="10"/>
  <c r="J78" i="10"/>
  <c r="J82" i="10"/>
  <c r="J85" i="10"/>
  <c r="J79" i="10"/>
  <c r="J75" i="10"/>
  <c r="G73" i="10"/>
  <c r="F61" i="10"/>
  <c r="F58" i="10"/>
  <c r="F54" i="10"/>
  <c r="F64" i="10"/>
  <c r="F52" i="10"/>
  <c r="F59" i="10"/>
  <c r="F55" i="10"/>
  <c r="F62" i="10"/>
  <c r="F65" i="10"/>
  <c r="F56" i="10"/>
  <c r="F60" i="10"/>
  <c r="C51" i="10"/>
  <c r="D52" i="10" s="1"/>
  <c r="F63" i="10"/>
  <c r="F57" i="10"/>
  <c r="F53" i="10"/>
  <c r="J40" i="10"/>
  <c r="J43" i="10"/>
  <c r="J34" i="10"/>
  <c r="J38" i="10"/>
  <c r="J41" i="10"/>
  <c r="J35" i="10"/>
  <c r="J31" i="10"/>
  <c r="G29" i="10"/>
  <c r="J39" i="10"/>
  <c r="J36" i="10"/>
  <c r="J32" i="10"/>
  <c r="J42" i="10"/>
  <c r="J37" i="10"/>
  <c r="J33" i="10"/>
  <c r="J30" i="10"/>
  <c r="H21" i="10"/>
  <c r="H12" i="10"/>
  <c r="H16" i="10"/>
  <c r="E7" i="10"/>
  <c r="H19" i="10"/>
  <c r="H13" i="10"/>
  <c r="H9" i="10"/>
  <c r="H17" i="10"/>
  <c r="H14" i="10"/>
  <c r="H10" i="10"/>
  <c r="H20" i="10"/>
  <c r="H15" i="10"/>
  <c r="H11" i="10"/>
  <c r="H8" i="10"/>
  <c r="H18" i="10"/>
  <c r="L56" i="12"/>
  <c r="K56" i="12"/>
  <c r="J56" i="12"/>
  <c r="I56" i="12"/>
  <c r="S23" i="14"/>
  <c r="T23" i="14"/>
  <c r="L54" i="12"/>
  <c r="K54" i="12"/>
  <c r="J54" i="12"/>
  <c r="I54" i="12"/>
  <c r="K104" i="13"/>
  <c r="J104" i="13"/>
  <c r="I104" i="13"/>
  <c r="J90" i="13"/>
  <c r="K90" i="13"/>
  <c r="I90" i="13"/>
  <c r="K118" i="13"/>
  <c r="J118" i="13"/>
  <c r="I118" i="13"/>
  <c r="K76" i="13"/>
  <c r="I76" i="13"/>
  <c r="J76" i="13"/>
  <c r="J55" i="12"/>
  <c r="I55" i="12"/>
  <c r="K55" i="12"/>
  <c r="L55" i="12"/>
  <c r="K34" i="13"/>
  <c r="J34" i="13"/>
  <c r="I34" i="13"/>
  <c r="I146" i="13"/>
  <c r="J146" i="13"/>
  <c r="K146" i="13"/>
  <c r="K132" i="13"/>
  <c r="I132" i="13"/>
  <c r="J132" i="13"/>
  <c r="I160" i="13"/>
  <c r="J160" i="13"/>
  <c r="K160" i="13"/>
  <c r="M77" i="15"/>
  <c r="L77" i="15"/>
  <c r="K77" i="15"/>
  <c r="J77" i="15"/>
  <c r="I77" i="15"/>
  <c r="M91" i="15"/>
  <c r="L91" i="15"/>
  <c r="K91" i="15"/>
  <c r="J91" i="15"/>
  <c r="I91" i="15"/>
  <c r="M105" i="15"/>
  <c r="L105" i="15"/>
  <c r="K105" i="15"/>
  <c r="J105" i="15"/>
  <c r="I105" i="15"/>
  <c r="M119" i="15"/>
  <c r="L119" i="15"/>
  <c r="K119" i="15"/>
  <c r="J119" i="15"/>
  <c r="I119" i="15"/>
  <c r="M133" i="15"/>
  <c r="L133" i="15"/>
  <c r="K133" i="15"/>
  <c r="J133" i="15"/>
  <c r="I133" i="15"/>
  <c r="M147" i="15"/>
  <c r="L147" i="15"/>
  <c r="K147" i="15"/>
  <c r="J147" i="15"/>
  <c r="I147" i="15"/>
  <c r="M161" i="15"/>
  <c r="L161" i="15"/>
  <c r="K161" i="15"/>
  <c r="J161" i="15"/>
  <c r="I161" i="15"/>
  <c r="Y21" i="15"/>
  <c r="X21" i="15"/>
  <c r="W21" i="15"/>
  <c r="M63" i="15"/>
  <c r="L63" i="15"/>
  <c r="K63" i="15"/>
  <c r="J63" i="15"/>
  <c r="I63" i="15"/>
  <c r="M49" i="15"/>
  <c r="L49" i="15"/>
  <c r="K49" i="15"/>
  <c r="J49" i="15"/>
  <c r="I49" i="15"/>
  <c r="K9" i="16"/>
  <c r="J9" i="16"/>
  <c r="I9" i="16"/>
  <c r="K65" i="16"/>
  <c r="J65" i="16"/>
  <c r="I65" i="16"/>
  <c r="K91" i="16"/>
  <c r="J91" i="16"/>
  <c r="I91" i="16"/>
  <c r="K23" i="16"/>
  <c r="J23" i="16"/>
  <c r="I23" i="16"/>
  <c r="K49" i="16"/>
  <c r="J49" i="16"/>
  <c r="I49" i="16"/>
  <c r="K121" i="16"/>
  <c r="J121" i="16"/>
  <c r="I121" i="16"/>
  <c r="J79" i="16"/>
  <c r="I79" i="16"/>
  <c r="K79" i="16"/>
  <c r="I105" i="16"/>
  <c r="K105" i="16"/>
  <c r="J105" i="16"/>
  <c r="K21" i="16"/>
  <c r="J21" i="16"/>
  <c r="I21" i="16"/>
  <c r="I37" i="16"/>
  <c r="K37" i="16"/>
  <c r="J37" i="16"/>
  <c r="K63" i="16"/>
  <c r="J63" i="16"/>
  <c r="I63" i="16"/>
  <c r="W9" i="16"/>
  <c r="V9" i="16"/>
  <c r="U9" i="16"/>
  <c r="K93" i="16"/>
  <c r="J93" i="16"/>
  <c r="I93" i="16"/>
  <c r="K119" i="16"/>
  <c r="J119" i="16"/>
  <c r="I119" i="16"/>
  <c r="K147" i="16"/>
  <c r="J147" i="16"/>
  <c r="I147" i="16"/>
  <c r="K149" i="16"/>
  <c r="J149" i="16"/>
  <c r="I149" i="16"/>
  <c r="K51" i="16"/>
  <c r="J51" i="16"/>
  <c r="I51" i="16"/>
  <c r="K77" i="16"/>
  <c r="J77" i="16"/>
  <c r="I77" i="16"/>
  <c r="K35" i="16"/>
  <c r="J35" i="16"/>
  <c r="I35" i="16"/>
  <c r="K135" i="16"/>
  <c r="J135" i="16"/>
  <c r="I135" i="16"/>
  <c r="I133" i="16"/>
  <c r="K133" i="16"/>
  <c r="J133" i="16"/>
  <c r="K149" i="17"/>
  <c r="J149" i="17"/>
  <c r="I149" i="17"/>
  <c r="K133" i="17"/>
  <c r="J133" i="17"/>
  <c r="I133" i="17"/>
  <c r="K107" i="17"/>
  <c r="J107" i="17"/>
  <c r="I107" i="17"/>
  <c r="K77" i="17"/>
  <c r="J77" i="17"/>
  <c r="I77" i="17"/>
  <c r="I119" i="17"/>
  <c r="K119" i="17"/>
  <c r="J119" i="17"/>
  <c r="J93" i="17"/>
  <c r="K93" i="17"/>
  <c r="I93" i="17"/>
  <c r="J161" i="17"/>
  <c r="I161" i="17"/>
  <c r="K161" i="17"/>
  <c r="K135" i="17"/>
  <c r="I135" i="17"/>
  <c r="J135" i="17"/>
  <c r="K51" i="17"/>
  <c r="J51" i="17"/>
  <c r="I51" i="17"/>
  <c r="I35" i="17"/>
  <c r="K35" i="17"/>
  <c r="J35" i="17"/>
  <c r="K147" i="17"/>
  <c r="I147" i="17"/>
  <c r="J147" i="17"/>
  <c r="W21" i="17"/>
  <c r="V21" i="17"/>
  <c r="U21" i="17"/>
  <c r="J105" i="17"/>
  <c r="K105" i="17"/>
  <c r="I105" i="17"/>
  <c r="J121" i="17"/>
  <c r="I121" i="17"/>
  <c r="K121" i="17"/>
  <c r="K23" i="17"/>
  <c r="J23" i="17"/>
  <c r="I23" i="17"/>
  <c r="K49" i="17"/>
  <c r="J49" i="17"/>
  <c r="I49" i="17"/>
  <c r="K79" i="17"/>
  <c r="I79" i="17"/>
  <c r="J79" i="17"/>
  <c r="Q20" i="18"/>
  <c r="R20" i="18"/>
  <c r="J132" i="18"/>
  <c r="I132" i="18"/>
  <c r="R36" i="18"/>
  <c r="Q36" i="18"/>
  <c r="R62" i="18"/>
  <c r="Q62" i="18"/>
  <c r="Y8" i="18"/>
  <c r="X8" i="18"/>
  <c r="Y34" i="18"/>
  <c r="X34" i="18"/>
  <c r="I8" i="18"/>
  <c r="J8" i="18"/>
  <c r="J34" i="18"/>
  <c r="I34" i="18"/>
  <c r="X50" i="18"/>
  <c r="Y50" i="18"/>
  <c r="Y76" i="18"/>
  <c r="X76" i="18"/>
  <c r="Y104" i="18"/>
  <c r="X104" i="18"/>
  <c r="R148" i="18"/>
  <c r="Q148" i="18"/>
  <c r="Y90" i="18"/>
  <c r="X90" i="18"/>
  <c r="Y146" i="18"/>
  <c r="X146" i="18"/>
  <c r="Y120" i="18"/>
  <c r="X120" i="18"/>
  <c r="X160" i="18"/>
  <c r="Y160" i="18"/>
  <c r="X134" i="18"/>
  <c r="Y134" i="18"/>
  <c r="Y118" i="18"/>
  <c r="X118" i="18"/>
  <c r="X92" i="18"/>
  <c r="Y92" i="18"/>
  <c r="X132" i="18"/>
  <c r="Y132" i="18"/>
  <c r="Y106" i="18"/>
  <c r="X106" i="18"/>
  <c r="J50" i="18"/>
  <c r="I50" i="18"/>
  <c r="I76" i="18"/>
  <c r="J76" i="18"/>
  <c r="R92" i="18"/>
  <c r="Q92" i="18"/>
  <c r="Y148" i="18"/>
  <c r="X148" i="18"/>
  <c r="J146" i="18"/>
  <c r="I146" i="18"/>
  <c r="J120" i="18"/>
  <c r="I120" i="18"/>
  <c r="J104" i="18"/>
  <c r="I104" i="18"/>
  <c r="J78" i="18"/>
  <c r="I78" i="18"/>
  <c r="I160" i="18"/>
  <c r="J160" i="18"/>
  <c r="J134" i="18"/>
  <c r="I134" i="18"/>
  <c r="I118" i="18"/>
  <c r="J118" i="18"/>
  <c r="I92" i="18"/>
  <c r="J92" i="18"/>
  <c r="J148" i="18"/>
  <c r="I148" i="18"/>
  <c r="I90" i="18"/>
  <c r="J90" i="18"/>
  <c r="R22" i="18"/>
  <c r="Q22" i="18"/>
  <c r="R48" i="18"/>
  <c r="Q48" i="18"/>
  <c r="Y20" i="18"/>
  <c r="X20" i="18"/>
  <c r="R64" i="18"/>
  <c r="Q64" i="18"/>
  <c r="J36" i="18"/>
  <c r="I36" i="18"/>
  <c r="J62" i="18"/>
  <c r="I62" i="18"/>
  <c r="R8" i="18"/>
  <c r="Q8" i="18"/>
  <c r="R34" i="18"/>
  <c r="Q34" i="18"/>
  <c r="X78" i="18"/>
  <c r="Y78" i="18"/>
  <c r="J106" i="18"/>
  <c r="I106" i="18"/>
  <c r="R50" i="18"/>
  <c r="Q50" i="18"/>
  <c r="R160" i="18"/>
  <c r="Q160" i="18"/>
  <c r="Q134" i="18"/>
  <c r="R134" i="18"/>
  <c r="R118" i="18"/>
  <c r="Q118" i="18"/>
  <c r="R132" i="18"/>
  <c r="Q132" i="18"/>
  <c r="R106" i="18"/>
  <c r="Q106" i="18"/>
  <c r="R90" i="18"/>
  <c r="Q90" i="18"/>
  <c r="R146" i="18"/>
  <c r="Q146" i="18"/>
  <c r="R120" i="18"/>
  <c r="Q120" i="18"/>
  <c r="R104" i="18"/>
  <c r="Q104" i="18"/>
  <c r="R78" i="18"/>
  <c r="Q78" i="18"/>
  <c r="X22" i="18"/>
  <c r="Y22" i="18"/>
  <c r="Y48" i="18"/>
  <c r="X48" i="18"/>
  <c r="J37" i="19"/>
  <c r="H37" i="19"/>
  <c r="E161" i="19"/>
  <c r="E135" i="19"/>
  <c r="E149" i="19"/>
  <c r="E147" i="19"/>
  <c r="E105" i="19"/>
  <c r="E79" i="19"/>
  <c r="E133" i="19"/>
  <c r="E107" i="19"/>
  <c r="E93" i="19"/>
  <c r="E91" i="19"/>
  <c r="E65" i="19"/>
  <c r="E63" i="19"/>
  <c r="E121" i="19"/>
  <c r="E119" i="19"/>
  <c r="E35" i="19"/>
  <c r="E21" i="19"/>
  <c r="E49" i="19"/>
  <c r="E77" i="19"/>
  <c r="E51" i="19"/>
  <c r="E9" i="19"/>
  <c r="E23" i="19"/>
  <c r="D7" i="19"/>
  <c r="E37" i="19"/>
  <c r="Z7" i="19"/>
  <c r="T7" i="19"/>
  <c r="R49" i="19"/>
  <c r="P49" i="19"/>
  <c r="H161" i="19"/>
  <c r="J161" i="19"/>
  <c r="J135" i="19"/>
  <c r="H135" i="19"/>
  <c r="H149" i="19"/>
  <c r="J149" i="19"/>
  <c r="J147" i="19"/>
  <c r="H147" i="19"/>
  <c r="H133" i="19"/>
  <c r="J133" i="19"/>
  <c r="J107" i="19"/>
  <c r="H107" i="19"/>
  <c r="J93" i="19"/>
  <c r="H93" i="19"/>
  <c r="J91" i="19"/>
  <c r="H91" i="19"/>
  <c r="J65" i="19"/>
  <c r="H65" i="19"/>
  <c r="J63" i="19"/>
  <c r="H63" i="19"/>
  <c r="H121" i="19"/>
  <c r="J121" i="19"/>
  <c r="J119" i="19"/>
  <c r="H119" i="19"/>
  <c r="J105" i="19"/>
  <c r="H105" i="19"/>
  <c r="J79" i="19"/>
  <c r="H79" i="19"/>
  <c r="J77" i="19"/>
  <c r="H77" i="19"/>
  <c r="J51" i="19"/>
  <c r="H51" i="19"/>
  <c r="X161" i="19"/>
  <c r="X135" i="19"/>
  <c r="X149" i="19"/>
  <c r="X147" i="19"/>
  <c r="X119" i="19"/>
  <c r="X93" i="19"/>
  <c r="X91" i="19"/>
  <c r="X65" i="19"/>
  <c r="X63" i="19"/>
  <c r="X133" i="19"/>
  <c r="X107" i="19"/>
  <c r="X121" i="19"/>
  <c r="X105" i="19"/>
  <c r="X79" i="19"/>
  <c r="X77" i="19"/>
  <c r="X51" i="19"/>
  <c r="H9" i="19"/>
  <c r="J9" i="19"/>
  <c r="X9" i="19"/>
  <c r="R21" i="19"/>
  <c r="P21" i="19"/>
  <c r="R35" i="19"/>
  <c r="P35" i="19"/>
  <c r="R37" i="19"/>
  <c r="P37" i="19"/>
  <c r="M149" i="19"/>
  <c r="M147" i="19"/>
  <c r="M161" i="19"/>
  <c r="M135" i="19"/>
  <c r="M93" i="19"/>
  <c r="M91" i="19"/>
  <c r="M121" i="19"/>
  <c r="M105" i="19"/>
  <c r="M79" i="19"/>
  <c r="M77" i="19"/>
  <c r="M51" i="19"/>
  <c r="M119" i="19"/>
  <c r="M133" i="19"/>
  <c r="M107" i="19"/>
  <c r="M63" i="19"/>
  <c r="M65" i="19"/>
  <c r="M9" i="19"/>
  <c r="M23" i="19"/>
  <c r="L7" i="19"/>
  <c r="M37" i="19"/>
  <c r="M35" i="19"/>
  <c r="M21" i="19"/>
  <c r="M49" i="19"/>
  <c r="R23" i="19"/>
  <c r="P23" i="19"/>
  <c r="J49" i="19"/>
  <c r="H49" i="19"/>
  <c r="R149" i="19"/>
  <c r="P149" i="19"/>
  <c r="P147" i="19"/>
  <c r="R147" i="19"/>
  <c r="R161" i="19"/>
  <c r="P161" i="19"/>
  <c r="P135" i="19"/>
  <c r="R135" i="19"/>
  <c r="R121" i="19"/>
  <c r="P121" i="19"/>
  <c r="R105" i="19"/>
  <c r="P105" i="19"/>
  <c r="R79" i="19"/>
  <c r="P79" i="19"/>
  <c r="R77" i="19"/>
  <c r="P77" i="19"/>
  <c r="R51" i="19"/>
  <c r="P51" i="19"/>
  <c r="P119" i="19"/>
  <c r="R119" i="19"/>
  <c r="R133" i="19"/>
  <c r="P133" i="19"/>
  <c r="P107" i="19"/>
  <c r="R107" i="19"/>
  <c r="R93" i="19"/>
  <c r="P93" i="19"/>
  <c r="R91" i="19"/>
  <c r="P91" i="19"/>
  <c r="R65" i="19"/>
  <c r="P65" i="19"/>
  <c r="R63" i="19"/>
  <c r="P63" i="19"/>
  <c r="R9" i="19"/>
  <c r="P9" i="19"/>
  <c r="H21" i="19"/>
  <c r="J21" i="19"/>
  <c r="X21" i="19"/>
  <c r="X35" i="19"/>
  <c r="I22" i="21"/>
  <c r="H22" i="21"/>
  <c r="I64" i="21"/>
  <c r="H64" i="21"/>
  <c r="I148" i="21"/>
  <c r="H148" i="21"/>
  <c r="I50" i="21"/>
  <c r="H50" i="21"/>
  <c r="H92" i="21"/>
  <c r="I92" i="21"/>
  <c r="H134" i="21"/>
  <c r="I134" i="21"/>
  <c r="I36" i="21"/>
  <c r="H36" i="21"/>
  <c r="I78" i="21"/>
  <c r="H78" i="21"/>
  <c r="I120" i="21"/>
  <c r="H120" i="21"/>
  <c r="I162" i="21"/>
  <c r="H162" i="21"/>
  <c r="L119" i="22"/>
  <c r="K119" i="22"/>
  <c r="J119" i="22"/>
  <c r="L21" i="22"/>
  <c r="J21" i="22"/>
  <c r="K21" i="22"/>
  <c r="L133" i="22"/>
  <c r="K133" i="22"/>
  <c r="J133" i="22"/>
  <c r="L35" i="22"/>
  <c r="K35" i="22"/>
  <c r="J35" i="22"/>
  <c r="L147" i="22"/>
  <c r="K147" i="22"/>
  <c r="J147" i="22"/>
  <c r="L49" i="22"/>
  <c r="K49" i="22"/>
  <c r="J49" i="22"/>
  <c r="L161" i="22"/>
  <c r="K161" i="22"/>
  <c r="J161" i="22"/>
  <c r="K63" i="22"/>
  <c r="J63" i="22"/>
  <c r="L63" i="22"/>
  <c r="X21" i="22"/>
  <c r="W21" i="22"/>
  <c r="V21" i="22"/>
  <c r="K77" i="22"/>
  <c r="L77" i="22"/>
  <c r="J77" i="22"/>
  <c r="L91" i="22"/>
  <c r="J91" i="22"/>
  <c r="K91" i="22"/>
  <c r="K90" i="26"/>
  <c r="J90" i="26"/>
  <c r="I90" i="26"/>
  <c r="J48" i="26"/>
  <c r="I48" i="26"/>
  <c r="K48" i="26"/>
  <c r="I146" i="26"/>
  <c r="J146" i="26"/>
  <c r="K146" i="26"/>
  <c r="K104" i="26"/>
  <c r="I104" i="26"/>
  <c r="J104" i="26"/>
  <c r="K62" i="26"/>
  <c r="J62" i="26"/>
  <c r="I62" i="26"/>
  <c r="K20" i="26"/>
  <c r="J20" i="26"/>
  <c r="I20" i="26"/>
  <c r="K160" i="26"/>
  <c r="J160" i="26"/>
  <c r="I160" i="26"/>
  <c r="K118" i="26"/>
  <c r="J118" i="26"/>
  <c r="I118" i="26"/>
  <c r="K76" i="26"/>
  <c r="J76" i="26"/>
  <c r="I76" i="26"/>
  <c r="K48" i="27"/>
  <c r="J48" i="27"/>
  <c r="I48" i="27"/>
  <c r="K90" i="27"/>
  <c r="J90" i="27"/>
  <c r="I90" i="27"/>
  <c r="K132" i="27"/>
  <c r="J132" i="27"/>
  <c r="I132" i="27"/>
  <c r="K34" i="27"/>
  <c r="I34" i="27"/>
  <c r="J34" i="27"/>
  <c r="K76" i="27"/>
  <c r="J76" i="27"/>
  <c r="I76" i="27"/>
  <c r="K118" i="27"/>
  <c r="I118" i="27"/>
  <c r="J118" i="27"/>
  <c r="J160" i="27"/>
  <c r="I160" i="27"/>
  <c r="K160" i="27"/>
  <c r="K62" i="27"/>
  <c r="J62" i="27"/>
  <c r="I62" i="27"/>
  <c r="K104" i="27"/>
  <c r="J104" i="27"/>
  <c r="I104" i="27"/>
  <c r="I104" i="28"/>
  <c r="M104" i="28"/>
  <c r="L104" i="28"/>
  <c r="K104" i="28"/>
  <c r="J104" i="28"/>
  <c r="J146" i="28"/>
  <c r="K146" i="28"/>
  <c r="M146" i="28"/>
  <c r="L146" i="28"/>
  <c r="I146" i="28"/>
  <c r="M90" i="28"/>
  <c r="L90" i="28"/>
  <c r="K90" i="28"/>
  <c r="J90" i="28"/>
  <c r="I90" i="28"/>
  <c r="I132" i="28"/>
  <c r="J132" i="28"/>
  <c r="M132" i="28"/>
  <c r="L132" i="28"/>
  <c r="K132" i="28"/>
  <c r="K160" i="28"/>
  <c r="I160" i="28"/>
  <c r="L160" i="28"/>
  <c r="M160" i="28"/>
  <c r="J160" i="28"/>
  <c r="M76" i="28"/>
  <c r="L76" i="28"/>
  <c r="K76" i="28"/>
  <c r="J76" i="28"/>
  <c r="I76" i="28"/>
  <c r="M62" i="28"/>
  <c r="L62" i="28"/>
  <c r="K62" i="28"/>
  <c r="J62" i="28"/>
  <c r="I62" i="28"/>
  <c r="M48" i="28"/>
  <c r="L48" i="28"/>
  <c r="K48" i="28"/>
  <c r="J48" i="28"/>
  <c r="I48" i="28"/>
  <c r="M34" i="28"/>
  <c r="L34" i="28"/>
  <c r="K34" i="28"/>
  <c r="J34" i="28"/>
  <c r="I34" i="28"/>
  <c r="M20" i="28"/>
  <c r="L20" i="28"/>
  <c r="K20" i="28"/>
  <c r="J20" i="28"/>
  <c r="I20" i="28"/>
  <c r="M118" i="28"/>
  <c r="L118" i="28"/>
  <c r="K118" i="28"/>
  <c r="J118" i="28"/>
  <c r="I118" i="28"/>
  <c r="R16" i="43"/>
  <c r="P16" i="43"/>
  <c r="S16" i="43"/>
  <c r="T16" i="43"/>
  <c r="Q16" i="43"/>
  <c r="I129" i="39"/>
  <c r="H129" i="39"/>
  <c r="G129" i="39"/>
  <c r="M16" i="43"/>
  <c r="L16" i="43"/>
  <c r="N16" i="43"/>
  <c r="L149" i="19" l="1"/>
  <c r="L147" i="19"/>
  <c r="L161" i="19"/>
  <c r="L133" i="19"/>
  <c r="L107" i="19"/>
  <c r="L135" i="19"/>
  <c r="L93" i="19"/>
  <c r="L91" i="19"/>
  <c r="L65" i="19"/>
  <c r="L63" i="19"/>
  <c r="L121" i="19"/>
  <c r="L105" i="19"/>
  <c r="L79" i="19"/>
  <c r="L77" i="19"/>
  <c r="L51" i="19"/>
  <c r="L119" i="19"/>
  <c r="L9" i="19"/>
  <c r="L37" i="19"/>
  <c r="L35" i="19"/>
  <c r="L21" i="19"/>
  <c r="L49" i="19"/>
  <c r="K7" i="19"/>
  <c r="Q7" i="19" s="1"/>
  <c r="L23" i="19"/>
  <c r="U23" i="19"/>
  <c r="Z23" i="19" s="1"/>
  <c r="Z24" i="19"/>
  <c r="T161" i="19"/>
  <c r="T135" i="19"/>
  <c r="T149" i="19"/>
  <c r="T147" i="19"/>
  <c r="T121" i="19"/>
  <c r="T105" i="19"/>
  <c r="T79" i="19"/>
  <c r="T77" i="19"/>
  <c r="T51" i="19"/>
  <c r="T119" i="19"/>
  <c r="T93" i="19"/>
  <c r="T91" i="19"/>
  <c r="T65" i="19"/>
  <c r="T63" i="19"/>
  <c r="T133" i="19"/>
  <c r="T107" i="19"/>
  <c r="T23" i="19"/>
  <c r="T37" i="19"/>
  <c r="T35" i="19"/>
  <c r="T21" i="19"/>
  <c r="T49" i="19"/>
  <c r="T9" i="19"/>
  <c r="S7" i="19"/>
  <c r="Y7" i="19" s="1"/>
  <c r="U9" i="19"/>
  <c r="Z10" i="19"/>
  <c r="U51" i="19"/>
  <c r="Z51" i="19" s="1"/>
  <c r="Z52" i="19"/>
  <c r="U77" i="19"/>
  <c r="Z77" i="19" s="1"/>
  <c r="Z69" i="19"/>
  <c r="Z41" i="19"/>
  <c r="U49" i="19"/>
  <c r="Z49" i="19" s="1"/>
  <c r="U21" i="19"/>
  <c r="Z21" i="19" s="1"/>
  <c r="Z13" i="19"/>
  <c r="Z27" i="19"/>
  <c r="U35" i="19"/>
  <c r="Z35" i="19" s="1"/>
  <c r="U37" i="19"/>
  <c r="U121" i="19"/>
  <c r="Z121" i="19" s="1"/>
  <c r="Z108" i="19"/>
  <c r="U107" i="19"/>
  <c r="Z107" i="19" s="1"/>
  <c r="U133" i="19"/>
  <c r="Z133" i="19" s="1"/>
  <c r="Z125" i="19"/>
  <c r="Z55" i="19"/>
  <c r="U63" i="19"/>
  <c r="Z63" i="19" s="1"/>
  <c r="Z66" i="19"/>
  <c r="U65" i="19"/>
  <c r="Z65" i="19" s="1"/>
  <c r="Z83" i="19"/>
  <c r="U91" i="19"/>
  <c r="Z91" i="19" s="1"/>
  <c r="U93" i="19"/>
  <c r="Z93" i="19" s="1"/>
  <c r="Z94" i="19"/>
  <c r="U119" i="19"/>
  <c r="U79" i="19"/>
  <c r="Z79" i="19" s="1"/>
  <c r="Z80" i="19"/>
  <c r="Z97" i="19"/>
  <c r="U105" i="19"/>
  <c r="Z105" i="19" s="1"/>
  <c r="Z139" i="19"/>
  <c r="U147" i="19"/>
  <c r="Z147" i="19" s="1"/>
  <c r="U149" i="19"/>
  <c r="Z149" i="19" s="1"/>
  <c r="Z150" i="19"/>
  <c r="U135" i="19"/>
  <c r="Z135" i="19" s="1"/>
  <c r="Z136" i="19"/>
  <c r="U161" i="19"/>
  <c r="Z161" i="19" s="1"/>
  <c r="Z153" i="19"/>
  <c r="D161" i="19"/>
  <c r="D135" i="19"/>
  <c r="D149" i="19"/>
  <c r="D147" i="19"/>
  <c r="D119" i="19"/>
  <c r="D105" i="19"/>
  <c r="D79" i="19"/>
  <c r="D77" i="19"/>
  <c r="D51" i="19"/>
  <c r="D133" i="19"/>
  <c r="D107" i="19"/>
  <c r="D93" i="19"/>
  <c r="D91" i="19"/>
  <c r="D65" i="19"/>
  <c r="D63" i="19"/>
  <c r="D121" i="19"/>
  <c r="D35" i="19"/>
  <c r="D21" i="19"/>
  <c r="D9" i="19"/>
  <c r="D23" i="19"/>
  <c r="C7" i="19"/>
  <c r="I7" i="19" s="1"/>
  <c r="D49" i="19"/>
  <c r="D37" i="19"/>
  <c r="F18" i="10"/>
  <c r="F21" i="10"/>
  <c r="F12" i="10"/>
  <c r="F16" i="10"/>
  <c r="C7" i="10"/>
  <c r="F19" i="10"/>
  <c r="F13" i="10"/>
  <c r="F9" i="10"/>
  <c r="F17" i="10"/>
  <c r="F14" i="10"/>
  <c r="F10" i="10"/>
  <c r="F20" i="10"/>
  <c r="F8" i="10"/>
  <c r="F11" i="10"/>
  <c r="F15" i="10"/>
  <c r="H37" i="10"/>
  <c r="H33" i="10"/>
  <c r="H30" i="10"/>
  <c r="H40" i="10"/>
  <c r="H43" i="10"/>
  <c r="H34" i="10"/>
  <c r="H38" i="10"/>
  <c r="E29" i="10"/>
  <c r="H41" i="10"/>
  <c r="H35" i="10"/>
  <c r="H31" i="10"/>
  <c r="H39" i="10"/>
  <c r="H36" i="10"/>
  <c r="H32" i="10"/>
  <c r="H42" i="10"/>
  <c r="H83" i="10"/>
  <c r="H80" i="10"/>
  <c r="H76" i="10"/>
  <c r="H86" i="10"/>
  <c r="H81" i="10"/>
  <c r="H77" i="10"/>
  <c r="H74" i="10"/>
  <c r="H84" i="10"/>
  <c r="H87" i="10"/>
  <c r="H78" i="10"/>
  <c r="H82" i="10"/>
  <c r="E73" i="10"/>
  <c r="H85" i="10"/>
  <c r="H79" i="10"/>
  <c r="H75" i="10"/>
  <c r="F109" i="10"/>
  <c r="F100" i="10"/>
  <c r="C95" i="10"/>
  <c r="D96" i="10" s="1"/>
  <c r="F108" i="10"/>
  <c r="F97" i="10"/>
  <c r="F106" i="10"/>
  <c r="F104" i="10"/>
  <c r="F101" i="10"/>
  <c r="F98" i="10"/>
  <c r="F102" i="10"/>
  <c r="F107" i="10"/>
  <c r="F96" i="10"/>
  <c r="F99" i="10"/>
  <c r="F105" i="10"/>
  <c r="F103" i="10"/>
  <c r="H87" i="8"/>
  <c r="H65" i="8"/>
  <c r="H55" i="8"/>
  <c r="H53" i="8"/>
  <c r="H60" i="8"/>
  <c r="H62" i="8"/>
  <c r="H58" i="8"/>
  <c r="H64" i="8"/>
  <c r="H56" i="8"/>
  <c r="H52" i="8"/>
  <c r="H54" i="8"/>
  <c r="H59" i="8"/>
  <c r="H63" i="8"/>
  <c r="H61" i="8"/>
  <c r="H57" i="8"/>
  <c r="H86" i="8"/>
  <c r="H81" i="8"/>
  <c r="H77" i="8"/>
  <c r="H74" i="8"/>
  <c r="H84" i="8"/>
  <c r="H78" i="8"/>
  <c r="H82" i="8"/>
  <c r="H83" i="8"/>
  <c r="H85" i="8"/>
  <c r="H80" i="8"/>
  <c r="H76" i="8"/>
  <c r="H79" i="8"/>
  <c r="H75" i="8"/>
  <c r="E271" i="8"/>
  <c r="F272" i="8" s="1"/>
  <c r="E95" i="8"/>
  <c r="F96" i="8" s="1"/>
  <c r="F280" i="8"/>
  <c r="F261" i="8"/>
  <c r="F255" i="8"/>
  <c r="F251" i="8"/>
  <c r="F283" i="8"/>
  <c r="F277" i="8"/>
  <c r="F273" i="8"/>
  <c r="F237" i="8"/>
  <c r="F234" i="8"/>
  <c r="F230" i="8"/>
  <c r="F218" i="8"/>
  <c r="F191" i="8"/>
  <c r="F187" i="8"/>
  <c r="F172" i="8"/>
  <c r="E139" i="8"/>
  <c r="F140" i="8" s="1"/>
  <c r="F259" i="8"/>
  <c r="F256" i="8"/>
  <c r="F252" i="8"/>
  <c r="F240" i="8"/>
  <c r="F213" i="8"/>
  <c r="F209" i="8"/>
  <c r="F194" i="8"/>
  <c r="F175" i="8"/>
  <c r="E161" i="8"/>
  <c r="F162" i="8" s="1"/>
  <c r="F43" i="8"/>
  <c r="F281" i="8"/>
  <c r="F278" i="8"/>
  <c r="F274" i="8"/>
  <c r="F262" i="8"/>
  <c r="F235" i="8"/>
  <c r="F231" i="8"/>
  <c r="F216" i="8"/>
  <c r="F197" i="8"/>
  <c r="F188" i="8"/>
  <c r="F170" i="8"/>
  <c r="E183" i="8"/>
  <c r="F184" i="8" s="1"/>
  <c r="F284" i="8"/>
  <c r="F257" i="8"/>
  <c r="F253" i="8"/>
  <c r="F238" i="8"/>
  <c r="F219" i="8"/>
  <c r="F210" i="8"/>
  <c r="F192" i="8"/>
  <c r="E205" i="8"/>
  <c r="F206" i="8" s="1"/>
  <c r="F279" i="8"/>
  <c r="F275" i="8"/>
  <c r="F260" i="8"/>
  <c r="F241" i="8"/>
  <c r="F232" i="8"/>
  <c r="F214" i="8"/>
  <c r="F195" i="8"/>
  <c r="F189" i="8"/>
  <c r="F185" i="8"/>
  <c r="E227" i="8"/>
  <c r="F228" i="8" s="1"/>
  <c r="E249" i="8"/>
  <c r="F250" i="8" s="1"/>
  <c r="F105" i="8"/>
  <c r="F217" i="8"/>
  <c r="F173" i="8"/>
  <c r="F169" i="8"/>
  <c r="F147" i="8"/>
  <c r="F125" i="8"/>
  <c r="E117" i="8"/>
  <c r="F118" i="8" s="1"/>
  <c r="F98" i="8"/>
  <c r="F18" i="8"/>
  <c r="F150" i="8"/>
  <c r="F128" i="8"/>
  <c r="F100" i="8"/>
  <c r="F42" i="8"/>
  <c r="F37" i="8"/>
  <c r="F33" i="8"/>
  <c r="F276" i="8"/>
  <c r="F258" i="8"/>
  <c r="F186" i="8"/>
  <c r="F166" i="8"/>
  <c r="F153" i="8"/>
  <c r="F144" i="8"/>
  <c r="F131" i="8"/>
  <c r="F120" i="8"/>
  <c r="F102" i="8"/>
  <c r="F21" i="8"/>
  <c r="F12" i="8"/>
  <c r="F193" i="8"/>
  <c r="F40" i="8"/>
  <c r="F239" i="8"/>
  <c r="F208" i="8"/>
  <c r="F163" i="8"/>
  <c r="F141" i="8"/>
  <c r="F122" i="8"/>
  <c r="F107" i="8"/>
  <c r="F104" i="8"/>
  <c r="F16" i="8"/>
  <c r="C7" i="8"/>
  <c r="F215" i="8"/>
  <c r="F207" i="8"/>
  <c r="F34" i="8"/>
  <c r="F285" i="8"/>
  <c r="F168" i="8"/>
  <c r="F149" i="8"/>
  <c r="F146" i="8"/>
  <c r="F127" i="8"/>
  <c r="E29" i="8"/>
  <c r="F30" i="8" s="1"/>
  <c r="F19" i="8"/>
  <c r="F13" i="8"/>
  <c r="F9" i="8"/>
  <c r="F254" i="8"/>
  <c r="F236" i="8"/>
  <c r="F229" i="8"/>
  <c r="F171" i="8"/>
  <c r="F152" i="8"/>
  <c r="F130" i="8"/>
  <c r="F124" i="8"/>
  <c r="F38" i="8"/>
  <c r="F165" i="8"/>
  <c r="F143" i="8"/>
  <c r="F109" i="8"/>
  <c r="F99" i="8"/>
  <c r="F97" i="8"/>
  <c r="E73" i="8"/>
  <c r="F282" i="8"/>
  <c r="F190" i="8"/>
  <c r="F119" i="8"/>
  <c r="F106" i="8"/>
  <c r="F41" i="8"/>
  <c r="F35" i="8"/>
  <c r="F31" i="8"/>
  <c r="F103" i="8"/>
  <c r="F101" i="8"/>
  <c r="F17" i="8"/>
  <c r="F14" i="8"/>
  <c r="F10" i="8"/>
  <c r="F263" i="8"/>
  <c r="F212" i="8"/>
  <c r="F148" i="8"/>
  <c r="F126" i="8"/>
  <c r="F121" i="8"/>
  <c r="F211" i="8"/>
  <c r="F167" i="8"/>
  <c r="F151" i="8"/>
  <c r="F145" i="8"/>
  <c r="F129" i="8"/>
  <c r="F20" i="8"/>
  <c r="F39" i="8"/>
  <c r="F36" i="8"/>
  <c r="F32" i="8"/>
  <c r="F8" i="8"/>
  <c r="F233" i="8"/>
  <c r="F108" i="8"/>
  <c r="F142" i="8"/>
  <c r="E51" i="8"/>
  <c r="F15" i="8"/>
  <c r="F196" i="8"/>
  <c r="F11" i="8"/>
  <c r="F174" i="8"/>
  <c r="F123" i="8"/>
  <c r="F164" i="8"/>
  <c r="Z9" i="19" l="1"/>
  <c r="Z157" i="19"/>
  <c r="Z141" i="19"/>
  <c r="Z101" i="19"/>
  <c r="Z74" i="19"/>
  <c r="Z60" i="19"/>
  <c r="Z114" i="19"/>
  <c r="Z33" i="19"/>
  <c r="Z155" i="19"/>
  <c r="Z137" i="19"/>
  <c r="Z127" i="19"/>
  <c r="Z72" i="19"/>
  <c r="Z43" i="19"/>
  <c r="Z45" i="19"/>
  <c r="Z39" i="19"/>
  <c r="Z88" i="19"/>
  <c r="Z15" i="19"/>
  <c r="Z151" i="19"/>
  <c r="Z130" i="19"/>
  <c r="Z118" i="19"/>
  <c r="Z70" i="19"/>
  <c r="Z28" i="19"/>
  <c r="Z40" i="19"/>
  <c r="Z31" i="19"/>
  <c r="Z113" i="19"/>
  <c r="Z146" i="19"/>
  <c r="Z104" i="19"/>
  <c r="Z110" i="19"/>
  <c r="Z68" i="19"/>
  <c r="Z71" i="19"/>
  <c r="Z62" i="19"/>
  <c r="Z67" i="19"/>
  <c r="Z53" i="19"/>
  <c r="Z14" i="19"/>
  <c r="Z144" i="19"/>
  <c r="Z99" i="19"/>
  <c r="Z132" i="19"/>
  <c r="Z61" i="19"/>
  <c r="Z54" i="19"/>
  <c r="Z30" i="19"/>
  <c r="Z109" i="19"/>
  <c r="Z145" i="19"/>
  <c r="Z142" i="19"/>
  <c r="Z95" i="19"/>
  <c r="Z126" i="19"/>
  <c r="Z59" i="19"/>
  <c r="Z47" i="19"/>
  <c r="Z25" i="19"/>
  <c r="Z138" i="19"/>
  <c r="Z140" i="19"/>
  <c r="Z90" i="19"/>
  <c r="Z117" i="19"/>
  <c r="Z57" i="19"/>
  <c r="Z42" i="19"/>
  <c r="Z44" i="19"/>
  <c r="Z32" i="19"/>
  <c r="Z112" i="19"/>
  <c r="Z131" i="19"/>
  <c r="Z86" i="19"/>
  <c r="Z103" i="19"/>
  <c r="Z48" i="19"/>
  <c r="Z11" i="19"/>
  <c r="Z12" i="19"/>
  <c r="Z81" i="19"/>
  <c r="Z160" i="19"/>
  <c r="Z84" i="19"/>
  <c r="Z98" i="19"/>
  <c r="Z116" i="19"/>
  <c r="Z46" i="19"/>
  <c r="Z56" i="19"/>
  <c r="Z158" i="19"/>
  <c r="Z82" i="19"/>
  <c r="Z96" i="19"/>
  <c r="Z100" i="19"/>
  <c r="Z17" i="19"/>
  <c r="Z34" i="19"/>
  <c r="Z156" i="19"/>
  <c r="Z75" i="19"/>
  <c r="Z89" i="19"/>
  <c r="Z124" i="19"/>
  <c r="Z58" i="19"/>
  <c r="Z29" i="19"/>
  <c r="Z154" i="19"/>
  <c r="Z73" i="19"/>
  <c r="Z87" i="19"/>
  <c r="Z115" i="19"/>
  <c r="Z16" i="19"/>
  <c r="Z152" i="19"/>
  <c r="Z129" i="19"/>
  <c r="Z85" i="19"/>
  <c r="Z102" i="19"/>
  <c r="Z19" i="19"/>
  <c r="Z26" i="19"/>
  <c r="Z159" i="19"/>
  <c r="Z143" i="19"/>
  <c r="Z128" i="19"/>
  <c r="Z76" i="19"/>
  <c r="Z123" i="19"/>
  <c r="Z20" i="19"/>
  <c r="Z18" i="19"/>
  <c r="Z122" i="19"/>
  <c r="Z119" i="19"/>
  <c r="Z37" i="19"/>
  <c r="Z111" i="19"/>
  <c r="Z38" i="19"/>
  <c r="F52" i="8"/>
  <c r="F87" i="8"/>
  <c r="F61" i="8"/>
  <c r="F63" i="8"/>
  <c r="F57" i="8"/>
  <c r="F65" i="8"/>
  <c r="F55" i="8"/>
  <c r="F53" i="8"/>
  <c r="F60" i="8"/>
  <c r="F62" i="8"/>
  <c r="F58" i="8"/>
  <c r="F64" i="8"/>
  <c r="F56" i="8"/>
  <c r="F54" i="8"/>
  <c r="F59" i="8"/>
  <c r="F85" i="8"/>
  <c r="F79" i="8"/>
  <c r="F75" i="8"/>
  <c r="F83" i="8"/>
  <c r="F80" i="8"/>
  <c r="F76" i="8"/>
  <c r="F86" i="8"/>
  <c r="F81" i="8"/>
  <c r="F84" i="8"/>
  <c r="F78" i="8"/>
  <c r="F74" i="8"/>
  <c r="F82" i="8"/>
  <c r="F77" i="8"/>
  <c r="C271" i="8"/>
  <c r="D272" i="8" s="1"/>
  <c r="C183" i="8"/>
  <c r="D184" i="8" s="1"/>
  <c r="C205" i="8"/>
  <c r="D206" i="8" s="1"/>
  <c r="C51" i="8"/>
  <c r="C95" i="8"/>
  <c r="D96" i="8" s="1"/>
  <c r="C117" i="8"/>
  <c r="D118" i="8" s="1"/>
  <c r="C29" i="8"/>
  <c r="D30" i="8" s="1"/>
  <c r="C227" i="8"/>
  <c r="D228" i="8" s="1"/>
  <c r="C73" i="8"/>
  <c r="D74" i="8" s="1"/>
  <c r="C161" i="8"/>
  <c r="D162" i="8" s="1"/>
  <c r="C139" i="8"/>
  <c r="D140" i="8" s="1"/>
  <c r="D8" i="8"/>
  <c r="C249" i="8"/>
  <c r="D250" i="8" s="1"/>
  <c r="F85" i="10"/>
  <c r="F79" i="10"/>
  <c r="F75" i="10"/>
  <c r="F83" i="10"/>
  <c r="F80" i="10"/>
  <c r="F76" i="10"/>
  <c r="F86" i="10"/>
  <c r="F74" i="10"/>
  <c r="F81" i="10"/>
  <c r="F77" i="10"/>
  <c r="F84" i="10"/>
  <c r="F87" i="10"/>
  <c r="F78" i="10"/>
  <c r="F82" i="10"/>
  <c r="C73" i="10"/>
  <c r="D74" i="10" s="1"/>
  <c r="F42" i="10"/>
  <c r="F30" i="10"/>
  <c r="F37" i="10"/>
  <c r="F33" i="10"/>
  <c r="F40" i="10"/>
  <c r="F43" i="10"/>
  <c r="F34" i="10"/>
  <c r="F38" i="10"/>
  <c r="C29" i="10"/>
  <c r="F41" i="10"/>
  <c r="F35" i="10"/>
  <c r="F31" i="10"/>
  <c r="F39" i="10"/>
  <c r="F36" i="10"/>
  <c r="F32" i="10"/>
  <c r="D8" i="10"/>
  <c r="C161" i="19"/>
  <c r="I161" i="19" s="1"/>
  <c r="C135" i="19"/>
  <c r="I135" i="19" s="1"/>
  <c r="C149" i="19"/>
  <c r="I149" i="19" s="1"/>
  <c r="C119" i="19"/>
  <c r="I119" i="19" s="1"/>
  <c r="C105" i="19"/>
  <c r="I105" i="19" s="1"/>
  <c r="C79" i="19"/>
  <c r="I79" i="19" s="1"/>
  <c r="C77" i="19"/>
  <c r="I77" i="19" s="1"/>
  <c r="C133" i="19"/>
  <c r="I133" i="19" s="1"/>
  <c r="C107" i="19"/>
  <c r="I107" i="19" s="1"/>
  <c r="C93" i="19"/>
  <c r="I93" i="19" s="1"/>
  <c r="C91" i="19"/>
  <c r="I91" i="19" s="1"/>
  <c r="C65" i="19"/>
  <c r="I65" i="19" s="1"/>
  <c r="C63" i="19"/>
  <c r="I63" i="19" s="1"/>
  <c r="C121" i="19"/>
  <c r="I121" i="19" s="1"/>
  <c r="C35" i="19"/>
  <c r="I35" i="19" s="1"/>
  <c r="C147" i="19"/>
  <c r="I147" i="19" s="1"/>
  <c r="C49" i="19"/>
  <c r="I49" i="19" s="1"/>
  <c r="C51" i="19"/>
  <c r="I51" i="19" s="1"/>
  <c r="C9" i="19"/>
  <c r="I9" i="19" s="1"/>
  <c r="C37" i="19"/>
  <c r="I37" i="19" s="1"/>
  <c r="C21" i="19"/>
  <c r="I21" i="19" s="1"/>
  <c r="C23" i="19"/>
  <c r="I23" i="19" s="1"/>
  <c r="S161" i="19"/>
  <c r="Y161" i="19" s="1"/>
  <c r="S135" i="19"/>
  <c r="Y135" i="19" s="1"/>
  <c r="S149" i="19"/>
  <c r="Y149" i="19" s="1"/>
  <c r="S121" i="19"/>
  <c r="Y121" i="19" s="1"/>
  <c r="S105" i="19"/>
  <c r="Y105" i="19" s="1"/>
  <c r="S79" i="19"/>
  <c r="Y79" i="19" s="1"/>
  <c r="S77" i="19"/>
  <c r="Y77" i="19" s="1"/>
  <c r="S51" i="19"/>
  <c r="Y51" i="19" s="1"/>
  <c r="S119" i="19"/>
  <c r="Y119" i="19" s="1"/>
  <c r="S147" i="19"/>
  <c r="Y147" i="19" s="1"/>
  <c r="S93" i="19"/>
  <c r="Y93" i="19" s="1"/>
  <c r="S91" i="19"/>
  <c r="Y91" i="19" s="1"/>
  <c r="S65" i="19"/>
  <c r="Y65" i="19" s="1"/>
  <c r="S63" i="19"/>
  <c r="Y63" i="19" s="1"/>
  <c r="S133" i="19"/>
  <c r="Y133" i="19" s="1"/>
  <c r="S107" i="19"/>
  <c r="Y107" i="19" s="1"/>
  <c r="S23" i="19"/>
  <c r="Y23" i="19" s="1"/>
  <c r="S37" i="19"/>
  <c r="Y37" i="19" s="1"/>
  <c r="S49" i="19"/>
  <c r="Y49" i="19" s="1"/>
  <c r="S9" i="19"/>
  <c r="Y9" i="19" s="1"/>
  <c r="S35" i="19"/>
  <c r="Y35" i="19" s="1"/>
  <c r="S21" i="19"/>
  <c r="Y21" i="19" s="1"/>
  <c r="K149" i="19"/>
  <c r="Q149" i="19" s="1"/>
  <c r="K147" i="19"/>
  <c r="Q147" i="19" s="1"/>
  <c r="K161" i="19"/>
  <c r="Q161" i="19" s="1"/>
  <c r="K133" i="19"/>
  <c r="Q133" i="19" s="1"/>
  <c r="K107" i="19"/>
  <c r="Q107" i="19" s="1"/>
  <c r="K135" i="19"/>
  <c r="Q135" i="19" s="1"/>
  <c r="K93" i="19"/>
  <c r="Q93" i="19" s="1"/>
  <c r="K91" i="19"/>
  <c r="Q91" i="19" s="1"/>
  <c r="K65" i="19"/>
  <c r="Q65" i="19" s="1"/>
  <c r="K63" i="19"/>
  <c r="Q63" i="19" s="1"/>
  <c r="K121" i="19"/>
  <c r="Q121" i="19" s="1"/>
  <c r="K105" i="19"/>
  <c r="Q105" i="19" s="1"/>
  <c r="K79" i="19"/>
  <c r="Q79" i="19" s="1"/>
  <c r="K77" i="19"/>
  <c r="Q77" i="19" s="1"/>
  <c r="K119" i="19"/>
  <c r="Q119" i="19" s="1"/>
  <c r="K23" i="19"/>
  <c r="Q23" i="19" s="1"/>
  <c r="K51" i="19"/>
  <c r="Q51" i="19" s="1"/>
  <c r="K37" i="19"/>
  <c r="Q37" i="19" s="1"/>
  <c r="K35" i="19"/>
  <c r="Q35" i="19" s="1"/>
  <c r="K21" i="19"/>
  <c r="Q21" i="19" s="1"/>
  <c r="K49" i="19"/>
  <c r="Q49" i="19" s="1"/>
  <c r="K9" i="19"/>
  <c r="Q9" i="19" s="1"/>
  <c r="D30" i="10" l="1"/>
  <c r="D52" i="8"/>
</calcChain>
</file>

<file path=xl/sharedStrings.xml><?xml version="1.0" encoding="utf-8"?>
<sst xmlns="http://schemas.openxmlformats.org/spreadsheetml/2006/main" count="5695" uniqueCount="322">
  <si>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</si>
  <si>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</si>
  <si>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</si>
  <si>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</si>
  <si>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</si>
  <si>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</si>
  <si>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</si>
  <si>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</si>
  <si>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</si>
  <si>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</si>
  <si>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</si>
  <si>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</si>
  <si>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</si>
  <si>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</si>
  <si>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</si>
  <si>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</si>
  <si>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</si>
  <si>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</si>
  <si>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</si>
  <si>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</si>
  <si>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</si>
  <si>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</si>
  <si>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</si>
  <si>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</si>
  <si>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</si>
  <si>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</si>
  <si>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</si>
  <si>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</si>
  <si>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</si>
  <si>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</si>
  <si>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</si>
  <si>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</si>
  <si>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</si>
  <si>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</si>
  <si>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</si>
  <si>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</si>
  <si>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</si>
  <si>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</si>
  <si>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</si>
  <si>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</si>
  <si>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</si>
  <si>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</si>
  <si>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</si>
  <si>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</si>
  <si>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</si>
  <si>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</si>
  <si>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</si>
  <si>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</si>
  <si>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</si>
  <si>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</si>
  <si>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</si>
  <si>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</si>
  <si>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</si>
  <si>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</si>
  <si>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</si>
  <si>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</si>
  <si>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</si>
  <si>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</si>
  <si>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</si>
  <si>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</si>
  <si>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</si>
  <si>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</si>
  <si>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</si>
  <si>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</si>
  <si>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</si>
  <si>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</si>
  <si>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</si>
  <si>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</si>
  <si>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</si>
  <si>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</si>
  <si>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</si>
  <si>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</si>
  <si>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</si>
  <si>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</si>
  <si>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</si>
  <si>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</si>
  <si>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</si>
  <si>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</si>
  <si>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</si>
  <si>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</si>
  <si>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</si>
  <si>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</si>
  <si>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</si>
  <si>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</si>
  <si>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</si>
  <si>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</si>
  <si>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</si>
  <si>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</si>
  <si>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</si>
  <si>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</si>
  <si>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</si>
  <si>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</si>
  <si>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</si>
  <si>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</si>
  <si>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</si>
  <si>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</si>
  <si>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</si>
  <si>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</si>
  <si>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</si>
  <si>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</si>
  <si>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</si>
  <si>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</si>
  <si>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</si>
  <si>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</si>
  <si>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</si>
  <si>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</si>
  <si>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</si>
  <si>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</si>
  <si>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</si>
  <si>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</si>
  <si>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</si>
  <si>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</si>
  <si>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</si>
  <si>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</si>
  <si>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</si>
  <si>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</si>
  <si>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</si>
  <si>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</si>
  <si>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</si>
  <si>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</si>
  <si>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</si>
  <si>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</si>
  <si>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</si>
  <si>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</si>
  <si>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</si>
  <si>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</si>
  <si>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</si>
  <si>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</si>
  <si>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</si>
  <si>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</si>
  <si>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</si>
  <si>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</si>
  <si>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</si>
  <si>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</si>
  <si>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</si>
  <si>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</si>
  <si>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</si>
  <si>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</si>
  <si>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</si>
  <si>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</si>
  <si>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</si>
  <si>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</si>
  <si>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</si>
  <si>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</si>
  <si>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</si>
  <si>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</si>
  <si>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</si>
  <si>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</si>
  <si>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</si>
  <si>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</si>
  <si>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</si>
  <si>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</si>
  <si>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</si>
  <si>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</si>
  <si>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</si>
  <si>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</si>
  <si>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</si>
  <si>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</si>
  <si>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</si>
  <si>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</si>
  <si>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</si>
  <si>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</si>
  <si>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</si>
  <si>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</si>
  <si>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</si>
  <si>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</si>
  <si>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</si>
  <si>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</si>
  <si>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</si>
  <si>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</si>
  <si>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</si>
  <si>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</si>
  <si>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</si>
  <si>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</si>
  <si>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</si>
  <si>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</si>
  <si>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</si>
  <si>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</si>
  <si>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</si>
  <si>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</si>
  <si>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</si>
  <si>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</si>
  <si>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</si>
  <si>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</si>
  <si>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</si>
  <si>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</si>
  <si>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</si>
  <si>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</si>
  <si>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</si>
  <si>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</si>
  <si>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</si>
  <si>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</si>
  <si>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</si>
  <si>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</si>
  <si>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</si>
  <si>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</si>
  <si>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</si>
  <si>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</si>
  <si>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</si>
  <si>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</si>
  <si>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</si>
  <si>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</si>
  <si>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</si>
  <si>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</si>
  <si>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</si>
  <si>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</si>
  <si>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</si>
  <si>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</si>
  <si>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</si>
  <si>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</si>
  <si>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</si>
  <si>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junio 2025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</si>
  <si>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</si>
  <si>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</si>
  <si>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</si>
  <si>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</si>
  <si>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</si>
  <si>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</si>
  <si>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</si>
  <si>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</si>
  <si>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</si>
  <si>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</si>
  <si>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</si>
  <si>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</si>
  <si>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</si>
  <si>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</si>
  <si>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junio 2021</t>
  </si>
  <si>
    <t>junio 2022</t>
  </si>
  <si>
    <t>junio 2023</t>
  </si>
  <si>
    <t>junio 2024</t>
  </si>
  <si>
    <t>junio 2025</t>
  </si>
  <si>
    <t>acumulado a junio 2021</t>
  </si>
  <si>
    <t>acumulado a junio 2022</t>
  </si>
  <si>
    <t>acumulado a junio 2023</t>
  </si>
  <si>
    <t>acumulado a junio 2024</t>
  </si>
  <si>
    <t>acumulado a junio 2025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</si>
  <si>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</si>
  <si>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</si>
  <si>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</si>
  <si>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</si>
  <si>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</si>
  <si>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</si>
  <si>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</si>
  <si>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</si>
  <si>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</si>
  <si>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</si>
  <si>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</si>
  <si>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</si>
  <si>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23/22</t>
  </si>
  <si>
    <t>var 24/23</t>
  </si>
  <si>
    <t>-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</si>
  <si>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</si>
  <si>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</si>
  <si>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</si>
  <si>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</si>
  <si>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</si>
  <si>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</si>
  <si>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</si>
  <si>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</si>
  <si>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</si>
  <si>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junio 2020</t>
  </si>
  <si>
    <t>junio 2020</t>
  </si>
  <si>
    <t>Viajeros entrados en los establecimientos alojativos de Arona según lugar de residencia (hotel + apartamento)</t>
  </si>
  <si>
    <t>acumulado junio 2020</t>
  </si>
  <si>
    <t>acumulado junio 2021</t>
  </si>
  <si>
    <t>acumulado junio 2022</t>
  </si>
  <si>
    <t>acumulado junio 2023</t>
  </si>
  <si>
    <t>acumulado junio 2024</t>
  </si>
  <si>
    <t>acumulado junio 2025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</si>
  <si>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</si>
  <si>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</si>
  <si>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</si>
  <si>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acumulado junio 2019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</si>
  <si>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</si>
  <si>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</si>
  <si>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25/24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</si>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</sst>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8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DA7A17EA-689B-414E-BF21-B75B364528C1}"/>
    <cellStyle name="Normal 2 6" xfId="3" xr:uid="{22CBE9BF-F300-473F-B31A-966F645401E7}"/>
    <cellStyle name="Porcentaje" xfId="1" builtinId="5"/>
  </cellStyles>
  <dxfs count="0"/>
  <tableStyles count="1" defaultTableStyle="TableStyleMedium2" defaultPivotStyle="PivotStyleLight16">
    <tableStyle name="Invisible" pivot="0" table="0" count="0" xr9:uid="{FE6A59D5-37D4-41A5-94BF-46D1671486C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4F-4860-BBC2-C0CB49A1F4D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F-4860-BBC2-C0CB49A1F4D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4F-4860-BBC2-C0CB49A1F4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4F-4860-BBC2-C0CB49A1F4D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4F-4860-BBC2-C0CB49A1F4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4F-4860-BBC2-C0CB49A1F4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5">
                  <c:v>117164</c:v>
                </c:pt>
                <c:pt idx="12">
                  <c:v>696244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4F-4860-BBC2-C0CB49A1F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4F-4860-BBC2-C0CB49A1F4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4F-4860-BBC2-C0CB49A1F4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4F-4860-BBC2-C0CB49A1F4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4F-4860-BBC2-C0CB49A1F4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4F-4860-BBC2-C0CB49A1F4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4F-4860-BBC2-C0CB49A1F4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4F-4860-BBC2-C0CB49A1F4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4F-4860-BBC2-C0CB49A1F4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4F-4860-BBC2-C0CB49A1F4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4F-4860-BBC2-C0CB49A1F4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4F-4860-BBC2-C0CB49A1F4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4F-4860-BBC2-C0CB49A1F4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4F-4860-BBC2-C0CB49A1F4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4F-4860-BBC2-C0CB49A1F4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4F-4860-BBC2-C0CB49A1F4D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5">
                  <c:v>3.3283358320839618E-2</c:v>
                </c:pt>
                <c:pt idx="12">
                  <c:v>3.1628483118930628E-2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4F-4860-BBC2-C0CB49A1F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67-4AA7-A70F-AB8E7BC57955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7-4AA7-A70F-AB8E7BC57955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67-4AA7-A70F-AB8E7BC579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7-4AA7-A70F-AB8E7BC57955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67-4AA7-A70F-AB8E7BC579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67-4AA7-A70F-AB8E7BC579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3827</c:v>
                </c:pt>
                <c:pt idx="1">
                  <c:v>4791</c:v>
                </c:pt>
                <c:pt idx="2">
                  <c:v>4448</c:v>
                </c:pt>
                <c:pt idx="3">
                  <c:v>4484</c:v>
                </c:pt>
                <c:pt idx="4">
                  <c:v>3588</c:v>
                </c:pt>
                <c:pt idx="5">
                  <c:v>3539</c:v>
                </c:pt>
                <c:pt idx="12">
                  <c:v>24677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67-4AA7-A70F-AB8E7BC57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67-4AA7-A70F-AB8E7BC579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4476</c:v>
                      </c:pt>
                      <c:pt idx="1">
                        <c:v>4291</c:v>
                      </c:pt>
                      <c:pt idx="2">
                        <c:v>1680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1495</c:v>
                      </c:pt>
                      <c:pt idx="8">
                        <c:v>158</c:v>
                      </c:pt>
                      <c:pt idx="9">
                        <c:v>293</c:v>
                      </c:pt>
                      <c:pt idx="10">
                        <c:v>655</c:v>
                      </c:pt>
                      <c:pt idx="11">
                        <c:v>571</c:v>
                      </c:pt>
                      <c:pt idx="12">
                        <c:v>15410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67-4AA7-A70F-AB8E7BC579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67-4AA7-A70F-AB8E7BC579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67-4AA7-A70F-AB8E7BC579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67-4AA7-A70F-AB8E7BC579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67-4AA7-A70F-AB8E7BC579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67-4AA7-A70F-AB8E7BC579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67-4AA7-A70F-AB8E7BC579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67-4AA7-A70F-AB8E7BC579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67-4AA7-A70F-AB8E7BC579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67-4AA7-A70F-AB8E7BC579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67-4AA7-A70F-AB8E7BC579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67-4AA7-A70F-AB8E7BC579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67-4AA7-A70F-AB8E7BC579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67-4AA7-A70F-AB8E7BC5795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-0.11185889997679277</c:v>
                </c:pt>
                <c:pt idx="1">
                  <c:v>-1.4603044014808719E-2</c:v>
                </c:pt>
                <c:pt idx="2">
                  <c:v>0.20640086791429346</c:v>
                </c:pt>
                <c:pt idx="3">
                  <c:v>-0.23061084420041178</c:v>
                </c:pt>
                <c:pt idx="4">
                  <c:v>-0.27028676021964615</c:v>
                </c:pt>
                <c:pt idx="5">
                  <c:v>-0.10833963214915598</c:v>
                </c:pt>
                <c:pt idx="12">
                  <c:v>-0.10499782387929779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67-4AA7-A70F-AB8E7BC57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7-488A-9CE0-5E87DC8F06A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7-488A-9CE0-5E87DC8F06A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7-488A-9CE0-5E87DC8F06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7-488A-9CE0-5E87DC8F06A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37-488A-9CE0-5E87DC8F06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37-488A-9CE0-5E87DC8F06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5">
                  <c:v>2876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37-488A-9CE0-5E87DC8F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37-488A-9CE0-5E87DC8F06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37-488A-9CE0-5E87DC8F06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37-488A-9CE0-5E87DC8F06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7-488A-9CE0-5E87DC8F06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7-488A-9CE0-5E87DC8F06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7-488A-9CE0-5E87DC8F06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7-488A-9CE0-5E87DC8F06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7-488A-9CE0-5E87DC8F06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7-488A-9CE0-5E87DC8F06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7-488A-9CE0-5E87DC8F06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7-488A-9CE0-5E87DC8F06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7-488A-9CE0-5E87DC8F06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7-488A-9CE0-5E87DC8F06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7-488A-9CE0-5E87DC8F06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7-488A-9CE0-5E87DC8F06A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5">
                  <c:v>7.3134328358208878E-2</c:v>
                </c:pt>
                <c:pt idx="12">
                  <c:v>-0.16487911288856572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37-488A-9CE0-5E87DC8F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8-49BA-BB58-58CB05EA25F6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8-49BA-BB58-58CB05EA25F6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8-49BA-BB58-58CB05EA25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8-49BA-BB58-58CB05EA25F6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8-49BA-BB58-58CB05EA25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08-49BA-BB58-58CB05EA25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3174</c:v>
                </c:pt>
                <c:pt idx="1">
                  <c:v>3548</c:v>
                </c:pt>
                <c:pt idx="2">
                  <c:v>3801</c:v>
                </c:pt>
                <c:pt idx="3">
                  <c:v>2096</c:v>
                </c:pt>
                <c:pt idx="4">
                  <c:v>415</c:v>
                </c:pt>
                <c:pt idx="5">
                  <c:v>365</c:v>
                </c:pt>
                <c:pt idx="12">
                  <c:v>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08-49BA-BB58-58CB05EA2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08-49BA-BB58-58CB05EA25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3686</c:v>
                      </c:pt>
                      <c:pt idx="1">
                        <c:v>4220</c:v>
                      </c:pt>
                      <c:pt idx="2">
                        <c:v>1681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34</c:v>
                      </c:pt>
                      <c:pt idx="10">
                        <c:v>37</c:v>
                      </c:pt>
                      <c:pt idx="11">
                        <c:v>39</c:v>
                      </c:pt>
                      <c:pt idx="12">
                        <c:v>9750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08-49BA-BB58-58CB05EA25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08-49BA-BB58-58CB05EA25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08-49BA-BB58-58CB05EA25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08-49BA-BB58-58CB05EA25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08-49BA-BB58-58CB05EA25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08-49BA-BB58-58CB05EA25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08-49BA-BB58-58CB05EA25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08-49BA-BB58-58CB05EA25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08-49BA-BB58-58CB05EA25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08-49BA-BB58-58CB05EA25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08-49BA-BB58-58CB05EA25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08-49BA-BB58-58CB05EA25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08-49BA-BB58-58CB05EA25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08-49BA-BB58-58CB05EA25F6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-9.2883681051729061E-2</c:v>
                </c:pt>
                <c:pt idx="1">
                  <c:v>-4.1340178330180999E-2</c:v>
                </c:pt>
                <c:pt idx="2">
                  <c:v>4.0799561883899216E-2</c:v>
                </c:pt>
                <c:pt idx="3">
                  <c:v>0.71803278688524586</c:v>
                </c:pt>
                <c:pt idx="4">
                  <c:v>-0.21698113207547165</c:v>
                </c:pt>
                <c:pt idx="5">
                  <c:v>-1.6172506738544423E-2</c:v>
                </c:pt>
                <c:pt idx="12">
                  <c:v>3.2837431588684129E-2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08-49BA-BB58-58CB05EA2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9C-4ED0-8A42-49CC87B9AA6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9C-4ED0-8A42-49CC87B9AA6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9C-4ED0-8A42-49CC87B9AA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9C-4ED0-8A42-49CC87B9AA6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9C-4ED0-8A42-49CC87B9AA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9C-4ED0-8A42-49CC87B9AA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3438</c:v>
                </c:pt>
                <c:pt idx="1">
                  <c:v>3336</c:v>
                </c:pt>
                <c:pt idx="2">
                  <c:v>3137</c:v>
                </c:pt>
                <c:pt idx="3">
                  <c:v>1353</c:v>
                </c:pt>
                <c:pt idx="4">
                  <c:v>129</c:v>
                </c:pt>
                <c:pt idx="5">
                  <c:v>129</c:v>
                </c:pt>
                <c:pt idx="12">
                  <c:v>11522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9C-4ED0-8A42-49CC87B9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9C-4ED0-8A42-49CC87B9AA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6518</c:v>
                      </c:pt>
                      <c:pt idx="1">
                        <c:v>6567</c:v>
                      </c:pt>
                      <c:pt idx="2">
                        <c:v>2282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</c:v>
                      </c:pt>
                      <c:pt idx="8">
                        <c:v>27</c:v>
                      </c:pt>
                      <c:pt idx="9">
                        <c:v>360</c:v>
                      </c:pt>
                      <c:pt idx="10">
                        <c:v>536</c:v>
                      </c:pt>
                      <c:pt idx="11">
                        <c:v>406</c:v>
                      </c:pt>
                      <c:pt idx="12">
                        <c:v>16737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9C-4ED0-8A42-49CC87B9AA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9C-4ED0-8A42-49CC87B9AA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9C-4ED0-8A42-49CC87B9AA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9C-4ED0-8A42-49CC87B9AA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9C-4ED0-8A42-49CC87B9AA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9C-4ED0-8A42-49CC87B9AA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9C-4ED0-8A42-49CC87B9AA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9C-4ED0-8A42-49CC87B9AA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9C-4ED0-8A42-49CC87B9AA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9C-4ED0-8A42-49CC87B9AA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9C-4ED0-8A42-49CC87B9AA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9C-4ED0-8A42-49CC87B9AA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9C-4ED0-8A42-49CC87B9AA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9C-4ED0-8A42-49CC87B9AA6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-0.28716566452415504</c:v>
                </c:pt>
                <c:pt idx="1">
                  <c:v>-0.19264278799612777</c:v>
                </c:pt>
                <c:pt idx="2">
                  <c:v>-0.28639672429481344</c:v>
                </c:pt>
                <c:pt idx="3">
                  <c:v>0.12656119900083262</c:v>
                </c:pt>
                <c:pt idx="4">
                  <c:v>0.22857142857142865</c:v>
                </c:pt>
                <c:pt idx="5">
                  <c:v>7.4999999999999956E-2</c:v>
                </c:pt>
                <c:pt idx="12">
                  <c:v>-0.22027475130270013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9C-4ED0-8A42-49CC87B9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3-46BD-A59F-40D17A9EF0DB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3-46BD-A59F-40D17A9EF0DB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D3-46BD-A59F-40D17A9EF0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D3-46BD-A59F-40D17A9EF0DB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D3-46BD-A59F-40D17A9EF0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D3-46BD-A59F-40D17A9EF0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5">
                  <c:v>117164</c:v>
                </c:pt>
                <c:pt idx="12">
                  <c:v>696244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D3-46BD-A59F-40D17A9EF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D3-46BD-A59F-40D17A9EF0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D3-46BD-A59F-40D17A9EF0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D3-46BD-A59F-40D17A9EF0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D3-46BD-A59F-40D17A9EF0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D3-46BD-A59F-40D17A9EF0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D3-46BD-A59F-40D17A9EF0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3-46BD-A59F-40D17A9EF0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3-46BD-A59F-40D17A9EF0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3-46BD-A59F-40D17A9EF0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3-46BD-A59F-40D17A9EF0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3-46BD-A59F-40D17A9EF0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D3-46BD-A59F-40D17A9EF0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D3-46BD-A59F-40D17A9EF0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D3-46BD-A59F-40D17A9EF0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D3-46BD-A59F-40D17A9EF0DB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5">
                  <c:v>3.3283358320839618E-2</c:v>
                </c:pt>
                <c:pt idx="12">
                  <c:v>3.1628483118930628E-2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D3-46BD-A59F-40D17A9EF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C5-4C46-A5BB-2C3C92BA0F1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5-4C46-A5BB-2C3C92BA0F1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5-4C46-A5BB-2C3C92BA0F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C5-4C46-A5BB-2C3C92BA0F1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C5-4C46-A5BB-2C3C92BA0F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C5-4C46-A5BB-2C3C92BA0F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69478</c:v>
                </c:pt>
                <c:pt idx="1">
                  <c:v>72932</c:v>
                </c:pt>
                <c:pt idx="2">
                  <c:v>74634</c:v>
                </c:pt>
                <c:pt idx="3">
                  <c:v>66362</c:v>
                </c:pt>
                <c:pt idx="4">
                  <c:v>71750</c:v>
                </c:pt>
                <c:pt idx="5">
                  <c:v>72569</c:v>
                </c:pt>
                <c:pt idx="12">
                  <c:v>427725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C5-4C46-A5BB-2C3C92BA0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C5-4C46-A5BB-2C3C92BA0F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60504</c:v>
                      </c:pt>
                      <c:pt idx="1">
                        <c:v>62555</c:v>
                      </c:pt>
                      <c:pt idx="2">
                        <c:v>24047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14181</c:v>
                      </c:pt>
                      <c:pt idx="8">
                        <c:v>8785</c:v>
                      </c:pt>
                      <c:pt idx="9">
                        <c:v>9727</c:v>
                      </c:pt>
                      <c:pt idx="10">
                        <c:v>7481</c:v>
                      </c:pt>
                      <c:pt idx="11">
                        <c:v>8227</c:v>
                      </c:pt>
                      <c:pt idx="12">
                        <c:v>206279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C5-4C46-A5BB-2C3C92BA0F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C5-4C46-A5BB-2C3C92BA0F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C5-4C46-A5BB-2C3C92BA0F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C5-4C46-A5BB-2C3C92BA0F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C5-4C46-A5BB-2C3C92BA0F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C5-4C46-A5BB-2C3C92BA0F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C5-4C46-A5BB-2C3C92BA0F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C5-4C46-A5BB-2C3C92BA0F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C5-4C46-A5BB-2C3C92BA0F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C5-4C46-A5BB-2C3C92BA0F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C5-4C46-A5BB-2C3C92BA0F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C5-4C46-A5BB-2C3C92BA0F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C5-4C46-A5BB-2C3C92BA0F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C5-4C46-A5BB-2C3C92BA0F1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0.11933108859209618</c:v>
                </c:pt>
                <c:pt idx="1">
                  <c:v>7.7234391385906154E-2</c:v>
                </c:pt>
                <c:pt idx="2">
                  <c:v>-1.7197787727152969E-2</c:v>
                </c:pt>
                <c:pt idx="3">
                  <c:v>-2.0139975784779884E-2</c:v>
                </c:pt>
                <c:pt idx="4">
                  <c:v>4.82869457228432E-2</c:v>
                </c:pt>
                <c:pt idx="5">
                  <c:v>2.3626823144412779E-2</c:v>
                </c:pt>
                <c:pt idx="12">
                  <c:v>3.6208237337655325E-2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C5-4C46-A5BB-2C3C92BA0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43-4A28-947C-D1F71EB31E9E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3-4A28-947C-D1F71EB31E9E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43-4A28-947C-D1F71EB31E9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43-4A28-947C-D1F71EB31E9E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43-4A28-947C-D1F71EB31E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43-4A28-947C-D1F71EB31E9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51937</c:v>
                </c:pt>
                <c:pt idx="1">
                  <c:v>55634</c:v>
                </c:pt>
                <c:pt idx="2">
                  <c:v>58113</c:v>
                </c:pt>
                <c:pt idx="3">
                  <c:v>51490</c:v>
                </c:pt>
                <c:pt idx="4">
                  <c:v>57980</c:v>
                </c:pt>
                <c:pt idx="5">
                  <c:v>57563</c:v>
                </c:pt>
                <c:pt idx="12">
                  <c:v>332717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43-4A28-947C-D1F71EB3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43-4A28-947C-D1F71EB31E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44788</c:v>
                      </c:pt>
                      <c:pt idx="1">
                        <c:v>45868</c:v>
                      </c:pt>
                      <c:pt idx="2">
                        <c:v>16834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10075</c:v>
                      </c:pt>
                      <c:pt idx="8">
                        <c:v>6466</c:v>
                      </c:pt>
                      <c:pt idx="9">
                        <c:v>8213</c:v>
                      </c:pt>
                      <c:pt idx="10">
                        <c:v>5716</c:v>
                      </c:pt>
                      <c:pt idx="11">
                        <c:v>6600</c:v>
                      </c:pt>
                      <c:pt idx="12">
                        <c:v>151994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43-4A28-947C-D1F71EB31E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43-4A28-947C-D1F71EB31E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43-4A28-947C-D1F71EB31E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43-4A28-947C-D1F71EB31E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43-4A28-947C-D1F71EB31E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43-4A28-947C-D1F71EB31E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43-4A28-947C-D1F71EB31E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43-4A28-947C-D1F71EB31E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43-4A28-947C-D1F71EB31E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43-4A28-947C-D1F71EB31E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43-4A28-947C-D1F71EB31E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43-4A28-947C-D1F71EB31E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43-4A28-947C-D1F71EB31E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43-4A28-947C-D1F71EB31E9E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3.9634085313369427E-2</c:v>
                </c:pt>
                <c:pt idx="1">
                  <c:v>0.10053014717518605</c:v>
                </c:pt>
                <c:pt idx="2">
                  <c:v>4.0332975295381379E-2</c:v>
                </c:pt>
                <c:pt idx="3">
                  <c:v>1.9987718151383671E-2</c:v>
                </c:pt>
                <c:pt idx="4">
                  <c:v>0.10665750496258974</c:v>
                </c:pt>
                <c:pt idx="5">
                  <c:v>9.2774698154757473E-2</c:v>
                </c:pt>
                <c:pt idx="12">
                  <c:v>6.668098666957345E-2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43-4A28-947C-D1F71EB3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AF-4FDF-B286-5DEA03D2CD8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F-4FDF-B286-5DEA03D2CD8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AF-4FDF-B286-5DEA03D2CD8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AF-4FDF-B286-5DEA03D2CD8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AF-4FDF-B286-5DEA03D2CD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AF-4FDF-B286-5DEA03D2CD8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17541</c:v>
                </c:pt>
                <c:pt idx="1">
                  <c:v>17298</c:v>
                </c:pt>
                <c:pt idx="2">
                  <c:v>16521</c:v>
                </c:pt>
                <c:pt idx="3">
                  <c:v>14872</c:v>
                </c:pt>
                <c:pt idx="4">
                  <c:v>13770</c:v>
                </c:pt>
                <c:pt idx="5">
                  <c:v>15006</c:v>
                </c:pt>
                <c:pt idx="12">
                  <c:v>95008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AF-4FDF-B286-5DEA03D2C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AF-4FDF-B286-5DEA03D2CD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15716</c:v>
                      </c:pt>
                      <c:pt idx="1">
                        <c:v>16687</c:v>
                      </c:pt>
                      <c:pt idx="2">
                        <c:v>7213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4106</c:v>
                      </c:pt>
                      <c:pt idx="8">
                        <c:v>2319</c:v>
                      </c:pt>
                      <c:pt idx="9">
                        <c:v>1514</c:v>
                      </c:pt>
                      <c:pt idx="10">
                        <c:v>1765</c:v>
                      </c:pt>
                      <c:pt idx="11">
                        <c:v>1627</c:v>
                      </c:pt>
                      <c:pt idx="12">
                        <c:v>54285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AF-4FDF-B286-5DEA03D2CD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AF-4FDF-B286-5DEA03D2CD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AF-4FDF-B286-5DEA03D2CD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AF-4FDF-B286-5DEA03D2CD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AF-4FDF-B286-5DEA03D2CD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F-4FDF-B286-5DEA03D2CD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AF-4FDF-B286-5DEA03D2CD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F-4FDF-B286-5DEA03D2CD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F-4FDF-B286-5DEA03D2CD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F-4FDF-B286-5DEA03D2CD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AF-4FDF-B286-5DEA03D2CD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AF-4FDF-B286-5DEA03D2CD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AF-4FDF-B286-5DEA03D2CD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AF-4FDF-B286-5DEA03D2CD8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0.4479940564635958</c:v>
                </c:pt>
                <c:pt idx="1">
                  <c:v>8.5709288088158253E-3</c:v>
                </c:pt>
                <c:pt idx="2">
                  <c:v>-0.17724103585657369</c:v>
                </c:pt>
                <c:pt idx="3">
                  <c:v>-0.13760510292838501</c:v>
                </c:pt>
                <c:pt idx="4">
                  <c:v>-0.14221640814800973</c:v>
                </c:pt>
                <c:pt idx="5">
                  <c:v>-0.17630914480184434</c:v>
                </c:pt>
                <c:pt idx="12">
                  <c:v>-5.8030358612347732E-2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AF-4FDF-B286-5DEA03D2C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2D-4010-BFBD-CDE0A426AC54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2D-4010-BFBD-CDE0A426AC54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2D-4010-BFBD-CDE0A426AC5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2D-4010-BFBD-CDE0A426AC54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2D-4010-BFBD-CDE0A426AC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2D-4010-BFBD-CDE0A426AC5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39280</c:v>
                </c:pt>
                <c:pt idx="1">
                  <c:v>42087</c:v>
                </c:pt>
                <c:pt idx="2">
                  <c:v>48564</c:v>
                </c:pt>
                <c:pt idx="3">
                  <c:v>49157</c:v>
                </c:pt>
                <c:pt idx="4">
                  <c:v>44836</c:v>
                </c:pt>
                <c:pt idx="5">
                  <c:v>44595</c:v>
                </c:pt>
                <c:pt idx="12">
                  <c:v>268519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2D-4010-BFBD-CDE0A426A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2D-4010-BFBD-CDE0A426AC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42755</c:v>
                      </c:pt>
                      <c:pt idx="2">
                        <c:v>17153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16622</c:v>
                      </c:pt>
                      <c:pt idx="8">
                        <c:v>9395</c:v>
                      </c:pt>
                      <c:pt idx="9">
                        <c:v>11947</c:v>
                      </c:pt>
                      <c:pt idx="10">
                        <c:v>9017</c:v>
                      </c:pt>
                      <c:pt idx="11">
                        <c:v>9171</c:v>
                      </c:pt>
                      <c:pt idx="12">
                        <c:v>169066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2D-4010-BFBD-CDE0A426AC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2D-4010-BFBD-CDE0A426AC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2D-4010-BFBD-CDE0A426AC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2D-4010-BFBD-CDE0A426AC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2D-4010-BFBD-CDE0A426AC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2D-4010-BFBD-CDE0A426AC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2D-4010-BFBD-CDE0A426AC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2D-4010-BFBD-CDE0A426AC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2D-4010-BFBD-CDE0A426AC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2D-4010-BFBD-CDE0A426AC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2D-4010-BFBD-CDE0A426AC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2D-4010-BFBD-CDE0A426AC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2D-4010-BFBD-CDE0A426AC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2D-4010-BFBD-CDE0A426AC54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-2.0204539785482645E-2</c:v>
                </c:pt>
                <c:pt idx="1">
                  <c:v>-5.5137732079114543E-2</c:v>
                </c:pt>
                <c:pt idx="2">
                  <c:v>3.3342553780028483E-2</c:v>
                </c:pt>
                <c:pt idx="3">
                  <c:v>7.292212327571157E-2</c:v>
                </c:pt>
                <c:pt idx="4">
                  <c:v>6.3043839059202966E-2</c:v>
                </c:pt>
                <c:pt idx="5">
                  <c:v>4.9392884036144613E-2</c:v>
                </c:pt>
                <c:pt idx="12">
                  <c:v>2.4416391028502238E-2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2D-4010-BFBD-CDE0A426A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1322486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9-4491-B798-DD5EC7EDD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-1.7448199829714683E-2</c:v>
                </c:pt>
                <c:pt idx="6">
                  <c:v>-2.8150497540772146E-2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9-4491-B798-DD5EC7EDD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6D-4126-A6AB-E968AC0C4112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D-4126-A6AB-E968AC0C4112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6D-4126-A6AB-E968AC0C41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6D-4126-A6AB-E968AC0C4112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6D-4126-A6AB-E968AC0C41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6D-4126-A6AB-E968AC0C41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5520</c:v>
                </c:pt>
                <c:pt idx="1">
                  <c:v>5645</c:v>
                </c:pt>
                <c:pt idx="2">
                  <c:v>5678</c:v>
                </c:pt>
                <c:pt idx="3">
                  <c:v>12728</c:v>
                </c:pt>
                <c:pt idx="4">
                  <c:v>9435</c:v>
                </c:pt>
                <c:pt idx="5">
                  <c:v>10671</c:v>
                </c:pt>
                <c:pt idx="12">
                  <c:v>49677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6D-4126-A6AB-E968AC0C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6D-4126-A6AB-E968AC0C41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5572</c:v>
                      </c:pt>
                      <c:pt idx="1">
                        <c:v>6245</c:v>
                      </c:pt>
                      <c:pt idx="2">
                        <c:v>2136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13164</c:v>
                      </c:pt>
                      <c:pt idx="8">
                        <c:v>7078</c:v>
                      </c:pt>
                      <c:pt idx="9">
                        <c:v>7771</c:v>
                      </c:pt>
                      <c:pt idx="10">
                        <c:v>2621</c:v>
                      </c:pt>
                      <c:pt idx="11">
                        <c:v>2321</c:v>
                      </c:pt>
                      <c:pt idx="12">
                        <c:v>51760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6D-4126-A6AB-E968AC0C41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6D-4126-A6AB-E968AC0C41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6D-4126-A6AB-E968AC0C41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6D-4126-A6AB-E968AC0C41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6D-4126-A6AB-E968AC0C41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6D-4126-A6AB-E968AC0C41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6D-4126-A6AB-E968AC0C41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6D-4126-A6AB-E968AC0C41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6D-4126-A6AB-E968AC0C41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6D-4126-A6AB-E968AC0C41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6D-4126-A6AB-E968AC0C41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6D-4126-A6AB-E968AC0C41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6D-4126-A6AB-E968AC0C41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6D-4126-A6AB-E968AC0C4112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0.25369066545537144</c:v>
                </c:pt>
                <c:pt idx="1">
                  <c:v>0.14479821537213544</c:v>
                </c:pt>
                <c:pt idx="2">
                  <c:v>-0.34952457326154196</c:v>
                </c:pt>
                <c:pt idx="3">
                  <c:v>0.54353626000485078</c:v>
                </c:pt>
                <c:pt idx="4">
                  <c:v>-1.6777824093372251E-2</c:v>
                </c:pt>
                <c:pt idx="5">
                  <c:v>6.5641410352590412E-4</c:v>
                </c:pt>
                <c:pt idx="12">
                  <c:v>6.6739676608903009E-2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6D-4126-A6AB-E968AC0C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708603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2-499A-9992-45CBAE0AE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3.0188977466931499E-2</c:v>
                </c:pt>
                <c:pt idx="6">
                  <c:v>-1.8596180214118574E-2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2-499A-9992-45CBAE0AE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5-4F93-97EC-231535480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5-4F93-97EC-231535480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D-4699-9C68-9F2F00FD031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4D-4699-9C68-9F2F00FD031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4D-4699-9C68-9F2F00FD03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4D-4699-9C68-9F2F00FD03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4D-4699-9C68-9F2F00FD03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4D-4699-9C68-9F2F00FD031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04D-4699-9C68-9F2F00FD031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04D-4699-9C68-9F2F00FD03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4D-4699-9C68-9F2F00FD0313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4D-4699-9C68-9F2F00FD031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4D-4699-9C68-9F2F00FD03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4D-4699-9C68-9F2F00FD03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4D-4699-9C68-9F2F00FD03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04D-4699-9C68-9F2F00FD03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04D-4699-9C68-9F2F00FD03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04D-4699-9C68-9F2F00FD03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04D-4699-9C68-9F2F00FD0313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04D-4699-9C68-9F2F00FD0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4A-4710-8FC7-1C0CAC52FD5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4A-4710-8FC7-1C0CAC52FD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4A-4710-8FC7-1C0CAC52FD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4A-4710-8FC7-1C0CAC52FD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4A-4710-8FC7-1C0CAC52FD5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4A-4710-8FC7-1C0CAC52FD5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4A-4710-8FC7-1C0CAC52FD5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F4A-4710-8FC7-1C0CAC52FD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113390</c:v>
                </c:pt>
                <c:pt idx="1">
                  <c:v>10664</c:v>
                </c:pt>
                <c:pt idx="2">
                  <c:v>5107</c:v>
                </c:pt>
                <c:pt idx="3">
                  <c:v>5557</c:v>
                </c:pt>
                <c:pt idx="4">
                  <c:v>102726</c:v>
                </c:pt>
                <c:pt idx="5">
                  <c:v>66223</c:v>
                </c:pt>
                <c:pt idx="6">
                  <c:v>2187</c:v>
                </c:pt>
                <c:pt idx="7">
                  <c:v>2073</c:v>
                </c:pt>
                <c:pt idx="8">
                  <c:v>3969</c:v>
                </c:pt>
                <c:pt idx="9">
                  <c:v>2680</c:v>
                </c:pt>
                <c:pt idx="10">
                  <c:v>371</c:v>
                </c:pt>
                <c:pt idx="11">
                  <c:v>120</c:v>
                </c:pt>
                <c:pt idx="12">
                  <c:v>25103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4A-4710-8FC7-1C0CAC52FD53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junio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3.2846316403118747E-2</c:v>
                </c:pt>
                <c:pt idx="1">
                  <c:v>-0.13321953994960578</c:v>
                </c:pt>
                <c:pt idx="2">
                  <c:v>-8.9174246477617292E-2</c:v>
                </c:pt>
                <c:pt idx="3">
                  <c:v>-0.17010155316606934</c:v>
                </c:pt>
                <c:pt idx="4">
                  <c:v>5.3805356941352578E-2</c:v>
                </c:pt>
                <c:pt idx="5">
                  <c:v>8.7244906335681049E-2</c:v>
                </c:pt>
                <c:pt idx="6">
                  <c:v>-0.27197070572569904</c:v>
                </c:pt>
                <c:pt idx="7">
                  <c:v>0.1581005586592179</c:v>
                </c:pt>
                <c:pt idx="8">
                  <c:v>-4.0150564617315032E-3</c:v>
                </c:pt>
                <c:pt idx="9">
                  <c:v>-9.8856758574310644E-2</c:v>
                </c:pt>
                <c:pt idx="10">
                  <c:v>-0.29867674858223059</c:v>
                </c:pt>
                <c:pt idx="11">
                  <c:v>-0.53667953667953672</c:v>
                </c:pt>
                <c:pt idx="12">
                  <c:v>4.460904664807952E-2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4A-4710-8FC7-1C0CAC52FD5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4A-4710-8FC7-1C0CAC52FD5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4A-4710-8FC7-1C0CAC52FD5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4A-4710-8FC7-1C0CAC52FD5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4A-4710-8FC7-1C0CAC52FD5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F4A-4710-8FC7-1C0CAC52FD5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F4A-4710-8FC7-1C0CAC52FD5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F4A-4710-8FC7-1C0CAC52FD53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9.4047094100008818E-2</c:v>
                </c:pt>
                <c:pt idx="2">
                  <c:v>4.503924508334068E-2</c:v>
                </c:pt>
                <c:pt idx="3">
                  <c:v>4.9007849016668138E-2</c:v>
                </c:pt>
                <c:pt idx="4">
                  <c:v>0.90595290589999122</c:v>
                </c:pt>
                <c:pt idx="5">
                  <c:v>0.58402857394831997</c:v>
                </c:pt>
                <c:pt idx="6">
                  <c:v>1.9287415115971426E-2</c:v>
                </c:pt>
                <c:pt idx="7">
                  <c:v>1.8282035452861806E-2</c:v>
                </c:pt>
                <c:pt idx="8">
                  <c:v>3.500308669194814E-2</c:v>
                </c:pt>
                <c:pt idx="9">
                  <c:v>2.3635241202927947E-2</c:v>
                </c:pt>
                <c:pt idx="10">
                  <c:v>3.2718934650321899E-3</c:v>
                </c:pt>
                <c:pt idx="11">
                  <c:v>1.0582943822206544E-3</c:v>
                </c:pt>
                <c:pt idx="12">
                  <c:v>0.22138636564070907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4A-4710-8FC7-1C0CAC52F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2-4DAE-9C4A-84F9D324D7F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2-4DAE-9C4A-84F9D324D7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22-4DAE-9C4A-84F9D324D7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22-4DAE-9C4A-84F9D324D7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22-4DAE-9C4A-84F9D324D7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22-4DAE-9C4A-84F9D324D7F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22-4DAE-9C4A-84F9D324D7F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422-4DAE-9C4A-84F9D324D7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696244</c:v>
                </c:pt>
                <c:pt idx="1">
                  <c:v>49677</c:v>
                </c:pt>
                <c:pt idx="2">
                  <c:v>646567</c:v>
                </c:pt>
                <c:pt idx="3">
                  <c:v>336533</c:v>
                </c:pt>
                <c:pt idx="4">
                  <c:v>24097</c:v>
                </c:pt>
                <c:pt idx="5">
                  <c:v>15392</c:v>
                </c:pt>
                <c:pt idx="6">
                  <c:v>24677</c:v>
                </c:pt>
                <c:pt idx="7">
                  <c:v>18376</c:v>
                </c:pt>
                <c:pt idx="8">
                  <c:v>13399</c:v>
                </c:pt>
                <c:pt idx="9">
                  <c:v>11522</c:v>
                </c:pt>
                <c:pt idx="10">
                  <c:v>202571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22-4DAE-9C4A-84F9D324D7F1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3.1628483118930628E-2</c:v>
                </c:pt>
                <c:pt idx="1">
                  <c:v>6.6739676608903009E-2</c:v>
                </c:pt>
                <c:pt idx="2">
                  <c:v>2.902619487561453E-2</c:v>
                </c:pt>
                <c:pt idx="3">
                  <c:v>2.2328006002740208E-2</c:v>
                </c:pt>
                <c:pt idx="4">
                  <c:v>7.6624072915735919E-2</c:v>
                </c:pt>
                <c:pt idx="5">
                  <c:v>4.8429943464341596E-2</c:v>
                </c:pt>
                <c:pt idx="6">
                  <c:v>-0.10499782387929779</c:v>
                </c:pt>
                <c:pt idx="7">
                  <c:v>-0.16487911288856572</c:v>
                </c:pt>
                <c:pt idx="8">
                  <c:v>3.2837431588684129E-2</c:v>
                </c:pt>
                <c:pt idx="9">
                  <c:v>-0.22027475130270013</c:v>
                </c:pt>
                <c:pt idx="10">
                  <c:v>9.6418538945750365E-2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422-4DAE-9C4A-84F9D324D7F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22-4DAE-9C4A-84F9D324D7F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422-4DAE-9C4A-84F9D324D7F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422-4DAE-9C4A-84F9D324D7F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422-4DAE-9C4A-84F9D324D7F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422-4DAE-9C4A-84F9D324D7F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422-4DAE-9C4A-84F9D324D7F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422-4DAE-9C4A-84F9D324D7F1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7.1349986498985982E-2</c:v>
                </c:pt>
                <c:pt idx="2">
                  <c:v>0.92865001350101406</c:v>
                </c:pt>
                <c:pt idx="3">
                  <c:v>0.48335497325650201</c:v>
                </c:pt>
                <c:pt idx="4">
                  <c:v>3.4609993048414063E-2</c:v>
                </c:pt>
                <c:pt idx="5">
                  <c:v>2.2107192306145548E-2</c:v>
                </c:pt>
                <c:pt idx="6">
                  <c:v>3.5443034338536489E-2</c:v>
                </c:pt>
                <c:pt idx="7">
                  <c:v>2.63930461160168E-2</c:v>
                </c:pt>
                <c:pt idx="8">
                  <c:v>1.9244690079914514E-2</c:v>
                </c:pt>
                <c:pt idx="9">
                  <c:v>1.6548796111707963E-2</c:v>
                </c:pt>
                <c:pt idx="10">
                  <c:v>0.29094828824377661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422-4DAE-9C4A-84F9D324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F4-4EFB-8E81-C1A90B5139A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F4-4EFB-8E81-C1A90B5139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3F4-4EFB-8E81-C1A90B5139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3F4-4EFB-8E81-C1A90B5139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F4-4EFB-8E81-C1A90B5139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3F4-4EFB-8E81-C1A90B5139A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3F4-4EFB-8E81-C1A90B5139A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3F4-4EFB-8E81-C1A90B5139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427725</c:v>
                </c:pt>
                <c:pt idx="1">
                  <c:v>34151</c:v>
                </c:pt>
                <c:pt idx="2">
                  <c:v>393574</c:v>
                </c:pt>
                <c:pt idx="3">
                  <c:v>199446</c:v>
                </c:pt>
                <c:pt idx="4">
                  <c:v>16535</c:v>
                </c:pt>
                <c:pt idx="5">
                  <c:v>10394</c:v>
                </c:pt>
                <c:pt idx="6">
                  <c:v>13257</c:v>
                </c:pt>
                <c:pt idx="7">
                  <c:v>14341</c:v>
                </c:pt>
                <c:pt idx="8">
                  <c:v>6067</c:v>
                </c:pt>
                <c:pt idx="9">
                  <c:v>4572</c:v>
                </c:pt>
                <c:pt idx="10">
                  <c:v>128962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F4-4EFB-8E81-C1A90B5139A1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3.6208237337655325E-2</c:v>
                </c:pt>
                <c:pt idx="1">
                  <c:v>4.1951427874054259E-2</c:v>
                </c:pt>
                <c:pt idx="2">
                  <c:v>3.5712875950979273E-2</c:v>
                </c:pt>
                <c:pt idx="3">
                  <c:v>1.9094676279578282E-2</c:v>
                </c:pt>
                <c:pt idx="4">
                  <c:v>3.0924621235737915E-2</c:v>
                </c:pt>
                <c:pt idx="5">
                  <c:v>7.2652218782249811E-2</c:v>
                </c:pt>
                <c:pt idx="6">
                  <c:v>-0.11942876120890067</c:v>
                </c:pt>
                <c:pt idx="7">
                  <c:v>-0.18191671420422129</c:v>
                </c:pt>
                <c:pt idx="8">
                  <c:v>0.24374743747437466</c:v>
                </c:pt>
                <c:pt idx="9">
                  <c:v>-0.14140845070422536</c:v>
                </c:pt>
                <c:pt idx="10">
                  <c:v>0.11388272282059475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F4-4EFB-8E81-C1A90B5139A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3F4-4EFB-8E81-C1A90B5139A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3F4-4EFB-8E81-C1A90B5139A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3F4-4EFB-8E81-C1A90B5139A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3F4-4EFB-8E81-C1A90B5139A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3F4-4EFB-8E81-C1A90B5139A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3F4-4EFB-8E81-C1A90B5139A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3F4-4EFB-8E81-C1A90B5139A1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7.9843357297328887E-2</c:v>
                </c:pt>
                <c:pt idx="2">
                  <c:v>0.92015664270267106</c:v>
                </c:pt>
                <c:pt idx="3">
                  <c:v>0.46629493249167103</c:v>
                </c:pt>
                <c:pt idx="4">
                  <c:v>3.8658016248757962E-2</c:v>
                </c:pt>
                <c:pt idx="5">
                  <c:v>2.4300660471097083E-2</c:v>
                </c:pt>
                <c:pt idx="6">
                  <c:v>3.0994213571804312E-2</c:v>
                </c:pt>
                <c:pt idx="7">
                  <c:v>3.3528552223975688E-2</c:v>
                </c:pt>
                <c:pt idx="8">
                  <c:v>1.418434741948682E-2</c:v>
                </c:pt>
                <c:pt idx="9">
                  <c:v>1.0689110994213573E-2</c:v>
                </c:pt>
                <c:pt idx="10">
                  <c:v>0.30150680928166462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3F4-4EFB-8E81-C1A90B513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04-475F-8573-1E2558D114F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04-475F-8573-1E2558D114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B04-475F-8573-1E2558D114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04-475F-8573-1E2558D114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B04-475F-8573-1E2558D114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B04-475F-8573-1E2558D114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B04-475F-8573-1E2558D114F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B04-475F-8573-1E2558D11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268519</c:v>
                </c:pt>
                <c:pt idx="1">
                  <c:v>15526</c:v>
                </c:pt>
                <c:pt idx="2">
                  <c:v>252993</c:v>
                </c:pt>
                <c:pt idx="3">
                  <c:v>137087</c:v>
                </c:pt>
                <c:pt idx="4">
                  <c:v>7562</c:v>
                </c:pt>
                <c:pt idx="5">
                  <c:v>4998</c:v>
                </c:pt>
                <c:pt idx="6">
                  <c:v>11420</c:v>
                </c:pt>
                <c:pt idx="7">
                  <c:v>4035</c:v>
                </c:pt>
                <c:pt idx="8">
                  <c:v>7332</c:v>
                </c:pt>
                <c:pt idx="9">
                  <c:v>6950</c:v>
                </c:pt>
                <c:pt idx="10">
                  <c:v>73609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4-475F-8573-1E2558D114F3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2.4416391028502238E-2</c:v>
                </c:pt>
                <c:pt idx="1">
                  <c:v>0.12564344232581748</c:v>
                </c:pt>
                <c:pt idx="2">
                  <c:v>1.8793843576588865E-2</c:v>
                </c:pt>
                <c:pt idx="3">
                  <c:v>2.706894226590939E-2</c:v>
                </c:pt>
                <c:pt idx="4">
                  <c:v>0.19218035629828156</c:v>
                </c:pt>
                <c:pt idx="5">
                  <c:v>1.4025245441795509E-3</c:v>
                </c:pt>
                <c:pt idx="6">
                  <c:v>-8.7640808500439427E-2</c:v>
                </c:pt>
                <c:pt idx="7">
                  <c:v>-9.812248547161373E-2</c:v>
                </c:pt>
                <c:pt idx="8">
                  <c:v>-9.4255713403335384E-2</c:v>
                </c:pt>
                <c:pt idx="9">
                  <c:v>-0.26470588235294112</c:v>
                </c:pt>
                <c:pt idx="10">
                  <c:v>6.7106407654392575E-2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04-475F-8573-1E2558D114F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B04-475F-8573-1E2558D114F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B04-475F-8573-1E2558D114F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B04-475F-8573-1E2558D114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B04-475F-8573-1E2558D114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B04-475F-8573-1E2558D114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B04-475F-8573-1E2558D114F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B04-475F-8573-1E2558D114F3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5.7820861838454633E-2</c:v>
                </c:pt>
                <c:pt idx="2">
                  <c:v>0.94217913816154542</c:v>
                </c:pt>
                <c:pt idx="3">
                  <c:v>0.51052998111865455</c:v>
                </c:pt>
                <c:pt idx="4">
                  <c:v>2.8161880537317656E-2</c:v>
                </c:pt>
                <c:pt idx="5">
                  <c:v>1.8613208003902891E-2</c:v>
                </c:pt>
                <c:pt idx="6">
                  <c:v>4.2529578912479195E-2</c:v>
                </c:pt>
                <c:pt idx="7">
                  <c:v>1.5026869606992429E-2</c:v>
                </c:pt>
                <c:pt idx="8">
                  <c:v>2.7305330349062823E-2</c:v>
                </c:pt>
                <c:pt idx="9">
                  <c:v>2.588271221030914E-2</c:v>
                </c:pt>
                <c:pt idx="10">
                  <c:v>0.27412957742282668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B04-475F-8573-1E2558D11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11-432F-9CE1-F41EC8E30CE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11-432F-9CE1-F41EC8E30C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11-432F-9CE1-F41EC8E30C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11-432F-9CE1-F41EC8E30CE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11-432F-9CE1-F41EC8E30C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11-432F-9CE1-F41EC8E30C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11-432F-9CE1-F41EC8E30CE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E11-432F-9CE1-F41EC8E30C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139166</c:v>
                </c:pt>
                <c:pt idx="1">
                  <c:v>11715</c:v>
                </c:pt>
                <c:pt idx="2">
                  <c:v>127451</c:v>
                </c:pt>
                <c:pt idx="3">
                  <c:v>79228</c:v>
                </c:pt>
                <c:pt idx="4">
                  <c:v>3762</c:v>
                </c:pt>
                <c:pt idx="5">
                  <c:v>2558</c:v>
                </c:pt>
                <c:pt idx="6">
                  <c:v>4538</c:v>
                </c:pt>
                <c:pt idx="7">
                  <c:v>3650</c:v>
                </c:pt>
                <c:pt idx="8">
                  <c:v>444</c:v>
                </c:pt>
                <c:pt idx="9">
                  <c:v>165</c:v>
                </c:pt>
                <c:pt idx="10">
                  <c:v>33106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11-432F-9CE1-F41EC8E30CE2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3.5823539481812938E-2</c:v>
                </c:pt>
                <c:pt idx="1">
                  <c:v>-5.3103782735208549E-2</c:v>
                </c:pt>
                <c:pt idx="2">
                  <c:v>4.4843049327354167E-2</c:v>
                </c:pt>
                <c:pt idx="3">
                  <c:v>1.8040707236842035E-2</c:v>
                </c:pt>
                <c:pt idx="4">
                  <c:v>0.40059568131049894</c:v>
                </c:pt>
                <c:pt idx="5">
                  <c:v>1.9936204146730363E-2</c:v>
                </c:pt>
                <c:pt idx="6">
                  <c:v>-9.9424488985909942E-2</c:v>
                </c:pt>
                <c:pt idx="7">
                  <c:v>7.892403192432762E-2</c:v>
                </c:pt>
                <c:pt idx="8">
                  <c:v>-0.13111545988258322</c:v>
                </c:pt>
                <c:pt idx="9">
                  <c:v>0.11486486486486491</c:v>
                </c:pt>
                <c:pt idx="10">
                  <c:v>0.10789103808312706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11-432F-9CE1-F41EC8E30CE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E11-432F-9CE1-F41EC8E30CE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E11-432F-9CE1-F41EC8E30CE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E11-432F-9CE1-F41EC8E30CE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E11-432F-9CE1-F41EC8E30CE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E11-432F-9CE1-F41EC8E30CE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E11-432F-9CE1-F41EC8E30CE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E11-432F-9CE1-F41EC8E30CE2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8.418004397625857E-2</c:v>
                </c:pt>
                <c:pt idx="2">
                  <c:v>0.91581995602374144</c:v>
                </c:pt>
                <c:pt idx="3">
                  <c:v>0.56930572122501188</c:v>
                </c:pt>
                <c:pt idx="4">
                  <c:v>2.7032464826178808E-2</c:v>
                </c:pt>
                <c:pt idx="5">
                  <c:v>1.8380926375695213E-2</c:v>
                </c:pt>
                <c:pt idx="6">
                  <c:v>3.2608539442105115E-2</c:v>
                </c:pt>
                <c:pt idx="7">
                  <c:v>2.6227670551715217E-2</c:v>
                </c:pt>
                <c:pt idx="8">
                  <c:v>3.1904344451949471E-3</c:v>
                </c:pt>
                <c:pt idx="9">
                  <c:v>1.1856344222008249E-3</c:v>
                </c:pt>
                <c:pt idx="10">
                  <c:v>0.23788856473563946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E11-432F-9CE1-F41EC8E30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14-4DEB-8C51-D1364DD660F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14-4DEB-8C51-D1364DD660F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14-4DEB-8C51-D1364DD660F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14-4DEB-8C51-D1364DD660F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14-4DEB-8C51-D1364DD660F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14-4DEB-8C51-D1364DD660F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014-4DEB-8C51-D1364DD660F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014-4DEB-8C51-D1364DD660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831831</c:v>
                </c:pt>
                <c:pt idx="1">
                  <c:v>55422</c:v>
                </c:pt>
                <c:pt idx="2">
                  <c:v>22008</c:v>
                </c:pt>
                <c:pt idx="3">
                  <c:v>33414</c:v>
                </c:pt>
                <c:pt idx="4">
                  <c:v>776409</c:v>
                </c:pt>
                <c:pt idx="5">
                  <c:v>399237</c:v>
                </c:pt>
                <c:pt idx="6">
                  <c:v>28862</c:v>
                </c:pt>
                <c:pt idx="7">
                  <c:v>18502</c:v>
                </c:pt>
                <c:pt idx="8">
                  <c:v>30816</c:v>
                </c:pt>
                <c:pt idx="9">
                  <c:v>23241</c:v>
                </c:pt>
                <c:pt idx="10">
                  <c:v>17045</c:v>
                </c:pt>
                <c:pt idx="11">
                  <c:v>15600</c:v>
                </c:pt>
                <c:pt idx="12">
                  <c:v>243106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14-4DEB-8C51-D1364DD660FB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2.1988269319134002E-2</c:v>
                </c:pt>
                <c:pt idx="1">
                  <c:v>4.3060940264237679E-2</c:v>
                </c:pt>
                <c:pt idx="2">
                  <c:v>-4.7890979883192686E-2</c:v>
                </c:pt>
                <c:pt idx="3">
                  <c:v>0.11309503980812163</c:v>
                </c:pt>
                <c:pt idx="4">
                  <c:v>2.0516561514195564E-2</c:v>
                </c:pt>
                <c:pt idx="5">
                  <c:v>1.8674824835807513E-2</c:v>
                </c:pt>
                <c:pt idx="6">
                  <c:v>5.9155963302752301E-2</c:v>
                </c:pt>
                <c:pt idx="7">
                  <c:v>2.5837214459969005E-2</c:v>
                </c:pt>
                <c:pt idx="8">
                  <c:v>-9.9131756657994008E-2</c:v>
                </c:pt>
                <c:pt idx="9">
                  <c:v>-0.15625340352151029</c:v>
                </c:pt>
                <c:pt idx="10">
                  <c:v>1.8950263032042169E-2</c:v>
                </c:pt>
                <c:pt idx="11">
                  <c:v>-0.21168325837586544</c:v>
                </c:pt>
                <c:pt idx="12">
                  <c:v>7.890310526479305E-2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14-4DEB-8C51-D1364DD660F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14-4DEB-8C51-D1364DD660F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14-4DEB-8C51-D1364DD660F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14-4DEB-8C51-D1364DD660F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014-4DEB-8C51-D1364DD660F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014-4DEB-8C51-D1364DD660F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014-4DEB-8C51-D1364DD660F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014-4DEB-8C51-D1364DD660FB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6.6626514279943885E-2</c:v>
                </c:pt>
                <c:pt idx="2">
                  <c:v>2.6457297215419961E-2</c:v>
                </c:pt>
                <c:pt idx="3">
                  <c:v>4.0169217064523921E-2</c:v>
                </c:pt>
                <c:pt idx="4">
                  <c:v>0.93337348572005607</c:v>
                </c:pt>
                <c:pt idx="5">
                  <c:v>0.47994965323485178</c:v>
                </c:pt>
                <c:pt idx="6">
                  <c:v>3.4696951664460692E-2</c:v>
                </c:pt>
                <c:pt idx="7">
                  <c:v>2.2242498776794805E-2</c:v>
                </c:pt>
                <c:pt idx="8">
                  <c:v>3.704598650447026E-2</c:v>
                </c:pt>
                <c:pt idx="9">
                  <c:v>2.7939569455814942E-2</c:v>
                </c:pt>
                <c:pt idx="10">
                  <c:v>2.0490941068558397E-2</c:v>
                </c:pt>
                <c:pt idx="11">
                  <c:v>1.8753809367527779E-2</c:v>
                </c:pt>
                <c:pt idx="12">
                  <c:v>0.29225407564757744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014-4DEB-8C51-D1364DD66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BB-45B9-BA8E-2F099B7AAC3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B-45B9-BA8E-2F099B7AAC3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BB-45B9-BA8E-2F099B7AAC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BB-45B9-BA8E-2F099B7AAC3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BB-45B9-BA8E-2F099B7AAC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BB-45B9-BA8E-2F099B7AAC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5">
                  <c:v>808867</c:v>
                </c:pt>
                <c:pt idx="12">
                  <c:v>4821619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BB-45B9-BA8E-2F099B7A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BB-45B9-BA8E-2F099B7AAC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BB-45B9-BA8E-2F099B7AAC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BB-45B9-BA8E-2F099B7AAC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BB-45B9-BA8E-2F099B7AAC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BB-45B9-BA8E-2F099B7AAC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BB-45B9-BA8E-2F099B7AAC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BB-45B9-BA8E-2F099B7AAC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BB-45B9-BA8E-2F099B7AAC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BB-45B9-BA8E-2F099B7AAC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BB-45B9-BA8E-2F099B7AAC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BB-45B9-BA8E-2F099B7AAC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BB-45B9-BA8E-2F099B7AAC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BB-45B9-BA8E-2F099B7AAC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BB-45B9-BA8E-2F099B7AAC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BB-45B9-BA8E-2F099B7AAC3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5">
                  <c:v>2.6884942045728666E-2</c:v>
                </c:pt>
                <c:pt idx="12">
                  <c:v>-6.4050927514388567E-3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B-45B9-BA8E-2F099B7A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E1-4766-840F-72709880B739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1-4766-840F-72709880B739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E1-4766-840F-72709880B7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E1-4766-840F-72709880B739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E1-4766-840F-72709880B7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E1-4766-840F-72709880B7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3737</c:v>
                </c:pt>
                <c:pt idx="1">
                  <c:v>3570</c:v>
                </c:pt>
                <c:pt idx="2">
                  <c:v>3719</c:v>
                </c:pt>
                <c:pt idx="3">
                  <c:v>6553</c:v>
                </c:pt>
                <c:pt idx="4">
                  <c:v>5729</c:v>
                </c:pt>
                <c:pt idx="5">
                  <c:v>6008</c:v>
                </c:pt>
                <c:pt idx="12">
                  <c:v>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E1-4766-840F-72709880B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E1-4766-840F-72709880B7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3650</c:v>
                      </c:pt>
                      <c:pt idx="1">
                        <c:v>3952</c:v>
                      </c:pt>
                      <c:pt idx="2">
                        <c:v>1272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6200</c:v>
                      </c:pt>
                      <c:pt idx="8">
                        <c:v>2978</c:v>
                      </c:pt>
                      <c:pt idx="9">
                        <c:v>3362</c:v>
                      </c:pt>
                      <c:pt idx="10">
                        <c:v>1184</c:v>
                      </c:pt>
                      <c:pt idx="11">
                        <c:v>1021</c:v>
                      </c:pt>
                      <c:pt idx="12">
                        <c:v>26848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E1-4766-840F-72709880B7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E1-4766-840F-72709880B7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E1-4766-840F-72709880B7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1-4766-840F-72709880B7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1-4766-840F-72709880B7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1-4766-840F-72709880B7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1-4766-840F-72709880B7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1-4766-840F-72709880B7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1-4766-840F-72709880B7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1-4766-840F-72709880B7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1-4766-840F-72709880B7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1-4766-840F-72709880B7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1-4766-840F-72709880B7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1-4766-840F-72709880B739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0.16091954022988508</c:v>
                </c:pt>
                <c:pt idx="1">
                  <c:v>0.12405541561712852</c:v>
                </c:pt>
                <c:pt idx="2">
                  <c:v>-0.22746157041960946</c:v>
                </c:pt>
                <c:pt idx="3">
                  <c:v>0.52147666589273278</c:v>
                </c:pt>
                <c:pt idx="4">
                  <c:v>4.9844236760124616E-2</c:v>
                </c:pt>
                <c:pt idx="5">
                  <c:v>8.115889868634163E-2</c:v>
                </c:pt>
                <c:pt idx="12">
                  <c:v>0.10501319261213715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E1-4766-840F-72709880B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5-4405-BD9D-91AB9571A58D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5-4405-BD9D-91AB9571A58D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35-4405-BD9D-91AB9571A5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5-4405-BD9D-91AB9571A58D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5-4405-BD9D-91AB9571A5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35-4405-BD9D-91AB9571A5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34050</c:v>
                </c:pt>
                <c:pt idx="1">
                  <c:v>30506</c:v>
                </c:pt>
                <c:pt idx="2">
                  <c:v>29803</c:v>
                </c:pt>
                <c:pt idx="3">
                  <c:v>53611</c:v>
                </c:pt>
                <c:pt idx="4">
                  <c:v>35251</c:v>
                </c:pt>
                <c:pt idx="5">
                  <c:v>48568</c:v>
                </c:pt>
                <c:pt idx="12">
                  <c:v>231789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35-4405-BD9D-91AB9571A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35-4405-BD9D-91AB9571A5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37671</c:v>
                      </c:pt>
                      <c:pt idx="1">
                        <c:v>31441</c:v>
                      </c:pt>
                      <c:pt idx="2">
                        <c:v>13981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60743</c:v>
                      </c:pt>
                      <c:pt idx="8">
                        <c:v>30758</c:v>
                      </c:pt>
                      <c:pt idx="9">
                        <c:v>28673</c:v>
                      </c:pt>
                      <c:pt idx="10">
                        <c:v>10757</c:v>
                      </c:pt>
                      <c:pt idx="11">
                        <c:v>8464</c:v>
                      </c:pt>
                      <c:pt idx="12">
                        <c:v>241430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35-4405-BD9D-91AB9571A5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35-4405-BD9D-91AB9571A5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35-4405-BD9D-91AB9571A5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35-4405-BD9D-91AB9571A5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35-4405-BD9D-91AB9571A5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35-4405-BD9D-91AB9571A5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5-4405-BD9D-91AB9571A5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5-4405-BD9D-91AB9571A5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5-4405-BD9D-91AB9571A5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5-4405-BD9D-91AB9571A5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5-4405-BD9D-91AB9571A5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35-4405-BD9D-91AB9571A5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35-4405-BD9D-91AB9571A5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35-4405-BD9D-91AB9571A58D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5.1802427949216856E-2</c:v>
                </c:pt>
                <c:pt idx="1">
                  <c:v>0.14507713674411615</c:v>
                </c:pt>
                <c:pt idx="2">
                  <c:v>-0.23405294268825494</c:v>
                </c:pt>
                <c:pt idx="3">
                  <c:v>0.40056951773864879</c:v>
                </c:pt>
                <c:pt idx="4">
                  <c:v>-0.14792970921660098</c:v>
                </c:pt>
                <c:pt idx="5">
                  <c:v>3.1277205648158057E-2</c:v>
                </c:pt>
                <c:pt idx="12">
                  <c:v>3.1695657592536453E-2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35-4405-BD9D-91AB9571A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FA-4D3E-A850-DDB2D160C1F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A-4D3E-A850-DDB2D160C1F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FA-4D3E-A850-DDB2D160C1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A-4D3E-A850-DDB2D160C1F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FA-4D3E-A850-DDB2D160C1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FA-4D3E-A850-DDB2D160C1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21537</c:v>
                </c:pt>
                <c:pt idx="1">
                  <c:v>19156</c:v>
                </c:pt>
                <c:pt idx="2">
                  <c:v>18642</c:v>
                </c:pt>
                <c:pt idx="3">
                  <c:v>29526</c:v>
                </c:pt>
                <c:pt idx="4">
                  <c:v>26725</c:v>
                </c:pt>
                <c:pt idx="5">
                  <c:v>29537</c:v>
                </c:pt>
                <c:pt idx="12">
                  <c:v>145123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FA-4D3E-A850-DDB2D160C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FA-4D3E-A850-DDB2D160C1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23617</c:v>
                      </c:pt>
                      <c:pt idx="1">
                        <c:v>21412</c:v>
                      </c:pt>
                      <c:pt idx="2">
                        <c:v>7343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38101</c:v>
                      </c:pt>
                      <c:pt idx="8">
                        <c:v>17630</c:v>
                      </c:pt>
                      <c:pt idx="9">
                        <c:v>16572</c:v>
                      </c:pt>
                      <c:pt idx="10">
                        <c:v>5230</c:v>
                      </c:pt>
                      <c:pt idx="11">
                        <c:v>4774</c:v>
                      </c:pt>
                      <c:pt idx="12">
                        <c:v>148896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FA-4D3E-A850-DDB2D160C1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FA-4D3E-A850-DDB2D160C1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FA-4D3E-A850-DDB2D160C1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FA-4D3E-A850-DDB2D160C1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FA-4D3E-A850-DDB2D160C1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FA-4D3E-A850-DDB2D160C1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FA-4D3E-A850-DDB2D160C1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FA-4D3E-A850-DDB2D160C1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FA-4D3E-A850-DDB2D160C1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FA-4D3E-A850-DDB2D160C1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FA-4D3E-A850-DDB2D160C1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FA-4D3E-A850-DDB2D160C1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FA-4D3E-A850-DDB2D160C1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FA-4D3E-A850-DDB2D160C1F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0.15498471604011366</c:v>
                </c:pt>
                <c:pt idx="1">
                  <c:v>0.15099441206513253</c:v>
                </c:pt>
                <c:pt idx="2">
                  <c:v>-9.5224228305183511E-2</c:v>
                </c:pt>
                <c:pt idx="3">
                  <c:v>0.56852953676158102</c:v>
                </c:pt>
                <c:pt idx="4">
                  <c:v>0.1906353025037868</c:v>
                </c:pt>
                <c:pt idx="5">
                  <c:v>0.18446485142559244</c:v>
                </c:pt>
                <c:pt idx="12">
                  <c:v>0.18854882433395304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FA-4D3E-A850-DDB2D160C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4-4AA9-B588-A81A17ECDC4E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4-4AA9-B588-A81A17ECDC4E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4-4AA9-B588-A81A17ECDC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4-4AA9-B588-A81A17ECDC4E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4-4AA9-B588-A81A17ECDC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24-4AA9-B588-A81A17ECDC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12513</c:v>
                </c:pt>
                <c:pt idx="1">
                  <c:v>11350</c:v>
                </c:pt>
                <c:pt idx="2">
                  <c:v>11161</c:v>
                </c:pt>
                <c:pt idx="3">
                  <c:v>24085</c:v>
                </c:pt>
                <c:pt idx="4">
                  <c:v>8526</c:v>
                </c:pt>
                <c:pt idx="5">
                  <c:v>19031</c:v>
                </c:pt>
                <c:pt idx="12">
                  <c:v>86666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24-4AA9-B588-A81A17ECD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24-4AA9-B588-A81A17ECDC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14054</c:v>
                      </c:pt>
                      <c:pt idx="1">
                        <c:v>10029</c:v>
                      </c:pt>
                      <c:pt idx="2">
                        <c:v>6638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22642</c:v>
                      </c:pt>
                      <c:pt idx="8">
                        <c:v>13128</c:v>
                      </c:pt>
                      <c:pt idx="9">
                        <c:v>12101</c:v>
                      </c:pt>
                      <c:pt idx="10">
                        <c:v>5527</c:v>
                      </c:pt>
                      <c:pt idx="11">
                        <c:v>3690</c:v>
                      </c:pt>
                      <c:pt idx="12">
                        <c:v>92534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24-4AA9-B588-A81A17ECDC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24-4AA9-B588-A81A17ECDC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24-4AA9-B588-A81A17ECDC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24-4AA9-B588-A81A17ECDC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24-4AA9-B588-A81A17ECDC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24-4AA9-B588-A81A17ECDC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24-4AA9-B588-A81A17ECDC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24-4AA9-B588-A81A17ECDC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24-4AA9-B588-A81A17ECDC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24-4AA9-B588-A81A17ECDC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24-4AA9-B588-A81A17ECDC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24-4AA9-B588-A81A17ECDC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24-4AA9-B588-A81A17ECDC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24-4AA9-B588-A81A17ECDC4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-8.8372431881101554E-2</c:v>
                </c:pt>
                <c:pt idx="1">
                  <c:v>0.13522704540908181</c:v>
                </c:pt>
                <c:pt idx="2">
                  <c:v>-0.39030918824429151</c:v>
                </c:pt>
                <c:pt idx="3">
                  <c:v>0.2380487303382337</c:v>
                </c:pt>
                <c:pt idx="4">
                  <c:v>-0.54948480845442538</c:v>
                </c:pt>
                <c:pt idx="5">
                  <c:v>-0.14112284502211392</c:v>
                </c:pt>
                <c:pt idx="12">
                  <c:v>-0.15503037039203638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24-4AA9-B588-A81A17ECD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C7-4E69-AE2A-BC43D2379BB1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7-4E69-AE2A-BC43D2379BB1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C7-4E69-AE2A-BC43D2379B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C7-4E69-AE2A-BC43D2379BB1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C7-4E69-AE2A-BC43D2379B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C7-4E69-AE2A-BC43D2379B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842262</c:v>
                </c:pt>
                <c:pt idx="1">
                  <c:v>781511</c:v>
                </c:pt>
                <c:pt idx="2">
                  <c:v>798871</c:v>
                </c:pt>
                <c:pt idx="3">
                  <c:v>701010</c:v>
                </c:pt>
                <c:pt idx="4">
                  <c:v>705877</c:v>
                </c:pt>
                <c:pt idx="5">
                  <c:v>760299</c:v>
                </c:pt>
                <c:pt idx="12">
                  <c:v>4589830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C7-4E69-AE2A-BC43D2379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C7-4E69-AE2A-BC43D2379B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856263</c:v>
                      </c:pt>
                      <c:pt idx="1">
                        <c:v>800741</c:v>
                      </c:pt>
                      <c:pt idx="2">
                        <c:v>367740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130458</c:v>
                      </c:pt>
                      <c:pt idx="8">
                        <c:v>75032</c:v>
                      </c:pt>
                      <c:pt idx="9">
                        <c:v>72966</c:v>
                      </c:pt>
                      <c:pt idx="10">
                        <c:v>100018</c:v>
                      </c:pt>
                      <c:pt idx="11">
                        <c:v>109776</c:v>
                      </c:pt>
                      <c:pt idx="12">
                        <c:v>2617010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C7-4E69-AE2A-BC43D2379B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C7-4E69-AE2A-BC43D2379B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C7-4E69-AE2A-BC43D2379B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C7-4E69-AE2A-BC43D2379B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C7-4E69-AE2A-BC43D2379B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C7-4E69-AE2A-BC43D2379B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C7-4E69-AE2A-BC43D2379B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C7-4E69-AE2A-BC43D2379B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C7-4E69-AE2A-BC43D2379B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C7-4E69-AE2A-BC43D2379B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C7-4E69-AE2A-BC43D2379B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C7-4E69-AE2A-BC43D2379B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C7-4E69-AE2A-BC43D2379B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C7-4E69-AE2A-BC43D2379BB1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4.6825265633175794E-2</c:v>
                </c:pt>
                <c:pt idx="1">
                  <c:v>-2.0810153861574698E-2</c:v>
                </c:pt>
                <c:pt idx="2">
                  <c:v>-3.489788078158107E-2</c:v>
                </c:pt>
                <c:pt idx="3">
                  <c:v>-6.7206729854414449E-2</c:v>
                </c:pt>
                <c:pt idx="4">
                  <c:v>5.967771200472427E-4</c:v>
                </c:pt>
                <c:pt idx="5">
                  <c:v>2.6605634658618982E-2</c:v>
                </c:pt>
                <c:pt idx="12">
                  <c:v>-8.2546948131095865E-3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C7-4E69-AE2A-BC43D2379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F2-4A26-B6E7-FC5B3D5B21B7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2-4A26-B6E7-FC5B3D5B21B7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F2-4A26-B6E7-FC5B3D5B21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F2-4A26-B6E7-FC5B3D5B21B7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F2-4A26-B6E7-FC5B3D5B21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F2-4A26-B6E7-FC5B3D5B21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359614</c:v>
                </c:pt>
                <c:pt idx="1">
                  <c:v>313821</c:v>
                </c:pt>
                <c:pt idx="2">
                  <c:v>362426</c:v>
                </c:pt>
                <c:pt idx="3">
                  <c:v>350010</c:v>
                </c:pt>
                <c:pt idx="4">
                  <c:v>432268</c:v>
                </c:pt>
                <c:pt idx="5">
                  <c:v>466474</c:v>
                </c:pt>
                <c:pt idx="12">
                  <c:v>2284613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F2-4A26-B6E7-FC5B3D5B2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F2-4A26-B6E7-FC5B3D5B21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371020</c:v>
                      </c:pt>
                      <c:pt idx="1">
                        <c:v>348572</c:v>
                      </c:pt>
                      <c:pt idx="2">
                        <c:v>182964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39763</c:v>
                      </c:pt>
                      <c:pt idx="8">
                        <c:v>30652</c:v>
                      </c:pt>
                      <c:pt idx="9">
                        <c:v>32753</c:v>
                      </c:pt>
                      <c:pt idx="10">
                        <c:v>58172</c:v>
                      </c:pt>
                      <c:pt idx="11">
                        <c:v>59517</c:v>
                      </c:pt>
                      <c:pt idx="12">
                        <c:v>1173619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F2-4A26-B6E7-FC5B3D5B21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F2-4A26-B6E7-FC5B3D5B21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F2-4A26-B6E7-FC5B3D5B21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F2-4A26-B6E7-FC5B3D5B21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F2-4A26-B6E7-FC5B3D5B21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F2-4A26-B6E7-FC5B3D5B21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F2-4A26-B6E7-FC5B3D5B21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F2-4A26-B6E7-FC5B3D5B21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F2-4A26-B6E7-FC5B3D5B21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F2-4A26-B6E7-FC5B3D5B21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F2-4A26-B6E7-FC5B3D5B21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F2-4A26-B6E7-FC5B3D5B21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F2-4A26-B6E7-FC5B3D5B21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F2-4A26-B6E7-FC5B3D5B21B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6.55892662950881E-2</c:v>
                </c:pt>
                <c:pt idx="1">
                  <c:v>-1.1602966882411248E-2</c:v>
                </c:pt>
                <c:pt idx="2">
                  <c:v>-1.1261642213698408E-2</c:v>
                </c:pt>
                <c:pt idx="3">
                  <c:v>-9.6869581372306168E-2</c:v>
                </c:pt>
                <c:pt idx="4">
                  <c:v>2.1919829029116045E-2</c:v>
                </c:pt>
                <c:pt idx="5">
                  <c:v>1.7502453920820171E-2</c:v>
                </c:pt>
                <c:pt idx="12">
                  <c:v>-2.5858576333225303E-3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F2-4A26-B6E7-FC5B3D5B2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C7-46A7-9FEA-16D00C0EBFD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7-46A7-9FEA-16D00C0EBFD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C7-46A7-9FEA-16D00C0EBF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C7-46A7-9FEA-16D00C0EBFD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C7-46A7-9FEA-16D00C0EBF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C7-46A7-9FEA-16D00C0EBF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33405</c:v>
                </c:pt>
                <c:pt idx="1">
                  <c:v>32430</c:v>
                </c:pt>
                <c:pt idx="2">
                  <c:v>34895</c:v>
                </c:pt>
                <c:pt idx="3">
                  <c:v>32073</c:v>
                </c:pt>
                <c:pt idx="4">
                  <c:v>19038</c:v>
                </c:pt>
                <c:pt idx="5">
                  <c:v>24240</c:v>
                </c:pt>
                <c:pt idx="12">
                  <c:v>176081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C7-46A7-9FEA-16D00C0E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C7-46A7-9FEA-16D00C0EBF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44550</c:v>
                      </c:pt>
                      <c:pt idx="1">
                        <c:v>43433</c:v>
                      </c:pt>
                      <c:pt idx="2">
                        <c:v>17711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9610</c:v>
                      </c:pt>
                      <c:pt idx="8">
                        <c:v>2711</c:v>
                      </c:pt>
                      <c:pt idx="9">
                        <c:v>1419</c:v>
                      </c:pt>
                      <c:pt idx="10">
                        <c:v>6113</c:v>
                      </c:pt>
                      <c:pt idx="11">
                        <c:v>7245</c:v>
                      </c:pt>
                      <c:pt idx="12">
                        <c:v>139836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C7-46A7-9FEA-16D00C0EBF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C7-46A7-9FEA-16D00C0EBF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C7-46A7-9FEA-16D00C0EBF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C7-46A7-9FEA-16D00C0EBF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C7-46A7-9FEA-16D00C0EBF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C7-46A7-9FEA-16D00C0EBF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C7-46A7-9FEA-16D00C0EBF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C7-46A7-9FEA-16D00C0EBF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C7-46A7-9FEA-16D00C0EBF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C7-46A7-9FEA-16D00C0EBF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C7-46A7-9FEA-16D00C0EBF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C7-46A7-9FEA-16D00C0EBF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C7-46A7-9FEA-16D00C0EBF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C7-46A7-9FEA-16D00C0EBFD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7.7227065673173279E-3</c:v>
                </c:pt>
                <c:pt idx="1">
                  <c:v>-0.15553472384969924</c:v>
                </c:pt>
                <c:pt idx="2">
                  <c:v>-3.5436879785499031E-2</c:v>
                </c:pt>
                <c:pt idx="3">
                  <c:v>5.994910605109216E-2</c:v>
                </c:pt>
                <c:pt idx="4">
                  <c:v>3.6589349885658207E-2</c:v>
                </c:pt>
                <c:pt idx="5">
                  <c:v>0.30245553704798245</c:v>
                </c:pt>
                <c:pt idx="12">
                  <c:v>6.378418540851083E-3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C7-46A7-9FEA-16D00C0E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C-4B04-B70C-715659F0084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C-4B04-B70C-715659F0084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AC-4B04-B70C-715659F008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AC-4B04-B70C-715659F0084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AC-4B04-B70C-715659F008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AC-4B04-B70C-715659F008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20765</c:v>
                </c:pt>
                <c:pt idx="1">
                  <c:v>23537</c:v>
                </c:pt>
                <c:pt idx="2">
                  <c:v>20641</c:v>
                </c:pt>
                <c:pt idx="3">
                  <c:v>18693</c:v>
                </c:pt>
                <c:pt idx="4">
                  <c:v>17212</c:v>
                </c:pt>
                <c:pt idx="5">
                  <c:v>15950</c:v>
                </c:pt>
                <c:pt idx="12">
                  <c:v>116798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AC-4B04-B70C-715659F00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AC-4B04-B70C-715659F008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18130</c:v>
                      </c:pt>
                      <c:pt idx="1">
                        <c:v>19669</c:v>
                      </c:pt>
                      <c:pt idx="2">
                        <c:v>5819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7582</c:v>
                      </c:pt>
                      <c:pt idx="8">
                        <c:v>2424</c:v>
                      </c:pt>
                      <c:pt idx="9">
                        <c:v>7424</c:v>
                      </c:pt>
                      <c:pt idx="10">
                        <c:v>1425</c:v>
                      </c:pt>
                      <c:pt idx="11">
                        <c:v>3667</c:v>
                      </c:pt>
                      <c:pt idx="12">
                        <c:v>67848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AC-4B04-B70C-715659F008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AC-4B04-B70C-715659F008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AC-4B04-B70C-715659F008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AC-4B04-B70C-715659F008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AC-4B04-B70C-715659F008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AC-4B04-B70C-715659F008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AC-4B04-B70C-715659F008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AC-4B04-B70C-715659F008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AC-4B04-B70C-715659F008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AC-4B04-B70C-715659F008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AC-4B04-B70C-715659F008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AC-4B04-B70C-715659F008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AC-4B04-B70C-715659F008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AC-4B04-B70C-715659F0084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9.4680794981285343E-2</c:v>
                </c:pt>
                <c:pt idx="1">
                  <c:v>0.20504812615195567</c:v>
                </c:pt>
                <c:pt idx="2">
                  <c:v>7.7071592569400993E-2</c:v>
                </c:pt>
                <c:pt idx="3">
                  <c:v>-0.18888310335850034</c:v>
                </c:pt>
                <c:pt idx="4">
                  <c:v>-8.4224527799946824E-2</c:v>
                </c:pt>
                <c:pt idx="5">
                  <c:v>-0.11511789181692089</c:v>
                </c:pt>
                <c:pt idx="12">
                  <c:v>-6.2366524576494831E-3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AC-4B04-B70C-715659F00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E7-4F42-B693-23391FBB8B79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E7-4F42-B693-23391FBB8B79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E7-4F42-B693-23391FBB8B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E7-4F42-B693-23391FBB8B79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E7-4F42-B693-23391FBB8B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E7-4F42-B693-23391FBB8B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29962</c:v>
                </c:pt>
                <c:pt idx="1">
                  <c:v>26211</c:v>
                </c:pt>
                <c:pt idx="2">
                  <c:v>28764</c:v>
                </c:pt>
                <c:pt idx="3">
                  <c:v>20575</c:v>
                </c:pt>
                <c:pt idx="4">
                  <c:v>25287</c:v>
                </c:pt>
                <c:pt idx="5">
                  <c:v>24911</c:v>
                </c:pt>
                <c:pt idx="12">
                  <c:v>155710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E7-4F42-B693-23391FBB8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E7-4F42-B693-23391FBB8B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37400</c:v>
                      </c:pt>
                      <c:pt idx="1">
                        <c:v>29154</c:v>
                      </c:pt>
                      <c:pt idx="2">
                        <c:v>14426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11092</c:v>
                      </c:pt>
                      <c:pt idx="8">
                        <c:v>17306</c:v>
                      </c:pt>
                      <c:pt idx="9">
                        <c:v>8123</c:v>
                      </c:pt>
                      <c:pt idx="10">
                        <c:v>3107</c:v>
                      </c:pt>
                      <c:pt idx="11">
                        <c:v>4175</c:v>
                      </c:pt>
                      <c:pt idx="12">
                        <c:v>131712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E7-4F42-B693-23391FBB8B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E7-4F42-B693-23391FBB8B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E7-4F42-B693-23391FBB8B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E7-4F42-B693-23391FBB8B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E7-4F42-B693-23391FBB8B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E7-4F42-B693-23391FBB8B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E7-4F42-B693-23391FBB8B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E7-4F42-B693-23391FBB8B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E7-4F42-B693-23391FBB8B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E7-4F42-B693-23391FBB8B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E7-4F42-B693-23391FBB8B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E7-4F42-B693-23391FBB8B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E7-4F42-B693-23391FBB8B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E7-4F42-B693-23391FBB8B79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-0.18183555883236391</c:v>
                </c:pt>
                <c:pt idx="1">
                  <c:v>-0.16938141716313859</c:v>
                </c:pt>
                <c:pt idx="2">
                  <c:v>-2.2231286967162922E-2</c:v>
                </c:pt>
                <c:pt idx="3">
                  <c:v>-0.4083223097716685</c:v>
                </c:pt>
                <c:pt idx="4">
                  <c:v>-2.445855852301837E-3</c:v>
                </c:pt>
                <c:pt idx="5">
                  <c:v>9.4940881719484782E-2</c:v>
                </c:pt>
                <c:pt idx="12">
                  <c:v>-0.13719253722245928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E7-4F42-B693-23391FBB8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D4-4D2E-9A96-1978572036F2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4-4D2E-9A96-1978572036F2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D4-4D2E-9A96-1978572036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D4-4D2E-9A96-1978572036F2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D4-4D2E-9A96-1978572036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D4-4D2E-9A96-1978572036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35525</c:v>
                </c:pt>
                <c:pt idx="1">
                  <c:v>39705</c:v>
                </c:pt>
                <c:pt idx="2">
                  <c:v>35886</c:v>
                </c:pt>
                <c:pt idx="3">
                  <c:v>34317</c:v>
                </c:pt>
                <c:pt idx="4">
                  <c:v>32381</c:v>
                </c:pt>
                <c:pt idx="5">
                  <c:v>31460</c:v>
                </c:pt>
                <c:pt idx="12">
                  <c:v>209274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D4-4D2E-9A96-19785720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D4-4D2E-9A96-1978572036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36543</c:v>
                      </c:pt>
                      <c:pt idx="1">
                        <c:v>36529</c:v>
                      </c:pt>
                      <c:pt idx="2">
                        <c:v>14903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14171</c:v>
                      </c:pt>
                      <c:pt idx="8">
                        <c:v>592</c:v>
                      </c:pt>
                      <c:pt idx="9">
                        <c:v>1075</c:v>
                      </c:pt>
                      <c:pt idx="10">
                        <c:v>3587</c:v>
                      </c:pt>
                      <c:pt idx="11">
                        <c:v>4288</c:v>
                      </c:pt>
                      <c:pt idx="12">
                        <c:v>124287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D4-4D2E-9A96-1978572036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D4-4D2E-9A96-1978572036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D4-4D2E-9A96-1978572036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D4-4D2E-9A96-1978572036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D4-4D2E-9A96-1978572036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D4-4D2E-9A96-1978572036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D4-4D2E-9A96-1978572036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D4-4D2E-9A96-1978572036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D4-4D2E-9A96-1978572036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D4-4D2E-9A96-1978572036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D4-4D2E-9A96-1978572036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D4-4D2E-9A96-1978572036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D4-4D2E-9A96-1978572036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D4-4D2E-9A96-1978572036F2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-0.13438109161793377</c:v>
                </c:pt>
                <c:pt idx="1">
                  <c:v>-2.1658781785925507E-2</c:v>
                </c:pt>
                <c:pt idx="2">
                  <c:v>8.6565537287673688E-2</c:v>
                </c:pt>
                <c:pt idx="3">
                  <c:v>-0.16058412015067758</c:v>
                </c:pt>
                <c:pt idx="4">
                  <c:v>-0.21796358015746509</c:v>
                </c:pt>
                <c:pt idx="5">
                  <c:v>-0.11277813813136295</c:v>
                </c:pt>
                <c:pt idx="12">
                  <c:v>-9.9501716882245073E-2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D4-4D2E-9A96-19785720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5-48AF-9735-30CB55995FAE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5-48AF-9735-30CB55995FAE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F5-48AF-9735-30CB55995F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F5-48AF-9735-30CB55995FAE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5-48AF-9735-30CB55995F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F5-48AF-9735-30CB55995F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32181</c:v>
                </c:pt>
                <c:pt idx="1">
                  <c:v>30102</c:v>
                </c:pt>
                <c:pt idx="2">
                  <c:v>31474</c:v>
                </c:pt>
                <c:pt idx="3">
                  <c:v>18959</c:v>
                </c:pt>
                <c:pt idx="4">
                  <c:v>4021</c:v>
                </c:pt>
                <c:pt idx="5">
                  <c:v>3158</c:v>
                </c:pt>
                <c:pt idx="12">
                  <c:v>119895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F5-48AF-9735-30CB55995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F5-48AF-9735-30CB55995F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33066</c:v>
                      </c:pt>
                      <c:pt idx="1">
                        <c:v>34156</c:v>
                      </c:pt>
                      <c:pt idx="2">
                        <c:v>18520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98</c:v>
                      </c:pt>
                      <c:pt idx="8">
                        <c:v>22</c:v>
                      </c:pt>
                      <c:pt idx="9">
                        <c:v>144</c:v>
                      </c:pt>
                      <c:pt idx="10">
                        <c:v>219</c:v>
                      </c:pt>
                      <c:pt idx="11">
                        <c:v>305</c:v>
                      </c:pt>
                      <c:pt idx="12">
                        <c:v>86739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F5-48AF-9735-30CB55995F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F5-48AF-9735-30CB55995F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F5-48AF-9735-30CB55995F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F5-48AF-9735-30CB55995F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F5-48AF-9735-30CB55995F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F5-48AF-9735-30CB55995F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5-48AF-9735-30CB55995F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F5-48AF-9735-30CB55995F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5-48AF-9735-30CB55995F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5-48AF-9735-30CB55995F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5-48AF-9735-30CB55995F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5-48AF-9735-30CB55995F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5-48AF-9735-30CB55995F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5-48AF-9735-30CB55995FAE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0.10246659815005144</c:v>
                </c:pt>
                <c:pt idx="1">
                  <c:v>-5.8518124667688354E-2</c:v>
                </c:pt>
                <c:pt idx="2">
                  <c:v>3.2882646363874946E-2</c:v>
                </c:pt>
                <c:pt idx="3">
                  <c:v>0.47014578163771703</c:v>
                </c:pt>
                <c:pt idx="4">
                  <c:v>-0.11993871744364193</c:v>
                </c:pt>
                <c:pt idx="5">
                  <c:v>-0.18671130569147565</c:v>
                </c:pt>
                <c:pt idx="12">
                  <c:v>6.1177345264331828E-2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F5-48AF-9735-30CB55995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91-4494-BEDE-3658D539E15C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1-4494-BEDE-3658D539E15C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91-4494-BEDE-3658D539E1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91-4494-BEDE-3658D539E15C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91-4494-BEDE-3658D539E1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91-4494-BEDE-3658D539E1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1783</c:v>
                </c:pt>
                <c:pt idx="1">
                  <c:v>2075</c:v>
                </c:pt>
                <c:pt idx="2">
                  <c:v>1959</c:v>
                </c:pt>
                <c:pt idx="3">
                  <c:v>6175</c:v>
                </c:pt>
                <c:pt idx="4">
                  <c:v>3706</c:v>
                </c:pt>
                <c:pt idx="5">
                  <c:v>4663</c:v>
                </c:pt>
                <c:pt idx="12">
                  <c:v>20361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91-4494-BEDE-3658D539E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91-4494-BEDE-3658D539E1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1922</c:v>
                      </c:pt>
                      <c:pt idx="1">
                        <c:v>2293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6964</c:v>
                      </c:pt>
                      <c:pt idx="8">
                        <c:v>4100</c:v>
                      </c:pt>
                      <c:pt idx="9">
                        <c:v>4409</c:v>
                      </c:pt>
                      <c:pt idx="10">
                        <c:v>1437</c:v>
                      </c:pt>
                      <c:pt idx="11">
                        <c:v>1300</c:v>
                      </c:pt>
                      <c:pt idx="12">
                        <c:v>24912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91-4494-BEDE-3658D539E1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91-4494-BEDE-3658D539E1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91-4494-BEDE-3658D539E1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91-4494-BEDE-3658D539E1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91-4494-BEDE-3658D539E1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91-4494-BEDE-3658D539E1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91-4494-BEDE-3658D539E1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91-4494-BEDE-3658D539E1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91-4494-BEDE-3658D539E1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91-4494-BEDE-3658D539E1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91-4494-BEDE-3658D539E1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91-4494-BEDE-3658D539E1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91-4494-BEDE-3658D539E1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91-4494-BEDE-3658D539E15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0.50591216216216206</c:v>
                </c:pt>
                <c:pt idx="1">
                  <c:v>0.18233618233618243</c:v>
                </c:pt>
                <c:pt idx="2">
                  <c:v>-0.49961685823754787</c:v>
                </c:pt>
                <c:pt idx="3">
                  <c:v>0.56765676567656764</c:v>
                </c:pt>
                <c:pt idx="4">
                  <c:v>-0.10461464121768538</c:v>
                </c:pt>
                <c:pt idx="5">
                  <c:v>-8.6939494811043683E-2</c:v>
                </c:pt>
                <c:pt idx="12">
                  <c:v>1.6068666101102913E-2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91-4494-BEDE-3658D539E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6-4B61-9F12-6D9468D4FEE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6-4B61-9F12-6D9468D4FEE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6-4B61-9F12-6D9468D4FE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6-4B61-9F12-6D9468D4FEE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6-4B61-9F12-6D9468D4FE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16-4B61-9F12-6D9468D4FE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40225</c:v>
                </c:pt>
                <c:pt idx="1">
                  <c:v>32015</c:v>
                </c:pt>
                <c:pt idx="2">
                  <c:v>28398</c:v>
                </c:pt>
                <c:pt idx="3">
                  <c:v>14573</c:v>
                </c:pt>
                <c:pt idx="4">
                  <c:v>912</c:v>
                </c:pt>
                <c:pt idx="5">
                  <c:v>962</c:v>
                </c:pt>
                <c:pt idx="12">
                  <c:v>117085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16-4B61-9F12-6D9468D4F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16-4B61-9F12-6D9468D4FE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62996</c:v>
                      </c:pt>
                      <c:pt idx="1">
                        <c:v>54402</c:v>
                      </c:pt>
                      <c:pt idx="2">
                        <c:v>21399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</c:v>
                      </c:pt>
                      <c:pt idx="8">
                        <c:v>200</c:v>
                      </c:pt>
                      <c:pt idx="9">
                        <c:v>2086</c:v>
                      </c:pt>
                      <c:pt idx="10">
                        <c:v>4827</c:v>
                      </c:pt>
                      <c:pt idx="11">
                        <c:v>3934</c:v>
                      </c:pt>
                      <c:pt idx="12">
                        <c:v>150036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16-4B61-9F12-6D9468D4FE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16-4B61-9F12-6D9468D4FE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16-4B61-9F12-6D9468D4FE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16-4B61-9F12-6D9468D4FE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6-4B61-9F12-6D9468D4FE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6-4B61-9F12-6D9468D4FE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6-4B61-9F12-6D9468D4FE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6-4B61-9F12-6D9468D4FE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6-4B61-9F12-6D9468D4FE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6-4B61-9F12-6D9468D4FE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6-4B61-9F12-6D9468D4FE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6-4B61-9F12-6D9468D4FE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6-4B61-9F12-6D9468D4FE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6-4B61-9F12-6D9468D4FEE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-6.0536702711539769E-2</c:v>
                </c:pt>
                <c:pt idx="1">
                  <c:v>-0.14402973103042616</c:v>
                </c:pt>
                <c:pt idx="2">
                  <c:v>-0.2486307712660405</c:v>
                </c:pt>
                <c:pt idx="3">
                  <c:v>-0.11145661849887201</c:v>
                </c:pt>
                <c:pt idx="4">
                  <c:v>-6.2692702980472803E-2</c:v>
                </c:pt>
                <c:pt idx="5">
                  <c:v>-7.766059443911788E-2</c:v>
                </c:pt>
                <c:pt idx="12">
                  <c:v>-0.14180061716178871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16-4B61-9F12-6D9468D4F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66-4B2F-88B8-D29012C3F6F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6-4B2F-88B8-D29012C3F6F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66-4B2F-88B8-D29012C3F6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6-4B2F-88B8-D29012C3F6F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66-4B2F-88B8-D29012C3F6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66-4B2F-88B8-D29012C3F6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5">
                  <c:v>808867</c:v>
                </c:pt>
                <c:pt idx="12">
                  <c:v>4821619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66-4B2F-88B8-D29012C3F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66-4B2F-88B8-D29012C3F6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66-4B2F-88B8-D29012C3F6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66-4B2F-88B8-D29012C3F6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66-4B2F-88B8-D29012C3F6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66-4B2F-88B8-D29012C3F6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66-4B2F-88B8-D29012C3F6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66-4B2F-88B8-D29012C3F6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66-4B2F-88B8-D29012C3F6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66-4B2F-88B8-D29012C3F6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66-4B2F-88B8-D29012C3F6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66-4B2F-88B8-D29012C3F6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66-4B2F-88B8-D29012C3F6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66-4B2F-88B8-D29012C3F6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66-4B2F-88B8-D29012C3F6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66-4B2F-88B8-D29012C3F6F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5">
                  <c:v>2.6884942045728666E-2</c:v>
                </c:pt>
                <c:pt idx="12">
                  <c:v>-6.4050927514388567E-3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66-4B2F-88B8-D29012C3F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0-473D-AAA0-6BF19F9F747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0-473D-AAA0-6BF19F9F747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60-473D-AAA0-6BF19F9F747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60-473D-AAA0-6BF19F9F747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60-473D-AAA0-6BF19F9F74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60-473D-AAA0-6BF19F9F747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516029</c:v>
                </c:pt>
                <c:pt idx="1">
                  <c:v>474785</c:v>
                </c:pt>
                <c:pt idx="2">
                  <c:v>477683</c:v>
                </c:pt>
                <c:pt idx="3">
                  <c:v>414511</c:v>
                </c:pt>
                <c:pt idx="4">
                  <c:v>441733</c:v>
                </c:pt>
                <c:pt idx="5">
                  <c:v>483562</c:v>
                </c:pt>
                <c:pt idx="12">
                  <c:v>2808303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60-473D-AAA0-6BF19F9F7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60-473D-AAA0-6BF19F9F74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501178</c:v>
                      </c:pt>
                      <c:pt idx="1">
                        <c:v>463416</c:v>
                      </c:pt>
                      <c:pt idx="2">
                        <c:v>215134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96004</c:v>
                      </c:pt>
                      <c:pt idx="8">
                        <c:v>60570</c:v>
                      </c:pt>
                      <c:pt idx="9">
                        <c:v>51321</c:v>
                      </c:pt>
                      <c:pt idx="10">
                        <c:v>52157</c:v>
                      </c:pt>
                      <c:pt idx="11">
                        <c:v>56375</c:v>
                      </c:pt>
                      <c:pt idx="12">
                        <c:v>1557028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60-473D-AAA0-6BF19F9F74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60-473D-AAA0-6BF19F9F74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60-473D-AAA0-6BF19F9F74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60-473D-AAA0-6BF19F9F74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60-473D-AAA0-6BF19F9F74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0-473D-AAA0-6BF19F9F74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0-473D-AAA0-6BF19F9F74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0-473D-AAA0-6BF19F9F74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0-473D-AAA0-6BF19F9F74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0-473D-AAA0-6BF19F9F74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0-473D-AAA0-6BF19F9F74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0-473D-AAA0-6BF19F9F74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60-473D-AAA0-6BF19F9F74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60-473D-AAA0-6BF19F9F747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0.11122380641674146</c:v>
                </c:pt>
                <c:pt idx="1">
                  <c:v>2.5307407583368136E-2</c:v>
                </c:pt>
                <c:pt idx="2">
                  <c:v>-3.6165752299705201E-2</c:v>
                </c:pt>
                <c:pt idx="3">
                  <c:v>-7.3527965525873484E-2</c:v>
                </c:pt>
                <c:pt idx="4">
                  <c:v>1.3667540967054359E-2</c:v>
                </c:pt>
                <c:pt idx="5">
                  <c:v>3.9174096829582172E-2</c:v>
                </c:pt>
                <c:pt idx="12">
                  <c:v>1.3253498919385098E-2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60-473D-AAA0-6BF19F9F7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E1-4DD0-894F-80DBFEA55135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1-4DD0-894F-80DBFEA55135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E1-4DD0-894F-80DBFEA551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E1-4DD0-894F-80DBFEA55135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E1-4DD0-894F-80DBFEA551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E1-4DD0-894F-80DBFEA551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392816</c:v>
                </c:pt>
                <c:pt idx="1">
                  <c:v>362809</c:v>
                </c:pt>
                <c:pt idx="2">
                  <c:v>376628</c:v>
                </c:pt>
                <c:pt idx="3">
                  <c:v>325436</c:v>
                </c:pt>
                <c:pt idx="4">
                  <c:v>365014</c:v>
                </c:pt>
                <c:pt idx="5">
                  <c:v>391870</c:v>
                </c:pt>
                <c:pt idx="12">
                  <c:v>2214573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E1-4DD0-894F-80DBFEA5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E1-4DD0-894F-80DBFEA551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370908</c:v>
                      </c:pt>
                      <c:pt idx="1">
                        <c:v>336790</c:v>
                      </c:pt>
                      <c:pt idx="2">
                        <c:v>153036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69690</c:v>
                      </c:pt>
                      <c:pt idx="8">
                        <c:v>47226</c:v>
                      </c:pt>
                      <c:pt idx="9">
                        <c:v>43327</c:v>
                      </c:pt>
                      <c:pt idx="10">
                        <c:v>39419</c:v>
                      </c:pt>
                      <c:pt idx="11">
                        <c:v>43129</c:v>
                      </c:pt>
                      <c:pt idx="12">
                        <c:v>1144929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E1-4DD0-894F-80DBFEA551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E1-4DD0-894F-80DBFEA551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E1-4DD0-894F-80DBFEA551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E1-4DD0-894F-80DBFEA551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E1-4DD0-894F-80DBFEA551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E1-4DD0-894F-80DBFEA551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E1-4DD0-894F-80DBFEA551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E1-4DD0-894F-80DBFEA551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1-4DD0-894F-80DBFEA551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1-4DD0-894F-80DBFEA551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E1-4DD0-894F-80DBFEA551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E1-4DD0-894F-80DBFEA551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E1-4DD0-894F-80DBFEA551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E1-4DD0-894F-80DBFEA55135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4.5863840890332463E-2</c:v>
                </c:pt>
                <c:pt idx="1">
                  <c:v>2.5275175561301655E-2</c:v>
                </c:pt>
                <c:pt idx="2">
                  <c:v>1.0738283575741914E-3</c:v>
                </c:pt>
                <c:pt idx="3">
                  <c:v>-5.4075107545634271E-2</c:v>
                </c:pt>
                <c:pt idx="4">
                  <c:v>5.897848760462443E-2</c:v>
                </c:pt>
                <c:pt idx="5">
                  <c:v>0.10417641125055654</c:v>
                </c:pt>
                <c:pt idx="12">
                  <c:v>3.0368463808250201E-2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E1-4DD0-894F-80DBFEA5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CA-42D0-90A1-E19BA0C9D6D2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A-42D0-90A1-E19BA0C9D6D2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CA-42D0-90A1-E19BA0C9D6D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CA-42D0-90A1-E19BA0C9D6D2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CA-42D0-90A1-E19BA0C9D6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CA-42D0-90A1-E19BA0C9D6D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123213</c:v>
                </c:pt>
                <c:pt idx="1">
                  <c:v>111976</c:v>
                </c:pt>
                <c:pt idx="2">
                  <c:v>101055</c:v>
                </c:pt>
                <c:pt idx="3">
                  <c:v>89075</c:v>
                </c:pt>
                <c:pt idx="4">
                  <c:v>76719</c:v>
                </c:pt>
                <c:pt idx="5">
                  <c:v>91692</c:v>
                </c:pt>
                <c:pt idx="12">
                  <c:v>593730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CA-42D0-90A1-E19BA0C9D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CA-42D0-90A1-E19BA0C9D6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130270</c:v>
                      </c:pt>
                      <c:pt idx="1">
                        <c:v>126626</c:v>
                      </c:pt>
                      <c:pt idx="2">
                        <c:v>62098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26314</c:v>
                      </c:pt>
                      <c:pt idx="8">
                        <c:v>13344</c:v>
                      </c:pt>
                      <c:pt idx="9">
                        <c:v>7994</c:v>
                      </c:pt>
                      <c:pt idx="10">
                        <c:v>12738</c:v>
                      </c:pt>
                      <c:pt idx="11">
                        <c:v>13246</c:v>
                      </c:pt>
                      <c:pt idx="12">
                        <c:v>412099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CA-42D0-90A1-E19BA0C9D6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CA-42D0-90A1-E19BA0C9D6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CA-42D0-90A1-E19BA0C9D6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CA-42D0-90A1-E19BA0C9D6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CA-42D0-90A1-E19BA0C9D6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CA-42D0-90A1-E19BA0C9D6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CA-42D0-90A1-E19BA0C9D6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CA-42D0-90A1-E19BA0C9D6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CA-42D0-90A1-E19BA0C9D6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CA-42D0-90A1-E19BA0C9D6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CA-42D0-90A1-E19BA0C9D6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CA-42D0-90A1-E19BA0C9D6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CA-42D0-90A1-E19BA0C9D6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CA-42D0-90A1-E19BA0C9D6D2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0.38770568426269025</c:v>
                </c:pt>
                <c:pt idx="1">
                  <c:v>2.54118552027911E-2</c:v>
                </c:pt>
                <c:pt idx="2">
                  <c:v>-0.1535226958612198</c:v>
                </c:pt>
                <c:pt idx="3">
                  <c:v>-0.13827296648866183</c:v>
                </c:pt>
                <c:pt idx="4">
                  <c:v>-0.1577855355025688</c:v>
                </c:pt>
                <c:pt idx="5">
                  <c:v>-0.16971974464617201</c:v>
                </c:pt>
                <c:pt idx="12">
                  <c:v>-4.586126877808272E-2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CA-42D0-90A1-E19BA0C9D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2-4750-8C14-1EB240C83699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2-4750-8C14-1EB240C83699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2-4750-8C14-1EB240C8369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42-4750-8C14-1EB240C83699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2-4750-8C14-1EB240C836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42-4750-8C14-1EB240C8369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360283</c:v>
                </c:pt>
                <c:pt idx="1">
                  <c:v>337232</c:v>
                </c:pt>
                <c:pt idx="2">
                  <c:v>350991</c:v>
                </c:pt>
                <c:pt idx="3">
                  <c:v>340110</c:v>
                </c:pt>
                <c:pt idx="4">
                  <c:v>299395</c:v>
                </c:pt>
                <c:pt idx="5">
                  <c:v>325305</c:v>
                </c:pt>
                <c:pt idx="12">
                  <c:v>2013316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42-4750-8C14-1EB240C83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42-4750-8C14-1EB240C836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392756</c:v>
                      </c:pt>
                      <c:pt idx="1">
                        <c:v>368766</c:v>
                      </c:pt>
                      <c:pt idx="2">
                        <c:v>166587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95197</c:v>
                      </c:pt>
                      <c:pt idx="8">
                        <c:v>45220</c:v>
                      </c:pt>
                      <c:pt idx="9">
                        <c:v>50318</c:v>
                      </c:pt>
                      <c:pt idx="10">
                        <c:v>58618</c:v>
                      </c:pt>
                      <c:pt idx="11">
                        <c:v>61865</c:v>
                      </c:pt>
                      <c:pt idx="12">
                        <c:v>1301412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42-4750-8C14-1EB240C836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42-4750-8C14-1EB240C836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42-4750-8C14-1EB240C836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42-4750-8C14-1EB240C836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42-4750-8C14-1EB240C836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42-4750-8C14-1EB240C836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42-4750-8C14-1EB240C836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42-4750-8C14-1EB240C836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42-4750-8C14-1EB240C836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42-4750-8C14-1EB240C836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42-4750-8C14-1EB240C836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42-4750-8C14-1EB240C836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42-4750-8C14-1EB240C836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42-4750-8C14-1EB240C83699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-3.3007587611821321E-2</c:v>
                </c:pt>
                <c:pt idx="1">
                  <c:v>-6.7634332794205054E-2</c:v>
                </c:pt>
                <c:pt idx="2">
                  <c:v>-5.4088141841907356E-2</c:v>
                </c:pt>
                <c:pt idx="3">
                  <c:v>-6.6503693189285951E-3</c:v>
                </c:pt>
                <c:pt idx="4">
                  <c:v>-3.7469860151101098E-2</c:v>
                </c:pt>
                <c:pt idx="5">
                  <c:v>9.1451403257878372E-3</c:v>
                </c:pt>
                <c:pt idx="12">
                  <c:v>-3.2585646939092272E-2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42-4750-8C14-1EB240C83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B4-4335-B680-B048B9CA5502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4-4335-B680-B048B9CA5502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B4-4335-B680-B048B9CA55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B4-4335-B680-B048B9CA5502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B4-4335-B680-B048B9CA55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B4-4335-B680-B048B9CA55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5">
                  <c:v>6.9037161585469944</c:v>
                </c:pt>
                <c:pt idx="12">
                  <c:v>6.9251857107565735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B4-4335-B680-B048B9CA5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B4-4335-B680-B048B9CA55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B4-4335-B680-B048B9CA55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B4-4335-B680-B048B9CA55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B4-4335-B680-B048B9CA55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B4-4335-B680-B048B9CA55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B4-4335-B680-B048B9CA55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B4-4335-B680-B048B9CA55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B4-4335-B680-B048B9CA55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B4-4335-B680-B048B9CA55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B4-4335-B680-B048B9CA55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B4-4335-B680-B048B9CA55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B4-4335-B680-B048B9CA55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B4-4335-B680-B048B9CA55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B4-4335-B680-B048B9CA55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B4-4335-B680-B048B9CA550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5">
                  <c:v>-4.3016357547899453E-2</c:v>
                </c:pt>
                <c:pt idx="12">
                  <c:v>-0.26508748608206023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B4-4335-B680-B048B9CA5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DD-401D-9A91-40710E6E39FA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01D-9A91-40710E6E39FA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DD-401D-9A91-40710E6E39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DD-401D-9A91-40710E6E39FA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DD-401D-9A91-40710E6E39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DD-401D-9A91-40710E6E39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6.1684782608695654</c:v>
                </c:pt>
                <c:pt idx="1">
                  <c:v>5.4040744021257749</c:v>
                </c:pt>
                <c:pt idx="2">
                  <c:v>5.2488552307150407</c:v>
                </c:pt>
                <c:pt idx="3">
                  <c:v>4.2120521684475172</c:v>
                </c:pt>
                <c:pt idx="4">
                  <c:v>3.7361950185479595</c:v>
                </c:pt>
                <c:pt idx="5">
                  <c:v>4.5514009933464532</c:v>
                </c:pt>
                <c:pt idx="12">
                  <c:v>4.6659218551844921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DD-401D-9A91-40710E6E3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DD-401D-9A91-40710E6E39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6.760768126346016</c:v>
                      </c:pt>
                      <c:pt idx="1">
                        <c:v>5.0345876701361085</c:v>
                      </c:pt>
                      <c:pt idx="2">
                        <c:v>6.5454119850187267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4.6143269522941353</c:v>
                      </c:pt>
                      <c:pt idx="8">
                        <c:v>4.3455778468493929</c:v>
                      </c:pt>
                      <c:pt idx="9">
                        <c:v>3.6897439197014541</c:v>
                      </c:pt>
                      <c:pt idx="10">
                        <c:v>4.1041587180465475</c:v>
                      </c:pt>
                      <c:pt idx="11">
                        <c:v>3.6467040068935805</c:v>
                      </c:pt>
                      <c:pt idx="12">
                        <c:v>4.6644126738794434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DD-401D-9A91-40710E6E39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DD-401D-9A91-40710E6E39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DD-401D-9A91-40710E6E39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DD-401D-9A91-40710E6E39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DD-401D-9A91-40710E6E39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DD-401D-9A91-40710E6E39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DD-401D-9A91-40710E6E39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DD-401D-9A91-40710E6E39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DD-401D-9A91-40710E6E39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DD-401D-9A91-40710E6E39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DD-401D-9A91-40710E6E39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DD-401D-9A91-40710E6E39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DD-401D-9A91-40710E6E39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DD-401D-9A91-40710E6E39FA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-1.1840086798526697</c:v>
                </c:pt>
                <c:pt idx="1">
                  <c:v>1.3163408805914045E-3</c:v>
                </c:pt>
                <c:pt idx="2">
                  <c:v>0.79129995519665375</c:v>
                </c:pt>
                <c:pt idx="3">
                  <c:v>-0.42995607797499069</c:v>
                </c:pt>
                <c:pt idx="4">
                  <c:v>-0.57508051292348705</c:v>
                </c:pt>
                <c:pt idx="5">
                  <c:v>0.13514067826768361</c:v>
                </c:pt>
                <c:pt idx="12">
                  <c:v>-0.15848923373732315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DD-401D-9A91-40710E6E3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DB-4F95-B116-3C393B642AA5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B-4F95-B116-3C393B642AA5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DB-4F95-B116-3C393B642A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DB-4F95-B116-3C393B642AA5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DB-4F95-B116-3C393B642A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DB-4F95-B116-3C393B642A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5.7631790206047633</c:v>
                </c:pt>
                <c:pt idx="1">
                  <c:v>5.3658263305322125</c:v>
                </c:pt>
                <c:pt idx="2">
                  <c:v>5.0126378058617904</c:v>
                </c:pt>
                <c:pt idx="3">
                  <c:v>4.5057225698153518</c:v>
                </c:pt>
                <c:pt idx="4">
                  <c:v>4.6648629778320823</c:v>
                </c:pt>
                <c:pt idx="5">
                  <c:v>4.916278295605859</c:v>
                </c:pt>
                <c:pt idx="12">
                  <c:v>4.9503001773775415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DB-4F95-B116-3C393B64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DB-4F95-B116-3C393B642A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6.4704109589041092</c:v>
                      </c:pt>
                      <c:pt idx="1">
                        <c:v>5.418016194331984</c:v>
                      </c:pt>
                      <c:pt idx="2">
                        <c:v>5.7727987421383649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6.1453225806451615</c:v>
                      </c:pt>
                      <c:pt idx="8">
                        <c:v>5.920080591000672</c:v>
                      </c:pt>
                      <c:pt idx="9">
                        <c:v>4.9292088042831645</c:v>
                      </c:pt>
                      <c:pt idx="10">
                        <c:v>4.4172297297297298</c:v>
                      </c:pt>
                      <c:pt idx="11">
                        <c:v>4.6758080313418215</c:v>
                      </c:pt>
                      <c:pt idx="12">
                        <c:v>5.5458879618593562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DB-4F95-B116-3C393B642A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DB-4F95-B116-3C393B642A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DB-4F95-B116-3C393B642A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DB-4F95-B116-3C393B642A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DB-4F95-B116-3C393B642A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DB-4F95-B116-3C393B642A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DB-4F95-B116-3C393B642A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DB-4F95-B116-3C393B642A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DB-4F95-B116-3C393B642A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DB-4F95-B116-3C393B642A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DB-4F95-B116-3C393B642A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DB-4F95-B116-3C393B642A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DB-4F95-B116-3C393B642A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DB-4F95-B116-3C393B642AA5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-2.9613772188029408E-2</c:v>
                </c:pt>
                <c:pt idx="1">
                  <c:v>0.12558703582188535</c:v>
                </c:pt>
                <c:pt idx="2">
                  <c:v>0.73262118766486495</c:v>
                </c:pt>
                <c:pt idx="3">
                  <c:v>0.13516301560128152</c:v>
                </c:pt>
                <c:pt idx="4">
                  <c:v>0.55161393989915197</c:v>
                </c:pt>
                <c:pt idx="5">
                  <c:v>0.428785043851315</c:v>
                </c:pt>
                <c:pt idx="12">
                  <c:v>0.3479255071928451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DB-4F95-B116-3C393B64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82-4846-A1D2-DB1424FAD19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2-4846-A1D2-DB1424FAD19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82-4846-A1D2-DB1424FAD1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82-4846-A1D2-DB1424FAD19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82-4846-A1D2-DB1424FAD1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82-4846-A1D2-DB1424FAD1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7.0179472798653952</c:v>
                </c:pt>
                <c:pt idx="1">
                  <c:v>5.4698795180722888</c:v>
                </c:pt>
                <c:pt idx="2">
                  <c:v>5.6972945380296069</c:v>
                </c:pt>
                <c:pt idx="3">
                  <c:v>3.9004048582995949</c:v>
                </c:pt>
                <c:pt idx="4">
                  <c:v>2.3005936319481921</c:v>
                </c:pt>
                <c:pt idx="5">
                  <c:v>4.081278147115591</c:v>
                </c:pt>
                <c:pt idx="12">
                  <c:v>4.2564707037964737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82-4846-A1D2-DB1424FAD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82-4846-A1D2-DB1424FAD1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7.3121748178980228</c:v>
                      </c:pt>
                      <c:pt idx="1">
                        <c:v>4.373746184038378</c:v>
                      </c:pt>
                      <c:pt idx="2">
                        <c:v>7.6828703703703702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3.2512923607122342</c:v>
                      </c:pt>
                      <c:pt idx="8">
                        <c:v>3.2019512195121953</c:v>
                      </c:pt>
                      <c:pt idx="9">
                        <c:v>2.7446132909956908</c:v>
                      </c:pt>
                      <c:pt idx="10">
                        <c:v>3.8462073764787754</c:v>
                      </c:pt>
                      <c:pt idx="11">
                        <c:v>2.8384615384615386</c:v>
                      </c:pt>
                      <c:pt idx="12">
                        <c:v>3.7144348105330764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82-4846-A1D2-DB1424FAD1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82-4846-A1D2-DB1424FAD1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82-4846-A1D2-DB1424FAD1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82-4846-A1D2-DB1424FAD1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82-4846-A1D2-DB1424FAD1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82-4846-A1D2-DB1424FAD1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82-4846-A1D2-DB1424FAD1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82-4846-A1D2-DB1424FAD1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82-4846-A1D2-DB1424FAD1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82-4846-A1D2-DB1424FAD1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82-4846-A1D2-DB1424FAD1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82-4846-A1D2-DB1424FAD1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82-4846-A1D2-DB1424FAD1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82-4846-A1D2-DB1424FAD19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-4.57495812554001</c:v>
                </c:pt>
                <c:pt idx="1">
                  <c:v>-0.22698657879380768</c:v>
                </c:pt>
                <c:pt idx="2">
                  <c:v>1.0214324690640897</c:v>
                </c:pt>
                <c:pt idx="3">
                  <c:v>-1.0384121003193441</c:v>
                </c:pt>
                <c:pt idx="4">
                  <c:v>-2.2717668415961421</c:v>
                </c:pt>
                <c:pt idx="5">
                  <c:v>-0.25747258717068267</c:v>
                </c:pt>
                <c:pt idx="12">
                  <c:v>-0.86189847630233363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82-4846-A1D2-DB1424FAD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A8-4F6A-8690-9EFE674CFB9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8-4F6A-8690-9EFE674CFB9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A8-4F6A-8690-9EFE674CFB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A8-4F6A-8690-9EFE674CFB9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A8-4F6A-8690-9EFE674CFB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A8-4F6A-8690-9EFE674CFB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103238</c:v>
                </c:pt>
                <c:pt idx="1">
                  <c:v>109374</c:v>
                </c:pt>
                <c:pt idx="2">
                  <c:v>117520</c:v>
                </c:pt>
                <c:pt idx="3">
                  <c:v>102791</c:v>
                </c:pt>
                <c:pt idx="4">
                  <c:v>107151</c:v>
                </c:pt>
                <c:pt idx="5">
                  <c:v>106493</c:v>
                </c:pt>
                <c:pt idx="12">
                  <c:v>646567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A8-4F6A-8690-9EFE674C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A8-4F6A-8690-9EFE674CFB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97195</c:v>
                      </c:pt>
                      <c:pt idx="1">
                        <c:v>99065</c:v>
                      </c:pt>
                      <c:pt idx="2">
                        <c:v>39064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17639</c:v>
                      </c:pt>
                      <c:pt idx="8">
                        <c:v>11102</c:v>
                      </c:pt>
                      <c:pt idx="9">
                        <c:v>13903</c:v>
                      </c:pt>
                      <c:pt idx="10">
                        <c:v>13877</c:v>
                      </c:pt>
                      <c:pt idx="11">
                        <c:v>15077</c:v>
                      </c:pt>
                      <c:pt idx="12">
                        <c:v>323585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A8-4F6A-8690-9EFE674CFB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A8-4F6A-8690-9EFE674CFB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A8-4F6A-8690-9EFE674CFB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A8-4F6A-8690-9EFE674CFB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A8-4F6A-8690-9EFE674CFB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A8-4F6A-8690-9EFE674CFB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A8-4F6A-8690-9EFE674CFB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A8-4F6A-8690-9EFE674CFB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A8-4F6A-8690-9EFE674CFB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A8-4F6A-8690-9EFE674CFB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A8-4F6A-8690-9EFE674CFB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A8-4F6A-8690-9EFE674CFB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A8-4F6A-8690-9EFE674CFB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A8-4F6A-8690-9EFE674CFB9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5.6056793305918617E-2</c:v>
                </c:pt>
                <c:pt idx="1">
                  <c:v>1.9186507012067366E-2</c:v>
                </c:pt>
                <c:pt idx="2">
                  <c:v>2.899971980947047E-2</c:v>
                </c:pt>
                <c:pt idx="3">
                  <c:v>-2.3790077495821293E-2</c:v>
                </c:pt>
                <c:pt idx="4">
                  <c:v>6.0627957159543167E-2</c:v>
                </c:pt>
                <c:pt idx="5">
                  <c:v>3.6670365827541129E-2</c:v>
                </c:pt>
                <c:pt idx="12">
                  <c:v>2.902619487561453E-2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A8-4F6A-8690-9EFE674C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DE-48B0-898E-54FEAF19B4CB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E-48B0-898E-54FEAF19B4CB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DE-48B0-898E-54FEAF19B4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DE-48B0-898E-54FEAF19B4CB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DE-48B0-898E-54FEAF19B4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DE-48B0-898E-54FEAF19B4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8.1584494081636603</c:v>
                </c:pt>
                <c:pt idx="1">
                  <c:v>7.1453087571086362</c:v>
                </c:pt>
                <c:pt idx="2">
                  <c:v>6.7977450646698436</c:v>
                </c:pt>
                <c:pt idx="3">
                  <c:v>6.8197604848673521</c:v>
                </c:pt>
                <c:pt idx="4">
                  <c:v>6.5876846692984667</c:v>
                </c:pt>
                <c:pt idx="5">
                  <c:v>7.1394270045918509</c:v>
                </c:pt>
                <c:pt idx="12">
                  <c:v>7.0987693464095756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DE-48B0-898E-54FEAF19B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DE-48B0-898E-54FEAF19B4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8.8097432995524461</c:v>
                      </c:pt>
                      <c:pt idx="1">
                        <c:v>8.0829859183364459</c:v>
                      </c:pt>
                      <c:pt idx="2">
                        <c:v>9.413782510751588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7.3959975055275242</c:v>
                      </c:pt>
                      <c:pt idx="8">
                        <c:v>6.7584219059628898</c:v>
                      </c:pt>
                      <c:pt idx="9">
                        <c:v>5.2482198086743868</c:v>
                      </c:pt>
                      <c:pt idx="10">
                        <c:v>7.2074655905455067</c:v>
                      </c:pt>
                      <c:pt idx="11">
                        <c:v>7.2810240764077738</c:v>
                      </c:pt>
                      <c:pt idx="12">
                        <c:v>8.0875504117928827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DE-48B0-898E-54FEAF19B4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DE-48B0-898E-54FEAF19B4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DE-48B0-898E-54FEAF19B4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DE-48B0-898E-54FEAF19B4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DE-48B0-898E-54FEAF19B4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DE-48B0-898E-54FEAF19B4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DE-48B0-898E-54FEAF19B4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DE-48B0-898E-54FEAF19B4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DE-48B0-898E-54FEAF19B4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DE-48B0-898E-54FEAF19B4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DE-48B0-898E-54FEAF19B4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DE-48B0-898E-54FEAF19B4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DE-48B0-898E-54FEAF19B4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DE-48B0-898E-54FEAF19B4CB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-7.1946058192034812E-2</c:v>
                </c:pt>
                <c:pt idx="1">
                  <c:v>-0.29186218823917187</c:v>
                </c:pt>
                <c:pt idx="2">
                  <c:v>-0.45006594681796841</c:v>
                </c:pt>
                <c:pt idx="3">
                  <c:v>-0.31742421350675531</c:v>
                </c:pt>
                <c:pt idx="4">
                  <c:v>-0.39523061983502394</c:v>
                </c:pt>
                <c:pt idx="5">
                  <c:v>-6.999417407761932E-2</c:v>
                </c:pt>
                <c:pt idx="12">
                  <c:v>-0.26685121224679698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DE-48B0-898E-54FEAF19B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EE-497D-97F8-8167ED9EF31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E-497D-97F8-8167ED9EF31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EE-497D-97F8-8167ED9EF3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EE-497D-97F8-8167ED9EF31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EE-497D-97F8-8167ED9EF3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EE-497D-97F8-8167ED9EF3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7.8521769509585573</c:v>
                </c:pt>
                <c:pt idx="1">
                  <c:v>6.6720739874561499</c:v>
                </c:pt>
                <c:pt idx="2">
                  <c:v>6.3184449093444908</c:v>
                </c:pt>
                <c:pt idx="3">
                  <c:v>6.6233323871700254</c:v>
                </c:pt>
                <c:pt idx="4">
                  <c:v>6.4545549566230163</c:v>
                </c:pt>
                <c:pt idx="5">
                  <c:v>7.0121159280861045</c:v>
                </c:pt>
                <c:pt idx="12">
                  <c:v>6.7886745133463879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EE-497D-97F8-8167ED9EF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EE-497D-97F8-8167ED9EF3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8.7500589594830434</c:v>
                      </c:pt>
                      <c:pt idx="1">
                        <c:v>7.8022204315516159</c:v>
                      </c:pt>
                      <c:pt idx="2">
                        <c:v>9.2818587662337659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7.2573462310640631</c:v>
                      </c:pt>
                      <c:pt idx="8">
                        <c:v>6.9742889647326507</c:v>
                      </c:pt>
                      <c:pt idx="9">
                        <c:v>5.0265500306936772</c:v>
                      </c:pt>
                      <c:pt idx="10">
                        <c:v>7.6071662089708383</c:v>
                      </c:pt>
                      <c:pt idx="11">
                        <c:v>7.4396250000000004</c:v>
                      </c:pt>
                      <c:pt idx="12">
                        <c:v>8.0109965119692017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EE-497D-97F8-8167ED9EF3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EE-497D-97F8-8167ED9EF3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EE-497D-97F8-8167ED9EF3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EE-497D-97F8-8167ED9EF3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EE-497D-97F8-8167ED9EF3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EE-497D-97F8-8167ED9EF3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EE-497D-97F8-8167ED9EF3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EE-497D-97F8-8167ED9EF3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EE-497D-97F8-8167ED9EF3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EE-497D-97F8-8167ED9EF3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EE-497D-97F8-8167ED9EF3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EE-497D-97F8-8167ED9EF3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EE-497D-97F8-8167ED9EF3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EE-497D-97F8-8167ED9EF31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-0.21627165879112642</c:v>
                </c:pt>
                <c:pt idx="1">
                  <c:v>-0.22421185094523999</c:v>
                </c:pt>
                <c:pt idx="2">
                  <c:v>-0.27662525978109365</c:v>
                </c:pt>
                <c:pt idx="3">
                  <c:v>-8.8919509327948454E-2</c:v>
                </c:pt>
                <c:pt idx="4">
                  <c:v>-0.3928104824704679</c:v>
                </c:pt>
                <c:pt idx="5">
                  <c:v>8.929455182710111E-2</c:v>
                </c:pt>
                <c:pt idx="12">
                  <c:v>-0.16957059651651463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EE-497D-97F8-8167ED9EF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C-4DDE-8418-1B3D5318E44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C-4DDE-8418-1B3D5318E44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2C-4DDE-8418-1B3D5318E4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2C-4DDE-8418-1B3D5318E44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2C-4DDE-8418-1B3D5318E4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C-4DDE-8418-1B3D5318E4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7.8507638072855466</c:v>
                </c:pt>
                <c:pt idx="1">
                  <c:v>7.3172382671480145</c:v>
                </c:pt>
                <c:pt idx="2">
                  <c:v>7.015480498592682</c:v>
                </c:pt>
                <c:pt idx="3">
                  <c:v>6.9936764064544263</c:v>
                </c:pt>
                <c:pt idx="4">
                  <c:v>7.045891931902295</c:v>
                </c:pt>
                <c:pt idx="5">
                  <c:v>7.7001270648030493</c:v>
                </c:pt>
                <c:pt idx="12">
                  <c:v>7.3071751670332405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2C-4DDE-8418-1B3D5318E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2C-4DDE-8418-1B3D5318E4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2C-4DDE-8418-1B3D5318E44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F2C-4DDE-8418-1B3D5318E44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7.9859154929577461</c:v>
                      </c:pt>
                      <c:pt idx="1">
                        <c:v>7.6964968152866238</c:v>
                      </c:pt>
                      <c:pt idx="2">
                        <c:v>7.957861469581248</c:v>
                      </c:pt>
                      <c:pt idx="3">
                        <c:v>7.6099382080329558</c:v>
                      </c:pt>
                      <c:pt idx="4">
                        <c:v>8.9834313201496521</c:v>
                      </c:pt>
                      <c:pt idx="5">
                        <c:v>8.091552226383687</c:v>
                      </c:pt>
                      <c:pt idx="6">
                        <c:v>8.8038082284937094</c:v>
                      </c:pt>
                      <c:pt idx="7">
                        <c:v>9.3174354964816271</c:v>
                      </c:pt>
                      <c:pt idx="8">
                        <c:v>7.8615384615384611</c:v>
                      </c:pt>
                      <c:pt idx="9">
                        <c:v>6.9212454212454215</c:v>
                      </c:pt>
                      <c:pt idx="10">
                        <c:v>7.9767991407089154</c:v>
                      </c:pt>
                      <c:pt idx="11">
                        <c:v>7.4764606977721728</c:v>
                      </c:pt>
                      <c:pt idx="12">
                        <c:v>7.9646805896805901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F2C-4DDE-8418-1B3D5318E4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2C-4DDE-8418-1B3D5318E4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2C-4DDE-8418-1B3D5318E4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2C-4DDE-8418-1B3D5318E4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2C-4DDE-8418-1B3D5318E4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2C-4DDE-8418-1B3D5318E4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2C-4DDE-8418-1B3D5318E4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2C-4DDE-8418-1B3D5318E4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2C-4DDE-8418-1B3D5318E4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2C-4DDE-8418-1B3D5318E4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2C-4DDE-8418-1B3D5318E4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2C-4DDE-8418-1B3D5318E4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2C-4DDE-8418-1B3D5318E4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2C-4DDE-8418-1B3D5318E44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-0.37479450536954051</c:v>
                </c:pt>
                <c:pt idx="1">
                  <c:v>-0.5781153512730377</c:v>
                </c:pt>
                <c:pt idx="2">
                  <c:v>-4.620210925428303E-2</c:v>
                </c:pt>
                <c:pt idx="3">
                  <c:v>-1.7795912073466749</c:v>
                </c:pt>
                <c:pt idx="4">
                  <c:v>0.31595422578283738</c:v>
                </c:pt>
                <c:pt idx="5">
                  <c:v>-0.80970375366974512</c:v>
                </c:pt>
                <c:pt idx="12">
                  <c:v>-0.51004402696193374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2C-4DDE-8418-1B3D5318E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B4-496E-A5D6-93516D7B6FB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4-496E-A5D6-93516D7B6FB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B4-496E-A5D6-93516D7B6F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B4-496E-A5D6-93516D7B6FB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B4-496E-A5D6-93516D7B6F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B4-496E-A5D6-93516D7B6F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8.8061916878710775</c:v>
                </c:pt>
                <c:pt idx="1">
                  <c:v>7.1715417428397314</c:v>
                </c:pt>
                <c:pt idx="2">
                  <c:v>7.7336080929186961</c:v>
                </c:pt>
                <c:pt idx="3">
                  <c:v>7.1565849923430322</c:v>
                </c:pt>
                <c:pt idx="4">
                  <c:v>7.1006600660066006</c:v>
                </c:pt>
                <c:pt idx="5">
                  <c:v>7.7918905715681488</c:v>
                </c:pt>
                <c:pt idx="12">
                  <c:v>7.5882276507276512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B4-496E-A5D6-93516D7B6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B4-496E-A5D6-93516D7B6F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7.7611301369863011</c:v>
                      </c:pt>
                      <c:pt idx="1">
                        <c:v>7.2339095255608683</c:v>
                      </c:pt>
                      <c:pt idx="2">
                        <c:v>7.821236559139785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7.9475890985324948</c:v>
                      </c:pt>
                      <c:pt idx="8">
                        <c:v>6.5869565217391308</c:v>
                      </c:pt>
                      <c:pt idx="9">
                        <c:v>5.5279225614296355</c:v>
                      </c:pt>
                      <c:pt idx="10">
                        <c:v>6.1956521739130439</c:v>
                      </c:pt>
                      <c:pt idx="11">
                        <c:v>5.0719225449515903</c:v>
                      </c:pt>
                      <c:pt idx="12">
                        <c:v>6.9931972789115644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B4-496E-A5D6-93516D7B6F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B4-496E-A5D6-93516D7B6F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B4-496E-A5D6-93516D7B6F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B4-496E-A5D6-93516D7B6F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B4-496E-A5D6-93516D7B6F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B4-496E-A5D6-93516D7B6F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B4-496E-A5D6-93516D7B6F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B4-496E-A5D6-93516D7B6F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B4-496E-A5D6-93516D7B6F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B4-496E-A5D6-93516D7B6F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B4-496E-A5D6-93516D7B6F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B4-496E-A5D6-93516D7B6F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B4-496E-A5D6-93516D7B6F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B4-496E-A5D6-93516D7B6FB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-2.0704542933948744E-2</c:v>
                </c:pt>
                <c:pt idx="1">
                  <c:v>0.4687277414670481</c:v>
                </c:pt>
                <c:pt idx="2">
                  <c:v>-0.57328397470158965</c:v>
                </c:pt>
                <c:pt idx="3">
                  <c:v>-0.47201480904723603</c:v>
                </c:pt>
                <c:pt idx="4">
                  <c:v>-1.3770124644399484</c:v>
                </c:pt>
                <c:pt idx="5">
                  <c:v>-0.90323726248877367</c:v>
                </c:pt>
                <c:pt idx="12">
                  <c:v>-0.41742591510573845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B4-496E-A5D6-93516D7B6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2-4364-9527-6443AE0BC36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2-4364-9527-6443AE0BC36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2-4364-9527-6443AE0BC3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2-4364-9527-6443AE0BC36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2-4364-9527-6443AE0BC3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B2-4364-9527-6443AE0BC3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5">
                  <c:v>8.6616828929068141</c:v>
                </c:pt>
                <c:pt idx="12">
                  <c:v>8.4735524597300831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B2-4364-9527-6443AE0B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B2-4364-9527-6443AE0BC3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B2-4364-9527-6443AE0BC3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B2-4364-9527-6443AE0BC3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B2-4364-9527-6443AE0BC3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B2-4364-9527-6443AE0BC3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B2-4364-9527-6443AE0BC3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B2-4364-9527-6443AE0BC3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B2-4364-9527-6443AE0BC3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2-4364-9527-6443AE0BC3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2-4364-9527-6443AE0BC3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2-4364-9527-6443AE0BC3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2-4364-9527-6443AE0BC3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2-4364-9527-6443AE0BC3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2-4364-9527-6443AE0BC3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2-4364-9527-6443AE0BC36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5">
                  <c:v>0.17250378842920178</c:v>
                </c:pt>
                <c:pt idx="12">
                  <c:v>0.27190730430379695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B2-4364-9527-6443AE0B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D-486C-A5EC-EB5EFD7A62A5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D-486C-A5EC-EB5EFD7A62A5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DD-486C-A5EC-EB5EFD7A62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DD-486C-A5EC-EB5EFD7A62A5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D-486C-A5EC-EB5EFD7A62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DD-486C-A5EC-EB5EFD7A62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9.2827279853671278</c:v>
                </c:pt>
                <c:pt idx="1">
                  <c:v>8.2874139010644967</c:v>
                </c:pt>
                <c:pt idx="2">
                  <c:v>8.0678956834532372</c:v>
                </c:pt>
                <c:pt idx="3">
                  <c:v>7.6532114183764497</c:v>
                </c:pt>
                <c:pt idx="4">
                  <c:v>9.0248049052396873</c:v>
                </c:pt>
                <c:pt idx="5">
                  <c:v>8.8895168126589432</c:v>
                </c:pt>
                <c:pt idx="12">
                  <c:v>8.4805284272804631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DD-486C-A5EC-EB5EFD7A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DD-486C-A5EC-EB5EFD7A62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8.1642091152815013</c:v>
                      </c:pt>
                      <c:pt idx="1">
                        <c:v>8.5129340480074571</c:v>
                      </c:pt>
                      <c:pt idx="2">
                        <c:v>8.8708333333333336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9.4789297658862868</c:v>
                      </c:pt>
                      <c:pt idx="8">
                        <c:v>3.7468354430379747</c:v>
                      </c:pt>
                      <c:pt idx="9">
                        <c:v>3.6689419795221845</c:v>
                      </c:pt>
                      <c:pt idx="10">
                        <c:v>5.4763358778625957</c:v>
                      </c:pt>
                      <c:pt idx="11">
                        <c:v>7.5096322241681257</c:v>
                      </c:pt>
                      <c:pt idx="12">
                        <c:v>8.0653471771576903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DD-486C-A5EC-EB5EFD7A62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DD-486C-A5EC-EB5EFD7A62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DD-486C-A5EC-EB5EFD7A62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DD-486C-A5EC-EB5EFD7A62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DD-486C-A5EC-EB5EFD7A62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DD-486C-A5EC-EB5EFD7A62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DD-486C-A5EC-EB5EFD7A62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DD-486C-A5EC-EB5EFD7A62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DD-486C-A5EC-EB5EFD7A62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DD-486C-A5EC-EB5EFD7A62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DD-486C-A5EC-EB5EFD7A62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DD-486C-A5EC-EB5EFD7A62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DD-486C-A5EC-EB5EFD7A62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DD-486C-A5EC-EB5EFD7A62A5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-0.24152358112161743</c:v>
                </c:pt>
                <c:pt idx="1">
                  <c:v>-5.9768328470674703E-2</c:v>
                </c:pt>
                <c:pt idx="2">
                  <c:v>-0.88979349474041669</c:v>
                </c:pt>
                <c:pt idx="3">
                  <c:v>0.63845506971481658</c:v>
                </c:pt>
                <c:pt idx="4">
                  <c:v>0.60381649767409762</c:v>
                </c:pt>
                <c:pt idx="5">
                  <c:v>-4.4471597519942563E-2</c:v>
                </c:pt>
                <c:pt idx="12">
                  <c:v>5.1760111597886294E-2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DD-486C-A5EC-EB5EFD7A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1E-4075-8D03-A19049DD8327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E-4075-8D03-A19049DD8327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1E-4075-8D03-A19049DD83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1E-4075-8D03-A19049DD8327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1E-4075-8D03-A19049DD83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1E-4075-8D03-A19049DD83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5">
                  <c:v>8.6616828929068141</c:v>
                </c:pt>
                <c:pt idx="12">
                  <c:v>8.4735524597300831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1E-4075-8D03-A19049DD8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1E-4075-8D03-A19049DD83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1E-4075-8D03-A19049DD83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1E-4075-8D03-A19049DD83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1E-4075-8D03-A19049DD83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1E-4075-8D03-A19049DD83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1E-4075-8D03-A19049DD83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1E-4075-8D03-A19049DD83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1E-4075-8D03-A19049DD83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1E-4075-8D03-A19049DD83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E-4075-8D03-A19049DD83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E-4075-8D03-A19049DD83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E-4075-8D03-A19049DD83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E-4075-8D03-A19049DD83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E-4075-8D03-A19049DD83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E-4075-8D03-A19049DD8327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5">
                  <c:v>0.17250378842920178</c:v>
                </c:pt>
                <c:pt idx="12">
                  <c:v>0.27190730430379695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1E-4075-8D03-A19049DD8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5-48E1-9C25-7325BA5F1F5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5-48E1-9C25-7325BA5F1F5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F5-48E1-9C25-7325BA5F1F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5-48E1-9C25-7325BA5F1F5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5-48E1-9C25-7325BA5F1F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F5-48E1-9C25-7325BA5F1F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10.138941398865784</c:v>
                </c:pt>
                <c:pt idx="1">
                  <c:v>8.4842164599774517</c:v>
                </c:pt>
                <c:pt idx="2">
                  <c:v>8.2804525124967121</c:v>
                </c:pt>
                <c:pt idx="3">
                  <c:v>9.0453244274809155</c:v>
                </c:pt>
                <c:pt idx="4">
                  <c:v>9.6891566265060245</c:v>
                </c:pt>
                <c:pt idx="5">
                  <c:v>8.6520547945205486</c:v>
                </c:pt>
                <c:pt idx="12">
                  <c:v>8.9480558250615712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F5-48E1-9C25-7325BA5F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F5-48E1-9C25-7325BA5F1F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8.9706999457406411</c:v>
                      </c:pt>
                      <c:pt idx="1">
                        <c:v>8.0938388625592417</c:v>
                      </c:pt>
                      <c:pt idx="2">
                        <c:v>11.017251635930993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10.888888888888889</c:v>
                      </c:pt>
                      <c:pt idx="8">
                        <c:v>2.75</c:v>
                      </c:pt>
                      <c:pt idx="9">
                        <c:v>4.2352941176470589</c:v>
                      </c:pt>
                      <c:pt idx="10">
                        <c:v>5.9189189189189193</c:v>
                      </c:pt>
                      <c:pt idx="11">
                        <c:v>7.8205128205128203</c:v>
                      </c:pt>
                      <c:pt idx="12">
                        <c:v>8.8963076923076922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F5-48E1-9C25-7325BA5F1F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F5-48E1-9C25-7325BA5F1F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5-48E1-9C25-7325BA5F1F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5-48E1-9C25-7325BA5F1F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5-48E1-9C25-7325BA5F1F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5-48E1-9C25-7325BA5F1F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5-48E1-9C25-7325BA5F1F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5-48E1-9C25-7325BA5F1F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5-48E1-9C25-7325BA5F1F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5-48E1-9C25-7325BA5F1F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5-48E1-9C25-7325BA5F1F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F5-48E1-9C25-7325BA5F1F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F5-48E1-9C25-7325BA5F1F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F5-48E1-9C25-7325BA5F1F5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1.7965578607120261</c:v>
                </c:pt>
                <c:pt idx="1">
                  <c:v>-0.154800022054431</c:v>
                </c:pt>
                <c:pt idx="2">
                  <c:v>-6.3468626605150291E-2</c:v>
                </c:pt>
                <c:pt idx="3">
                  <c:v>-1.5251673757977731</c:v>
                </c:pt>
                <c:pt idx="4">
                  <c:v>1.0684019095248924</c:v>
                </c:pt>
                <c:pt idx="5">
                  <c:v>-1.8142524831074844</c:v>
                </c:pt>
                <c:pt idx="12">
                  <c:v>0.23896771899512537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F5-48E1-9C25-7325BA5F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9E-4670-9388-C9D849DE0B29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E-4670-9388-C9D849DE0B29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9E-4670-9388-C9D849DE0B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9E-4670-9388-C9D849DE0B29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9E-4670-9388-C9D849DE0B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9E-4670-9388-C9D849DE0B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11.700116346713205</c:v>
                </c:pt>
                <c:pt idx="1">
                  <c:v>9.5968225419664268</c:v>
                </c:pt>
                <c:pt idx="2">
                  <c:v>9.0525980235894163</c:v>
                </c:pt>
                <c:pt idx="3">
                  <c:v>10.770879526977089</c:v>
                </c:pt>
                <c:pt idx="4">
                  <c:v>7.0697674418604652</c:v>
                </c:pt>
                <c:pt idx="5">
                  <c:v>7.4573643410852712</c:v>
                </c:pt>
                <c:pt idx="12">
                  <c:v>10.16186425967714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9E-4670-9388-C9D849DE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9E-4670-9388-C9D849DE0B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9.6649278919914092</c:v>
                      </c:pt>
                      <c:pt idx="1">
                        <c:v>8.2841480127912295</c:v>
                      </c:pt>
                      <c:pt idx="2">
                        <c:v>9.3773006134969332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</c:v>
                      </c:pt>
                      <c:pt idx="8">
                        <c:v>7.4074074074074074</c:v>
                      </c:pt>
                      <c:pt idx="9">
                        <c:v>5.7944444444444443</c:v>
                      </c:pt>
                      <c:pt idx="10">
                        <c:v>9.0055970149253728</c:v>
                      </c:pt>
                      <c:pt idx="11">
                        <c:v>9.6896551724137936</c:v>
                      </c:pt>
                      <c:pt idx="12">
                        <c:v>8.9643305251837244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9E-4670-9388-C9D849DE0B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9E-4670-9388-C9D849DE0B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9E-4670-9388-C9D849DE0B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9E-4670-9388-C9D849DE0B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9E-4670-9388-C9D849DE0B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9E-4670-9388-C9D849DE0B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9E-4670-9388-C9D849DE0B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9E-4670-9388-C9D849DE0B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9E-4670-9388-C9D849DE0B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E-4670-9388-C9D849DE0B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E-4670-9388-C9D849DE0B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E-4670-9388-C9D849DE0B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9E-4670-9388-C9D849DE0B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9E-4670-9388-C9D849DE0B29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2.8224468464021957</c:v>
                </c:pt>
                <c:pt idx="1">
                  <c:v>0.54503164167600993</c:v>
                </c:pt>
                <c:pt idx="2">
                  <c:v>0.45500930657394711</c:v>
                </c:pt>
                <c:pt idx="3">
                  <c:v>-2.8852403731061749</c:v>
                </c:pt>
                <c:pt idx="4">
                  <c:v>-2.1968992248062023</c:v>
                </c:pt>
                <c:pt idx="5">
                  <c:v>-1.2343023255813952</c:v>
                </c:pt>
                <c:pt idx="12">
                  <c:v>0.92920539793253631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9E-4670-9388-C9D849DE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C-4C88-85FB-3ABCDD7CF1A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C-4C88-85FB-3ABCDD7CF1A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C-4C88-85FB-3ABCDD7CF1A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2C-4C88-85FB-3ABCDD7CF1A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2C-4C88-85FB-3ABCDD7CF1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2C-4C88-85FB-3ABCDD7CF1A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5">
                  <c:v>6.9037161585469944</c:v>
                </c:pt>
                <c:pt idx="12">
                  <c:v>6.9251857107565735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2C-4C88-85FB-3ABCDD7CF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2C-4C88-85FB-3ABCDD7CF1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2C-4C88-85FB-3ABCDD7CF1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2C-4C88-85FB-3ABCDD7CF1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2C-4C88-85FB-3ABCDD7CF1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2C-4C88-85FB-3ABCDD7CF1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2C-4C88-85FB-3ABCDD7CF1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2C-4C88-85FB-3ABCDD7CF1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2C-4C88-85FB-3ABCDD7CF1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2C-4C88-85FB-3ABCDD7CF1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2C-4C88-85FB-3ABCDD7CF1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2C-4C88-85FB-3ABCDD7CF1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2C-4C88-85FB-3ABCDD7CF1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2C-4C88-85FB-3ABCDD7CF1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2C-4C88-85FB-3ABCDD7CF1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2C-4C88-85FB-3ABCDD7CF1A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5">
                  <c:v>-4.3016357547899453E-2</c:v>
                </c:pt>
                <c:pt idx="12">
                  <c:v>-0.26508748608206023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2C-4C88-85FB-3ABCDD7CF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BD-49D7-85CA-1B4ED2909B30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D-49D7-85CA-1B4ED2909B30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BD-49D7-85CA-1B4ED2909B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BD-49D7-85CA-1B4ED2909B30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BD-49D7-85CA-1B4ED2909B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BD-49D7-85CA-1B4ED2909B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45798</c:v>
                </c:pt>
                <c:pt idx="1">
                  <c:v>47035</c:v>
                </c:pt>
                <c:pt idx="2">
                  <c:v>57360</c:v>
                </c:pt>
                <c:pt idx="3">
                  <c:v>52845</c:v>
                </c:pt>
                <c:pt idx="4">
                  <c:v>66971</c:v>
                </c:pt>
                <c:pt idx="5">
                  <c:v>66524</c:v>
                </c:pt>
                <c:pt idx="12">
                  <c:v>336533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BD-49D7-85CA-1B4ED2909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BD-49D7-85CA-1B4ED2909B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42402</c:v>
                      </c:pt>
                      <c:pt idx="1">
                        <c:v>44676</c:v>
                      </c:pt>
                      <c:pt idx="2">
                        <c:v>19712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5479</c:v>
                      </c:pt>
                      <c:pt idx="8">
                        <c:v>4395</c:v>
                      </c:pt>
                      <c:pt idx="9">
                        <c:v>6516</c:v>
                      </c:pt>
                      <c:pt idx="10">
                        <c:v>7647</c:v>
                      </c:pt>
                      <c:pt idx="11">
                        <c:v>8000</c:v>
                      </c:pt>
                      <c:pt idx="12">
                        <c:v>146501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BD-49D7-85CA-1B4ED2909B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BD-49D7-85CA-1B4ED2909B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BD-49D7-85CA-1B4ED2909B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BD-49D7-85CA-1B4ED2909B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BD-49D7-85CA-1B4ED2909B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BD-49D7-85CA-1B4ED2909B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BD-49D7-85CA-1B4ED2909B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BD-49D7-85CA-1B4ED2909B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BD-49D7-85CA-1B4ED2909B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BD-49D7-85CA-1B4ED2909B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BD-49D7-85CA-1B4ED2909B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BD-49D7-85CA-1B4ED2909B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BD-49D7-85CA-1B4ED2909B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BD-49D7-85CA-1B4ED2909B30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9.493867597484873E-2</c:v>
                </c:pt>
                <c:pt idx="1">
                  <c:v>2.16116420503909E-2</c:v>
                </c:pt>
                <c:pt idx="2">
                  <c:v>3.2025908600215924E-2</c:v>
                </c:pt>
                <c:pt idx="3">
                  <c:v>-8.4744882053413684E-2</c:v>
                </c:pt>
                <c:pt idx="4">
                  <c:v>8.4111695669769393E-2</c:v>
                </c:pt>
                <c:pt idx="5">
                  <c:v>4.5452486296302386E-3</c:v>
                </c:pt>
                <c:pt idx="12">
                  <c:v>2.2328006002740208E-2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BD-49D7-85CA-1B4ED2909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A8-4613-A827-EB32A802B3F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8-4613-A827-EB32A802B3F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A8-4613-A827-EB32A802B3F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A8-4613-A827-EB32A802B3F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A8-4613-A827-EB32A802B3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A8-4613-A827-EB32A802B3F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7.4272287630616889</c:v>
                </c:pt>
                <c:pt idx="1">
                  <c:v>6.5099681895464272</c:v>
                </c:pt>
                <c:pt idx="2">
                  <c:v>6.4003403274646944</c:v>
                </c:pt>
                <c:pt idx="3">
                  <c:v>6.246210180524999</c:v>
                </c:pt>
                <c:pt idx="4">
                  <c:v>6.1565574912891989</c:v>
                </c:pt>
                <c:pt idx="5">
                  <c:v>6.6634788959473052</c:v>
                </c:pt>
                <c:pt idx="12">
                  <c:v>6.5656742065579516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A8-4613-A827-EB32A802B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A8-4613-A827-EB32A802B3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8.2833862223985193</c:v>
                      </c:pt>
                      <c:pt idx="1">
                        <c:v>7.4081368395811689</c:v>
                      </c:pt>
                      <c:pt idx="2">
                        <c:v>8.9463966399135035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6.7699033918623508</c:v>
                      </c:pt>
                      <c:pt idx="8">
                        <c:v>6.8947068867387591</c:v>
                      </c:pt>
                      <c:pt idx="9">
                        <c:v>5.2761385833247658</c:v>
                      </c:pt>
                      <c:pt idx="10">
                        <c:v>6.9719288865124982</c:v>
                      </c:pt>
                      <c:pt idx="11">
                        <c:v>6.8524370973623432</c:v>
                      </c:pt>
                      <c:pt idx="12">
                        <c:v>7.5481653488721587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A8-4613-A827-EB32A802B3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A8-4613-A827-EB32A802B3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A8-4613-A827-EB32A802B3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A8-4613-A827-EB32A802B3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A8-4613-A827-EB32A802B3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A8-4613-A827-EB32A802B3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A8-4613-A827-EB32A802B3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A8-4613-A827-EB32A802B3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A8-4613-A827-EB32A802B3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A8-4613-A827-EB32A802B3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A8-4613-A827-EB32A802B3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A8-4613-A827-EB32A802B3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A8-4613-A827-EB32A802B3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A8-4613-A827-EB32A802B3F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-5.4187679399364086E-2</c:v>
                </c:pt>
                <c:pt idx="1">
                  <c:v>-0.3296991811756973</c:v>
                </c:pt>
                <c:pt idx="2">
                  <c:v>-0.12595674917475819</c:v>
                </c:pt>
                <c:pt idx="3">
                  <c:v>-0.35993812293305272</c:v>
                </c:pt>
                <c:pt idx="4">
                  <c:v>-0.2102625832231837</c:v>
                </c:pt>
                <c:pt idx="5">
                  <c:v>9.9693526240418606E-2</c:v>
                </c:pt>
                <c:pt idx="12">
                  <c:v>-0.14874198225010282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A8-4613-A827-EB32A802B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C-4C02-AE55-93A359A42E1F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C-4C02-AE55-93A359A42E1F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2C-4C02-AE55-93A359A42E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2C-4C02-AE55-93A359A42E1F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2C-4C02-AE55-93A359A42E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2C-4C02-AE55-93A359A42E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7.5633170957121125</c:v>
                </c:pt>
                <c:pt idx="1">
                  <c:v>6.5213538483661067</c:v>
                </c:pt>
                <c:pt idx="2">
                  <c:v>6.4809595099203277</c:v>
                </c:pt>
                <c:pt idx="3">
                  <c:v>6.3203728879394054</c:v>
                </c:pt>
                <c:pt idx="4">
                  <c:v>6.2955156950672642</c:v>
                </c:pt>
                <c:pt idx="5">
                  <c:v>6.8076715946006985</c:v>
                </c:pt>
                <c:pt idx="12">
                  <c:v>6.6560259920593179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2C-4C02-AE55-93A359A42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2C-4C02-AE55-93A359A42E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8.2814146646423143</c:v>
                      </c:pt>
                      <c:pt idx="1">
                        <c:v>7.3425917851225257</c:v>
                      </c:pt>
                      <c:pt idx="2">
                        <c:v>9.0908874896043717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6.91712158808933</c:v>
                      </c:pt>
                      <c:pt idx="8">
                        <c:v>7.3037426538818435</c:v>
                      </c:pt>
                      <c:pt idx="9">
                        <c:v>5.2754170217947154</c:v>
                      </c:pt>
                      <c:pt idx="10">
                        <c:v>6.8962561231630515</c:v>
                      </c:pt>
                      <c:pt idx="11">
                        <c:v>6.5346969696969701</c:v>
                      </c:pt>
                      <c:pt idx="12">
                        <c:v>7.5327249759858939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2C-4C02-AE55-93A359A42E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2C-4C02-AE55-93A359A42E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2C-4C02-AE55-93A359A42E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2C-4C02-AE55-93A359A42E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2C-4C02-AE55-93A359A42E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2C-4C02-AE55-93A359A42E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2C-4C02-AE55-93A359A42E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2C-4C02-AE55-93A359A42E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2C-4C02-AE55-93A359A42E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2C-4C02-AE55-93A359A42E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2C-4C02-AE55-93A359A42E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2C-4C02-AE55-93A359A42E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2C-4C02-AE55-93A359A42E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2C-4C02-AE55-93A359A42E1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4.5051387202794224E-2</c:v>
                </c:pt>
                <c:pt idx="1">
                  <c:v>-0.47866593324490747</c:v>
                </c:pt>
                <c:pt idx="2">
                  <c:v>-0.25416401317312065</c:v>
                </c:pt>
                <c:pt idx="3">
                  <c:v>-0.49486452811812143</c:v>
                </c:pt>
                <c:pt idx="4">
                  <c:v>-0.28344674194602071</c:v>
                </c:pt>
                <c:pt idx="5">
                  <c:v>7.0295939653473916E-2</c:v>
                </c:pt>
                <c:pt idx="12">
                  <c:v>-0.23457346036086957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2C-4C02-AE55-93A359A42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8E-49B4-8D1B-A7A2F01E4BD5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E-49B4-8D1B-A7A2F01E4BD5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8E-49B4-8D1B-A7A2F01E4B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E-49B4-8D1B-A7A2F01E4BD5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8E-49B4-8D1B-A7A2F01E4B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8E-49B4-8D1B-A7A2F01E4B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7.0242859586112534</c:v>
                </c:pt>
                <c:pt idx="1">
                  <c:v>6.4733495201757432</c:v>
                </c:pt>
                <c:pt idx="2">
                  <c:v>6.1167604866533507</c:v>
                </c:pt>
                <c:pt idx="3">
                  <c:v>5.9894432490586338</c:v>
                </c:pt>
                <c:pt idx="4">
                  <c:v>5.5714596949891071</c:v>
                </c:pt>
                <c:pt idx="5">
                  <c:v>6.1103558576569368</c:v>
                </c:pt>
                <c:pt idx="12">
                  <c:v>6.2492632199393734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8E-49B4-8D1B-A7A2F01E4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8E-49B4-8D1B-A7A2F01E4B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8.2890048358360904</c:v>
                      </c:pt>
                      <c:pt idx="1">
                        <c:v>7.5883022712291002</c:v>
                      </c:pt>
                      <c:pt idx="2">
                        <c:v>8.6091778732843469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6.4086702386751098</c:v>
                      </c:pt>
                      <c:pt idx="8">
                        <c:v>5.754204398447607</c:v>
                      </c:pt>
                      <c:pt idx="9">
                        <c:v>5.2800528401585201</c:v>
                      </c:pt>
                      <c:pt idx="10">
                        <c:v>7.2169971671388105</c:v>
                      </c:pt>
                      <c:pt idx="11">
                        <c:v>8.1413644744929314</c:v>
                      </c:pt>
                      <c:pt idx="12">
                        <c:v>7.5913972552270428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8E-49B4-8D1B-A7A2F01E4B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8E-49B4-8D1B-A7A2F01E4B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8E-49B4-8D1B-A7A2F01E4B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8E-49B4-8D1B-A7A2F01E4B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8E-49B4-8D1B-A7A2F01E4B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8E-49B4-8D1B-A7A2F01E4B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8E-49B4-8D1B-A7A2F01E4B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8E-49B4-8D1B-A7A2F01E4B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8E-49B4-8D1B-A7A2F01E4B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8E-49B4-8D1B-A7A2F01E4B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8E-49B4-8D1B-A7A2F01E4B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8E-49B4-8D1B-A7A2F01E4B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8E-49B4-8D1B-A7A2F01E4B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8E-49B4-8D1B-A7A2F01E4BD5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-0.30516756623603047</c:v>
                </c:pt>
                <c:pt idx="1">
                  <c:v>0.10631552798869848</c:v>
                </c:pt>
                <c:pt idx="2">
                  <c:v>0.17139196075693608</c:v>
                </c:pt>
                <c:pt idx="3">
                  <c:v>-4.6419930405257048E-3</c:v>
                </c:pt>
                <c:pt idx="4">
                  <c:v>-0.10299367821216343</c:v>
                </c:pt>
                <c:pt idx="5">
                  <c:v>4.8493962827647508E-2</c:v>
                </c:pt>
                <c:pt idx="12">
                  <c:v>7.9703132294000056E-2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8E-49B4-8D1B-A7A2F01E4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26-4A31-86B1-E05FF5C431F5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6-4A31-86B1-E05FF5C431F5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26-4A31-86B1-E05FF5C431F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6-4A31-86B1-E05FF5C431F5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26-4A31-86B1-E05FF5C431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26-4A31-86B1-E05FF5C431F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9.1721741344195511</c:v>
                </c:pt>
                <c:pt idx="1">
                  <c:v>8.01273552403355</c:v>
                </c:pt>
                <c:pt idx="2">
                  <c:v>7.2273906597479618</c:v>
                </c:pt>
                <c:pt idx="3">
                  <c:v>6.9188518420570828</c:v>
                </c:pt>
                <c:pt idx="4">
                  <c:v>6.6775582121509505</c:v>
                </c:pt>
                <c:pt idx="5">
                  <c:v>7.2946518668012112</c:v>
                </c:pt>
                <c:pt idx="12">
                  <c:v>7.4978530383324831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26-4A31-86B1-E05FF5C43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26-4A31-86B1-E05FF5C431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9.2931405721316516</c:v>
                      </c:pt>
                      <c:pt idx="1">
                        <c:v>8.625096479943867</c:v>
                      </c:pt>
                      <c:pt idx="2">
                        <c:v>9.711828834606191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5.7271688124172782</c:v>
                      </c:pt>
                      <c:pt idx="8">
                        <c:v>4.8131985098456624</c:v>
                      </c:pt>
                      <c:pt idx="9">
                        <c:v>4.2117686448480791</c:v>
                      </c:pt>
                      <c:pt idx="10">
                        <c:v>6.5008317622269045</c:v>
                      </c:pt>
                      <c:pt idx="11">
                        <c:v>6.7457202049940026</c:v>
                      </c:pt>
                      <c:pt idx="12">
                        <c:v>7.6976565365005385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26-4A31-86B1-E05FF5C431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26-4A31-86B1-E05FF5C431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26-4A31-86B1-E05FF5C431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26-4A31-86B1-E05FF5C431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26-4A31-86B1-E05FF5C431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26-4A31-86B1-E05FF5C431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26-4A31-86B1-E05FF5C431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26-4A31-86B1-E05FF5C431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26-4A31-86B1-E05FF5C431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26-4A31-86B1-E05FF5C431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26-4A31-86B1-E05FF5C431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26-4A31-86B1-E05FF5C431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26-4A31-86B1-E05FF5C431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26-4A31-86B1-E05FF5C431F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-0.12144023325318543</c:v>
                </c:pt>
                <c:pt idx="1">
                  <c:v>-0.10739558523165371</c:v>
                </c:pt>
                <c:pt idx="2">
                  <c:v>-0.66802819677479519</c:v>
                </c:pt>
                <c:pt idx="3">
                  <c:v>-0.55423616213359317</c:v>
                </c:pt>
                <c:pt idx="4">
                  <c:v>-0.69731434872345943</c:v>
                </c:pt>
                <c:pt idx="5">
                  <c:v>-0.29093265880119823</c:v>
                </c:pt>
                <c:pt idx="12">
                  <c:v>-0.44178888003283934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26-4A31-86B1-E05FF5C43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31-4C0A-AEE1-17ADD7675097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1-4C0A-AEE1-17ADD7675097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31-4C0A-AEE1-17ADD76750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1-4C0A-AEE1-17ADD7675097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1-4C0A-AEE1-17ADD76750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31-4C0A-AEE1-17ADD76750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0.73430000000000006</c:v>
                </c:pt>
                <c:pt idx="1">
                  <c:v>0.76090000000000002</c:v>
                </c:pt>
                <c:pt idx="2">
                  <c:v>0.72219999999999995</c:v>
                </c:pt>
                <c:pt idx="3">
                  <c:v>0.67959999999999998</c:v>
                </c:pt>
                <c:pt idx="4">
                  <c:v>0.64739999999999998</c:v>
                </c:pt>
                <c:pt idx="5">
                  <c:v>0.72840000000000005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31-4C0A-AEE1-17ADD7675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31-4C0A-AEE1-17ADD76750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0.69230000000000003</c:v>
                      </c:pt>
                      <c:pt idx="1">
                        <c:v>0.68569999999999998</c:v>
                      </c:pt>
                      <c:pt idx="2">
                        <c:v>0.29420000000000002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0.32240000000000002</c:v>
                      </c:pt>
                      <c:pt idx="8">
                        <c:v>0.17910000000000001</c:v>
                      </c:pt>
                      <c:pt idx="9">
                        <c:v>0.16300000000000001</c:v>
                      </c:pt>
                      <c:pt idx="10">
                        <c:v>0.18329999999999999</c:v>
                      </c:pt>
                      <c:pt idx="11">
                        <c:v>0.18170000000000003</c:v>
                      </c:pt>
                      <c:pt idx="12">
                        <c:v>0.41641203353334449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31-4C0A-AEE1-17ADD76750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31-4C0A-AEE1-17ADD76750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31-4C0A-AEE1-17ADD76750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31-4C0A-AEE1-17ADD76750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1-4C0A-AEE1-17ADD76750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1-4C0A-AEE1-17ADD76750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1-4C0A-AEE1-17ADD76750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1-4C0A-AEE1-17ADD76750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1-4C0A-AEE1-17ADD76750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1-4C0A-AEE1-17ADD76750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1-4C0A-AEE1-17ADD76750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31-4C0A-AEE1-17ADD76750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31-4C0A-AEE1-17ADD76750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31-4C0A-AEE1-17ADD7675097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3.920181149165014E-2</c:v>
                </c:pt>
                <c:pt idx="1">
                  <c:v>1.8335117773019327E-2</c:v>
                </c:pt>
                <c:pt idx="2">
                  <c:v>-2.6159654800431476E-2</c:v>
                </c:pt>
                <c:pt idx="3">
                  <c:v>-2.6918671248568171E-2</c:v>
                </c:pt>
                <c:pt idx="4">
                  <c:v>-1.3109756097560932E-2</c:v>
                </c:pt>
                <c:pt idx="5">
                  <c:v>2.6493799323562772E-2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31-4C0A-AEE1-17ADD7675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8-4E78-A846-88CD1779DA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8-4E78-A846-88CD1779DA2B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8-4E78-A846-88CD1779DA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8-4E78-A846-88CD1779DA2B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8-4E78-A846-88CD1779DA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0.7167</c:v>
                </c:pt>
                <c:pt idx="1">
                  <c:v>0.74269999999999992</c:v>
                </c:pt>
                <c:pt idx="2">
                  <c:v>0.69819999999999993</c:v>
                </c:pt>
                <c:pt idx="3">
                  <c:v>0.69909999999999994</c:v>
                </c:pt>
                <c:pt idx="4">
                  <c:v>0.5988</c:v>
                </c:pt>
                <c:pt idx="5">
                  <c:v>0.66870000000000007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B8-4E78-A846-88CD1779D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B8-4E78-A846-88CD1779DA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B8-4E78-A846-88CD1779DA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B8-4E78-A846-88CD1779DA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B8-4E78-A846-88CD1779DA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B8-4E78-A846-88CD1779DA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B8-4E78-A846-88CD1779DA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B8-4E78-A846-88CD1779DA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B8-4E78-A846-88CD1779DA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B8-4E78-A846-88CD1779DA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B8-4E78-A846-88CD1779DA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B8-4E78-A846-88CD1779DA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B8-4E78-A846-88CD1779DA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B8-4E78-A846-88CD1779DA2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2.7674218525953753E-2</c:v>
                </c:pt>
                <c:pt idx="1">
                  <c:v>-9.0727151434291109E-3</c:v>
                </c:pt>
                <c:pt idx="2">
                  <c:v>-1.5926708949964841E-2</c:v>
                </c:pt>
                <c:pt idx="3">
                  <c:v>3.3407243163340539E-2</c:v>
                </c:pt>
                <c:pt idx="4">
                  <c:v>-5.1481070806272733E-2</c:v>
                </c:pt>
                <c:pt idx="5">
                  <c:v>6.472004816375776E-3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B8-4E78-A846-88CD1779D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D-4D02-B431-A889676F9A9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D-4D02-B431-A889676F9A90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D-4D02-B431-A889676F9A9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D-4D02-B431-A889676F9A90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D-4D02-B431-A889676F9A9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0.69620000000000004</c:v>
                </c:pt>
                <c:pt idx="1">
                  <c:v>0.70050000000000001</c:v>
                </c:pt>
                <c:pt idx="2">
                  <c:v>0.70730000000000004</c:v>
                </c:pt>
                <c:pt idx="3">
                  <c:v>0.64419999999999999</c:v>
                </c:pt>
                <c:pt idx="4">
                  <c:v>0.53700000000000003</c:v>
                </c:pt>
                <c:pt idx="5">
                  <c:v>0.66310000000000002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DD-4D02-B431-A889676F9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DD-4D02-B431-A889676F9A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DD-4D02-B431-A889676F9A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DD-4D02-B431-A889676F9A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DD-4D02-B431-A889676F9A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DD-4D02-B431-A889676F9A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DD-4D02-B431-A889676F9A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DD-4D02-B431-A889676F9A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DD-4D02-B431-A889676F9A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DD-4D02-B431-A889676F9A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DD-4D02-B431-A889676F9A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DD-4D02-B431-A889676F9A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DD-4D02-B431-A889676F9A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DD-4D02-B431-A889676F9A9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0.42430441898527005</c:v>
                </c:pt>
                <c:pt idx="1">
                  <c:v>2.5472112428634119E-2</c:v>
                </c:pt>
                <c:pt idx="2">
                  <c:v>4.8473169285502715E-2</c:v>
                </c:pt>
                <c:pt idx="3">
                  <c:v>6.7439933719966705E-2</c:v>
                </c:pt>
                <c:pt idx="4">
                  <c:v>4.3326209442393848E-2</c:v>
                </c:pt>
                <c:pt idx="5">
                  <c:v>2.8380893300248067E-2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DD-4D02-B431-A889676F9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24-40AB-B58A-B7FC957BAD2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4-40AB-B58A-B7FC957BAD2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24-40AB-B58A-B7FC957BAD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24-40AB-B58A-B7FC957BAD2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24-40AB-B58A-B7FC957BAD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24-40AB-B58A-B7FC957BAD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0.747</c:v>
                </c:pt>
                <c:pt idx="1">
                  <c:v>0.7743000000000001</c:v>
                </c:pt>
                <c:pt idx="2">
                  <c:v>0.7409</c:v>
                </c:pt>
                <c:pt idx="3">
                  <c:v>0.66430000000000011</c:v>
                </c:pt>
                <c:pt idx="4">
                  <c:v>0.68510000000000004</c:v>
                </c:pt>
                <c:pt idx="5">
                  <c:v>0.77500000000000002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24-40AB-B58A-B7FC957BA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24-40AB-B58A-B7FC957BAD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0.74340000000000006</c:v>
                      </c:pt>
                      <c:pt idx="1">
                        <c:v>0.73480000000000001</c:v>
                      </c:pt>
                      <c:pt idx="2">
                        <c:v>0.31909999999999999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0.39679999999999999</c:v>
                      </c:pt>
                      <c:pt idx="8">
                        <c:v>0.24129999999999999</c:v>
                      </c:pt>
                      <c:pt idx="9">
                        <c:v>0.1978</c:v>
                      </c:pt>
                      <c:pt idx="10">
                        <c:v>0.20780000000000001</c:v>
                      </c:pt>
                      <c:pt idx="11">
                        <c:v>0.19519999999999998</c:v>
                      </c:pt>
                      <c:pt idx="12">
                        <c:v>0.47595609055413801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24-40AB-B58A-B7FC957BAD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24-40AB-B58A-B7FC957BAD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24-40AB-B58A-B7FC957BAD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24-40AB-B58A-B7FC957BAD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24-40AB-B58A-B7FC957BAD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24-40AB-B58A-B7FC957BAD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24-40AB-B58A-B7FC957BAD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24-40AB-B58A-B7FC957BAD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24-40AB-B58A-B7FC957BAD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24-40AB-B58A-B7FC957BAD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24-40AB-B58A-B7FC957BAD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24-40AB-B58A-B7FC957BAD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24-40AB-B58A-B7FC957BAD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24-40AB-B58A-B7FC957BAD2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4.6071978714465889E-2</c:v>
                </c:pt>
                <c:pt idx="1">
                  <c:v>-2.4933887419720246E-2</c:v>
                </c:pt>
                <c:pt idx="2">
                  <c:v>-3.4783741532047996E-2</c:v>
                </c:pt>
                <c:pt idx="3">
                  <c:v>-7.2336265884652806E-2</c:v>
                </c:pt>
                <c:pt idx="4">
                  <c:v>1.4962962962963067E-2</c:v>
                </c:pt>
                <c:pt idx="5">
                  <c:v>4.0547798066595142E-2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24-40AB-B58A-B7FC957BA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62-4F5E-ADBC-E262A54DA527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2-4F5E-ADBC-E262A54DA527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62-4F5E-ADBC-E262A54DA52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62-4F5E-ADBC-E262A54DA527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62-4F5E-ADBC-E262A54DA5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62-4F5E-ADBC-E262A54DA52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0.76450000000000007</c:v>
                </c:pt>
                <c:pt idx="1">
                  <c:v>0.80030000000000001</c:v>
                </c:pt>
                <c:pt idx="2">
                  <c:v>0.75040000000000007</c:v>
                </c:pt>
                <c:pt idx="3">
                  <c:v>0.67</c:v>
                </c:pt>
                <c:pt idx="4">
                  <c:v>0.72730000000000006</c:v>
                </c:pt>
                <c:pt idx="5">
                  <c:v>0.80680000000000007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62-4F5E-ADBC-E262A54DA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62-4F5E-ADBC-E262A54DA5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0.77239999999999998</c:v>
                      </c:pt>
                      <c:pt idx="1">
                        <c:v>0.74970000000000003</c:v>
                      </c:pt>
                      <c:pt idx="2">
                        <c:v>0.31869999999999998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0.4476</c:v>
                      </c:pt>
                      <c:pt idx="8">
                        <c:v>0.28889999999999999</c:v>
                      </c:pt>
                      <c:pt idx="9">
                        <c:v>0.25650000000000001</c:v>
                      </c:pt>
                      <c:pt idx="10">
                        <c:v>0.24109999999999998</c:v>
                      </c:pt>
                      <c:pt idx="11">
                        <c:v>0.21739999999999998</c:v>
                      </c:pt>
                      <c:pt idx="12">
                        <c:v>0.50671090593578938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62-4F5E-ADBC-E262A54DA5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62-4F5E-ADBC-E262A54DA5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62-4F5E-ADBC-E262A54DA5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62-4F5E-ADBC-E262A54DA5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62-4F5E-ADBC-E262A54DA5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62-4F5E-ADBC-E262A54DA5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62-4F5E-ADBC-E262A54DA5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62-4F5E-ADBC-E262A54DA5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62-4F5E-ADBC-E262A54DA5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62-4F5E-ADBC-E262A54DA5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62-4F5E-ADBC-E262A54DA5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62-4F5E-ADBC-E262A54DA5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62-4F5E-ADBC-E262A54DA5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62-4F5E-ADBC-E262A54DA52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-4.6044422261043105E-2</c:v>
                </c:pt>
                <c:pt idx="1">
                  <c:v>-4.2703349282296577E-2</c:v>
                </c:pt>
                <c:pt idx="2">
                  <c:v>-6.527154957648218E-2</c:v>
                </c:pt>
                <c:pt idx="3">
                  <c:v>-0.11679409438439214</c:v>
                </c:pt>
                <c:pt idx="4">
                  <c:v>-1.1148878314071853E-2</c:v>
                </c:pt>
                <c:pt idx="5">
                  <c:v>3.1054313099041719E-2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62-4F5E-ADBC-E262A54DA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26530</c:v>
                </c:pt>
                <c:pt idx="1">
                  <c:v>14481</c:v>
                </c:pt>
                <c:pt idx="2">
                  <c:v>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A-4915-B9BC-189B1AF4FB6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29316</c:v>
                </c:pt>
                <c:pt idx="1">
                  <c:v>11666</c:v>
                </c:pt>
                <c:pt idx="2">
                  <c:v>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A-4915-B9BC-189B1AF4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E1A-4915-B9BC-189B1AF4FB6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E1A-4915-B9BC-189B1AF4FB6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E1A-4915-B9BC-189B1AF4FB6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A-4915-B9BC-189B1AF4FB6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1A-4915-B9BC-189B1AF4FB6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1A-4915-B9BC-189B1AF4FB6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1A-4915-B9BC-189B1AF4FB6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1A-4915-B9BC-189B1AF4FB6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1A-4915-B9BC-189B1AF4FB6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0.59013225436318617</c:v>
                </c:pt>
                <c:pt idx="1">
                  <c:v>0.23483704732572419</c:v>
                </c:pt>
                <c:pt idx="2">
                  <c:v>0.17503069831108964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1A-4915-B9BC-189B1AF4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1A-4915-B9BC-189B1AF4FB6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1A-4915-B9BC-189B1AF4FB6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1A-4915-B9BC-189B1AF4FB6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1A-4915-B9BC-189B1AF4FB6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1A-4915-B9BC-189B1AF4FB6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1A-4915-B9BC-189B1AF4FB6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1A-4915-B9BC-189B1AF4FB6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1A-4915-B9BC-189B1AF4FB6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1A-4915-B9BC-189B1AF4FB6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1A-4915-B9BC-189B1AF4FB6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1A-4915-B9BC-189B1AF4FB6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1A-4915-B9BC-189B1AF4FB6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0.10501319261213715</c:v>
                </c:pt>
                <c:pt idx="1">
                  <c:v>-0.1943926524411298</c:v>
                </c:pt>
                <c:pt idx="2">
                  <c:v>0.56441165887009714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1A-4915-B9BC-189B1AF4FB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69-406E-8311-231AF6680A5C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9-406E-8311-231AF6680A5C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69-406E-8311-231AF6680A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9-406E-8311-231AF6680A5C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69-406E-8311-231AF6680A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69-406E-8311-231AF6680A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4255</c:v>
                </c:pt>
                <c:pt idx="1">
                  <c:v>4432</c:v>
                </c:pt>
                <c:pt idx="2">
                  <c:v>4974</c:v>
                </c:pt>
                <c:pt idx="3">
                  <c:v>4974</c:v>
                </c:pt>
                <c:pt idx="4">
                  <c:v>4974</c:v>
                </c:pt>
                <c:pt idx="5">
                  <c:v>4974</c:v>
                </c:pt>
                <c:pt idx="12">
                  <c:v>24097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69-406E-8311-231AF6680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69-406E-8311-231AF6680A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69-406E-8311-231AF6680A5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969-406E-8311-231AF6680A5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3124</c:v>
                      </c:pt>
                      <c:pt idx="1">
                        <c:v>3140</c:v>
                      </c:pt>
                      <c:pt idx="2">
                        <c:v>3797</c:v>
                      </c:pt>
                      <c:pt idx="3">
                        <c:v>3884</c:v>
                      </c:pt>
                      <c:pt idx="4">
                        <c:v>1871</c:v>
                      </c:pt>
                      <c:pt idx="5">
                        <c:v>2403</c:v>
                      </c:pt>
                      <c:pt idx="6">
                        <c:v>2941</c:v>
                      </c:pt>
                      <c:pt idx="7">
                        <c:v>2558</c:v>
                      </c:pt>
                      <c:pt idx="8">
                        <c:v>2665</c:v>
                      </c:pt>
                      <c:pt idx="9">
                        <c:v>3276</c:v>
                      </c:pt>
                      <c:pt idx="10">
                        <c:v>4655</c:v>
                      </c:pt>
                      <c:pt idx="11">
                        <c:v>4758</c:v>
                      </c:pt>
                      <c:pt idx="12">
                        <c:v>39072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969-406E-8311-231AF6680A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69-406E-8311-231AF6680A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69-406E-8311-231AF6680A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69-406E-8311-231AF6680A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69-406E-8311-231AF6680A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69-406E-8311-231AF6680A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69-406E-8311-231AF6680A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69-406E-8311-231AF6680A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69-406E-8311-231AF6680A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69-406E-8311-231AF6680A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69-406E-8311-231AF6680A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69-406E-8311-231AF6680A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69-406E-8311-231AF6680A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69-406E-8311-231AF6680A5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5.583126550868478E-2</c:v>
                </c:pt>
                <c:pt idx="1">
                  <c:v>-8.8815789473684181E-2</c:v>
                </c:pt>
                <c:pt idx="2">
                  <c:v>-2.9084520788600465E-2</c:v>
                </c:pt>
                <c:pt idx="3">
                  <c:v>0.44215714699913011</c:v>
                </c:pt>
                <c:pt idx="4">
                  <c:v>0.82264565775009157</c:v>
                </c:pt>
                <c:pt idx="5">
                  <c:v>1.2743484224965704</c:v>
                </c:pt>
                <c:pt idx="12">
                  <c:v>7.6624072915735919E-2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69-406E-8311-231AF6680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AB-4C99-8B3F-58434E989B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AB-4C99-8B3F-58434E989B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AB-4C99-8B3F-58434E989BE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AB-4C99-8B3F-58434E989BE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AB-4C99-8B3F-58434E989BE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AB-4C99-8B3F-58434E989BE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AB-4C99-8B3F-58434E989BE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B-4C99-8B3F-58434E989BE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AB-4C99-8B3F-58434E989BE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AB-4C99-8B3F-58434E989BE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AB-4C99-8B3F-58434E98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29316</c:v>
                </c:pt>
                <c:pt idx="1">
                  <c:v>11666</c:v>
                </c:pt>
                <c:pt idx="2">
                  <c:v>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AB-4C99-8B3F-58434E98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C6-4369-9A25-1EFC28142AD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6-4369-9A25-1EFC28142AD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6-4369-9A25-1EFC28142AD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6-4369-9A25-1EFC28142AD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6-4369-9A25-1EFC28142AD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6-4369-9A25-1EFC28142AD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6-4369-9A25-1EFC28142AD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6-4369-9A25-1EFC28142AD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6-4369-9A25-1EFC28142AD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6-4369-9A25-1EFC28142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5C6-4369-9A25-1EFC28142AD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6-4369-9A25-1EFC28142AD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6-4369-9A25-1EFC28142AD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6-4369-9A25-1EFC28142AD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6-4369-9A25-1EFC28142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5C6-4369-9A25-1EFC28142AD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5C6-4369-9A25-1EFC28142AD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6-4369-9A25-1EFC28142AD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6-4369-9A25-1EFC28142AD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6-4369-9A25-1EFC28142AD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6-4369-9A25-1EFC28142AD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6-4369-9A25-1EFC28142AD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6-4369-9A25-1EFC28142AD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6-4369-9A25-1EFC28142AD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6-4369-9A25-1EFC28142AD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6-4369-9A25-1EFC28142AD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6-4369-9A25-1EFC28142AD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6-4369-9A25-1EFC28142AD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6-4369-9A25-1EFC28142AD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6-4369-9A25-1EFC28142AD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6-4369-9A25-1EFC28142AD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6-4369-9A25-1EFC28142AD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C6-4369-9A25-1EFC28142A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5C6-4369-9A25-1EFC28142AD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C6-4369-9A25-1EFC28142A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5C6-4369-9A25-1EFC28142A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5C6-4369-9A25-1EFC28142A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5C6-4369-9A25-1EFC28142A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5C6-4369-9A25-1EFC28142A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5C6-4369-9A25-1EFC28142A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5C6-4369-9A25-1EFC28142A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5C6-4369-9A25-1EFC28142A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5C6-4369-9A25-1EFC28142A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5C6-4369-9A25-1EFC28142A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5C6-4369-9A25-1EFC28142A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5C6-4369-9A25-1EFC28142A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5C6-4369-9A25-1EFC28142A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5C6-4369-9A25-1EFC28142A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5C6-4369-9A25-1EFC28142AD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5C6-4369-9A25-1EFC28142AD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6-4369-9A25-1EFC28142AD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C6-4369-9A25-1EFC28142AD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C6-4369-9A25-1EFC28142AD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C6-4369-9A25-1EFC28142AD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C6-4369-9A25-1EFC28142AD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C6-4369-9A25-1EFC28142AD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C6-4369-9A25-1EFC28142AD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C6-4369-9A25-1EFC28142AD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C6-4369-9A25-1EFC28142AD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C6-4369-9A25-1EFC28142AD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C6-4369-9A25-1EFC28142AD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C6-4369-9A25-1EFC28142AD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C6-4369-9A25-1EFC28142AD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C6-4369-9A25-1EFC28142AD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C6-4369-9A25-1EFC28142AD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C6-4369-9A25-1EFC28142A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5C6-4369-9A25-1EFC28142AD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C6-4369-9A25-1EFC28142AD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5C6-4369-9A25-1EFC28142AD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C6-4369-9A25-1EFC28142AD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C6-4369-9A25-1EFC28142AD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C6-4369-9A25-1EFC28142AD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C6-4369-9A25-1EFC28142AD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C6-4369-9A25-1EFC28142AD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C6-4369-9A25-1EFC28142AD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C6-4369-9A25-1EFC28142AD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C6-4369-9A25-1EFC28142AD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C6-4369-9A25-1EFC28142AD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C6-4369-9A25-1EFC28142AD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C6-4369-9A25-1EFC28142AD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C6-4369-9A25-1EFC28142AD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C6-4369-9A25-1EFC28142AD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C6-4369-9A25-1EFC28142A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5C6-4369-9A25-1EFC28142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319-47FD-B553-B677671B57E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19-47FD-B553-B677671B57E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9-47FD-B553-B677671B57E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9-47FD-B553-B677671B57E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10125</c:v>
                </c:pt>
                <c:pt idx="1">
                  <c:v>24026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19-47FD-B553-B677671B5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34527</c:v>
                </c:pt>
                <c:pt idx="1">
                  <c:v>13961</c:v>
                </c:pt>
                <c:pt idx="2">
                  <c:v>20566</c:v>
                </c:pt>
                <c:pt idx="3">
                  <c:v>14685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B-4DDD-96E3-E0708896B69F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32776</c:v>
                </c:pt>
                <c:pt idx="1">
                  <c:v>13301</c:v>
                </c:pt>
                <c:pt idx="2">
                  <c:v>19475</c:v>
                </c:pt>
                <c:pt idx="3">
                  <c:v>13793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B-4DDD-96E3-E0708896B69F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34151</c:v>
                </c:pt>
                <c:pt idx="1">
                  <c:v>10125</c:v>
                </c:pt>
                <c:pt idx="2">
                  <c:v>24026</c:v>
                </c:pt>
                <c:pt idx="3">
                  <c:v>15526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2B-4DDD-96E3-E0708896B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4.1951427874054259E-2</c:v>
                </c:pt>
                <c:pt idx="1">
                  <c:v>-0.23877903916998722</c:v>
                </c:pt>
                <c:pt idx="2">
                  <c:v>0.23368421052631572</c:v>
                </c:pt>
                <c:pt idx="3">
                  <c:v>0.12564344232581748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2B-4DDD-96E3-E0708896B69F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0.68746099804738614</c:v>
                </c:pt>
                <c:pt idx="1">
                  <c:v>0.20381665559514464</c:v>
                </c:pt>
                <c:pt idx="2">
                  <c:v>0.48364434245224147</c:v>
                </c:pt>
                <c:pt idx="3">
                  <c:v>0.31253900195261386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2B-4DDD-96E3-E0708896B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A7-4706-9FEB-BAD7B51F57E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A7-4706-9FEB-BAD7B51F57E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A7-4706-9FEB-BAD7B51F57E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7-4706-9FEB-BAD7B51F57E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4286</c:v>
                </c:pt>
                <c:pt idx="1">
                  <c:v>17492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A7-4706-9FEB-BAD7B51F5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23884</c:v>
                </c:pt>
                <c:pt idx="1">
                  <c:v>6946</c:v>
                </c:pt>
                <c:pt idx="2">
                  <c:v>16938</c:v>
                </c:pt>
                <c:pt idx="3">
                  <c:v>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6-463F-89E4-4563D382E2F1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19750</c:v>
                </c:pt>
                <c:pt idx="1">
                  <c:v>4063</c:v>
                </c:pt>
                <c:pt idx="2">
                  <c:v>15687</c:v>
                </c:pt>
                <c:pt idx="3">
                  <c:v>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F6-463F-89E4-4563D382E2F1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21778</c:v>
                </c:pt>
                <c:pt idx="1">
                  <c:v>4286</c:v>
                </c:pt>
                <c:pt idx="2">
                  <c:v>17492</c:v>
                </c:pt>
                <c:pt idx="3">
                  <c:v>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F6-463F-89E4-4563D382E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0.10268354430379745</c:v>
                </c:pt>
                <c:pt idx="1">
                  <c:v>5.4885552547378813E-2</c:v>
                </c:pt>
                <c:pt idx="2">
                  <c:v>0.11506342831644045</c:v>
                </c:pt>
                <c:pt idx="3">
                  <c:v>0.11179941002949856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F6-463F-89E4-4563D382E2F1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0.74287078728339473</c:v>
                </c:pt>
                <c:pt idx="1">
                  <c:v>0.14620002728885251</c:v>
                </c:pt>
                <c:pt idx="2">
                  <c:v>0.59667075999454222</c:v>
                </c:pt>
                <c:pt idx="3">
                  <c:v>0.25712921271660527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F6-463F-89E4-4563D382E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F5B-494E-A5A4-5EA37DFE445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5B-494E-A5A4-5EA37DFE445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B-494E-A5A4-5EA37DFE445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B-494E-A5A4-5EA37DFE445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5839</c:v>
                </c:pt>
                <c:pt idx="1">
                  <c:v>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5B-494E-A5A4-5EA37DFE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10643</c:v>
                </c:pt>
                <c:pt idx="1">
                  <c:v>7015</c:v>
                </c:pt>
                <c:pt idx="2">
                  <c:v>3628</c:v>
                </c:pt>
                <c:pt idx="3">
                  <c:v>9410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2-405F-9D3A-B6F2B2DD539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13026</c:v>
                </c:pt>
                <c:pt idx="1">
                  <c:v>9238</c:v>
                </c:pt>
                <c:pt idx="2">
                  <c:v>3788</c:v>
                </c:pt>
                <c:pt idx="3">
                  <c:v>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2-405F-9D3A-B6F2B2DD539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12373</c:v>
                </c:pt>
                <c:pt idx="1">
                  <c:v>5839</c:v>
                </c:pt>
                <c:pt idx="2">
                  <c:v>6534</c:v>
                </c:pt>
                <c:pt idx="3">
                  <c:v>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D2-405F-9D3A-B6F2B2DD5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-5.0130508214340508E-2</c:v>
                </c:pt>
                <c:pt idx="1">
                  <c:v>-0.36793678285343145</c:v>
                </c:pt>
                <c:pt idx="2">
                  <c:v>0.72492080253431901</c:v>
                </c:pt>
                <c:pt idx="3">
                  <c:v>0.13902752031940691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D2-405F-9D3A-B6F2B2DD539B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0.60768135160355585</c:v>
                </c:pt>
                <c:pt idx="1">
                  <c:v>0.28677373409950396</c:v>
                </c:pt>
                <c:pt idx="2">
                  <c:v>0.32090761750405189</c:v>
                </c:pt>
                <c:pt idx="3">
                  <c:v>0.3923186483964442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D2-405F-9D3A-B6F2B2DD5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93-4DC7-9B51-58C084EEA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93-4DC7-9B51-58C084EEA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93-4DC7-9B51-58C084EEA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193-4DC7-9B51-58C084EEA37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193-4DC7-9B51-58C084EEA37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93-4DC7-9B51-58C084EEA37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93-4DC7-9B51-58C084EEA37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193-4DC7-9B51-58C084EEA37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193-4DC7-9B51-58C084EEA37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193-4DC7-9B51-58C084EEA37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3-4DC7-9B51-58C084EEA37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3-4DC7-9B51-58C084EEA37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3-4DC7-9B51-58C084EEA37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3-4DC7-9B51-58C084EEA37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3-4DC7-9B51-58C084EEA37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3-4DC7-9B51-58C084EEA37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93-4DC7-9B51-58C084EEA37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93-4DC7-9B51-58C084EEA37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93-4DC7-9B51-58C084EEA37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193-4DC7-9B51-58C084EEA37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93-4DC7-9B51-58C084EEA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03-44BA-98D8-9BB8E2072E4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3-44BA-98D8-9BB8E2072E4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3-44BA-98D8-9BB8E2072E4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3-44BA-98D8-9BB8E2072E4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3-44BA-98D8-9BB8E2072E4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3-44BA-98D8-9BB8E2072E4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3-44BA-98D8-9BB8E2072E4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3-44BA-98D8-9BB8E2072E4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3-44BA-98D8-9BB8E2072E4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3-44BA-98D8-9BB8E2072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203-44BA-98D8-9BB8E2072E4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3-44BA-98D8-9BB8E2072E4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3-44BA-98D8-9BB8E2072E4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3-44BA-98D8-9BB8E2072E4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3-44BA-98D8-9BB8E2072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203-44BA-98D8-9BB8E2072E4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203-44BA-98D8-9BB8E2072E4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3-44BA-98D8-9BB8E2072E4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03-44BA-98D8-9BB8E2072E4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03-44BA-98D8-9BB8E2072E4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03-44BA-98D8-9BB8E2072E4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03-44BA-98D8-9BB8E2072E4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03-44BA-98D8-9BB8E2072E4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03-44BA-98D8-9BB8E2072E4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03-44BA-98D8-9BB8E2072E4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03-44BA-98D8-9BB8E2072E4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03-44BA-98D8-9BB8E2072E4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03-44BA-98D8-9BB8E2072E4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03-44BA-98D8-9BB8E2072E4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03-44BA-98D8-9BB8E2072E4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03-44BA-98D8-9BB8E2072E4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03-44BA-98D8-9BB8E2072E4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03-44BA-98D8-9BB8E2072E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203-44BA-98D8-9BB8E2072E4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03-44BA-98D8-9BB8E2072E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203-44BA-98D8-9BB8E2072E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203-44BA-98D8-9BB8E2072E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203-44BA-98D8-9BB8E2072E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203-44BA-98D8-9BB8E2072E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203-44BA-98D8-9BB8E2072E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203-44BA-98D8-9BB8E2072E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203-44BA-98D8-9BB8E2072E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203-44BA-98D8-9BB8E2072E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203-44BA-98D8-9BB8E2072E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203-44BA-98D8-9BB8E2072E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203-44BA-98D8-9BB8E2072E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203-44BA-98D8-9BB8E2072E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203-44BA-98D8-9BB8E2072E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203-44BA-98D8-9BB8E2072E4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203-44BA-98D8-9BB8E2072E4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03-44BA-98D8-9BB8E2072E4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203-44BA-98D8-9BB8E2072E4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03-44BA-98D8-9BB8E2072E4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03-44BA-98D8-9BB8E2072E4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03-44BA-98D8-9BB8E2072E4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03-44BA-98D8-9BB8E2072E4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203-44BA-98D8-9BB8E2072E4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203-44BA-98D8-9BB8E2072E4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203-44BA-98D8-9BB8E2072E4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203-44BA-98D8-9BB8E2072E4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203-44BA-98D8-9BB8E2072E4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203-44BA-98D8-9BB8E2072E4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203-44BA-98D8-9BB8E2072E4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203-44BA-98D8-9BB8E2072E4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03-44BA-98D8-9BB8E2072E4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203-44BA-98D8-9BB8E2072E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203-44BA-98D8-9BB8E2072E4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203-44BA-98D8-9BB8E2072E4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203-44BA-98D8-9BB8E2072E4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203-44BA-98D8-9BB8E2072E4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203-44BA-98D8-9BB8E2072E4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203-44BA-98D8-9BB8E2072E4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203-44BA-98D8-9BB8E2072E4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203-44BA-98D8-9BB8E2072E4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203-44BA-98D8-9BB8E2072E4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203-44BA-98D8-9BB8E2072E4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203-44BA-98D8-9BB8E2072E4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203-44BA-98D8-9BB8E2072E4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203-44BA-98D8-9BB8E2072E4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203-44BA-98D8-9BB8E2072E4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203-44BA-98D8-9BB8E2072E4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203-44BA-98D8-9BB8E2072E4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203-44BA-98D8-9BB8E2072E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203-44BA-98D8-9BB8E2072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58-404D-B2C7-9F9F99738E3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8-404D-B2C7-9F9F99738E3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58-404D-B2C7-9F9F99738E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8-404D-B2C7-9F9F99738E3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58-404D-B2C7-9F9F99738E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58-404D-B2C7-9F9F99738E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2358</c:v>
                </c:pt>
                <c:pt idx="1">
                  <c:v>3282</c:v>
                </c:pt>
                <c:pt idx="2">
                  <c:v>2669</c:v>
                </c:pt>
                <c:pt idx="3">
                  <c:v>2612</c:v>
                </c:pt>
                <c:pt idx="4">
                  <c:v>2424</c:v>
                </c:pt>
                <c:pt idx="5">
                  <c:v>2047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58-404D-B2C7-9F9F9973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58-404D-B2C7-9F9F99738E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2336</c:v>
                      </c:pt>
                      <c:pt idx="1">
                        <c:v>2719</c:v>
                      </c:pt>
                      <c:pt idx="2">
                        <c:v>744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954</c:v>
                      </c:pt>
                      <c:pt idx="8">
                        <c:v>368</c:v>
                      </c:pt>
                      <c:pt idx="9">
                        <c:v>1343</c:v>
                      </c:pt>
                      <c:pt idx="10">
                        <c:v>230</c:v>
                      </c:pt>
                      <c:pt idx="11">
                        <c:v>723</c:v>
                      </c:pt>
                      <c:pt idx="12">
                        <c:v>9702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58-404D-B2C7-9F9F99738E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58-404D-B2C7-9F9F99738E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58-404D-B2C7-9F9F99738E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58-404D-B2C7-9F9F99738E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58-404D-B2C7-9F9F99738E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58-404D-B2C7-9F9F99738E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58-404D-B2C7-9F9F99738E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58-404D-B2C7-9F9F99738E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58-404D-B2C7-9F9F99738E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58-404D-B2C7-9F9F99738E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58-404D-B2C7-9F9F99738E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58-404D-B2C7-9F9F99738E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58-404D-B2C7-9F9F99738E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58-404D-B2C7-9F9F99738E3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9.7254536993950591E-2</c:v>
                </c:pt>
                <c:pt idx="1">
                  <c:v>0.12628689087165412</c:v>
                </c:pt>
                <c:pt idx="2">
                  <c:v>0.15691374078890341</c:v>
                </c:pt>
                <c:pt idx="3">
                  <c:v>-0.13538563389606095</c:v>
                </c:pt>
                <c:pt idx="4">
                  <c:v>9.3369418132611681E-2</c:v>
                </c:pt>
                <c:pt idx="5">
                  <c:v>-1.2542209358417766E-2</c:v>
                </c:pt>
                <c:pt idx="12">
                  <c:v>4.8429943464341596E-2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58-404D-B2C7-9F9F9973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80662</c:v>
                </c:pt>
                <c:pt idx="1">
                  <c:v>49212</c:v>
                </c:pt>
                <c:pt idx="2">
                  <c:v>12065</c:v>
                </c:pt>
                <c:pt idx="3">
                  <c:v>165380</c:v>
                </c:pt>
                <c:pt idx="4">
                  <c:v>24592</c:v>
                </c:pt>
                <c:pt idx="5">
                  <c:v>76465</c:v>
                </c:pt>
                <c:pt idx="6">
                  <c:v>19920</c:v>
                </c:pt>
                <c:pt idx="7">
                  <c:v>14533</c:v>
                </c:pt>
                <c:pt idx="8">
                  <c:v>15555</c:v>
                </c:pt>
                <c:pt idx="9">
                  <c:v>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2-47BE-A619-F4547E84C94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69210</c:v>
                </c:pt>
                <c:pt idx="1">
                  <c:v>46569</c:v>
                </c:pt>
                <c:pt idx="2">
                  <c:v>6319</c:v>
                </c:pt>
                <c:pt idx="3">
                  <c:v>177175</c:v>
                </c:pt>
                <c:pt idx="4">
                  <c:v>22839</c:v>
                </c:pt>
                <c:pt idx="5">
                  <c:v>75937</c:v>
                </c:pt>
                <c:pt idx="6">
                  <c:v>16896</c:v>
                </c:pt>
                <c:pt idx="7">
                  <c:v>11038</c:v>
                </c:pt>
                <c:pt idx="8">
                  <c:v>28730</c:v>
                </c:pt>
                <c:pt idx="9">
                  <c:v>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2-47BE-A619-F4547E84C94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2-47BE-A619-F4547E84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-8.9134518133217711E-2</c:v>
                </c:pt>
                <c:pt idx="1">
                  <c:v>6.6739676608903009E-2</c:v>
                </c:pt>
                <c:pt idx="2">
                  <c:v>-0.30542807406235162</c:v>
                </c:pt>
                <c:pt idx="3">
                  <c:v>2.2181459009454008E-2</c:v>
                </c:pt>
                <c:pt idx="4">
                  <c:v>0.1030693112658172</c:v>
                </c:pt>
                <c:pt idx="5">
                  <c:v>0.1552339439272028</c:v>
                </c:pt>
                <c:pt idx="6">
                  <c:v>-1.4914772727272707E-2</c:v>
                </c:pt>
                <c:pt idx="7">
                  <c:v>-0.14214531618046744</c:v>
                </c:pt>
                <c:pt idx="8">
                  <c:v>-0.33268360598677338</c:v>
                </c:pt>
                <c:pt idx="9">
                  <c:v>-8.5202809879900254E-2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32-47BE-A619-F4547E84C94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0.13116135461897441</c:v>
                </c:pt>
                <c:pt idx="1">
                  <c:v>0.10335658719574231</c:v>
                </c:pt>
                <c:pt idx="2">
                  <c:v>9.1316315639453482E-3</c:v>
                </c:pt>
                <c:pt idx="3">
                  <c:v>0.37680203563188019</c:v>
                </c:pt>
                <c:pt idx="4">
                  <c:v>5.241585645715998E-2</c:v>
                </c:pt>
                <c:pt idx="5">
                  <c:v>0.18251819980567455</c:v>
                </c:pt>
                <c:pt idx="6">
                  <c:v>3.4629044372364172E-2</c:v>
                </c:pt>
                <c:pt idx="7">
                  <c:v>1.970093854613773E-2</c:v>
                </c:pt>
                <c:pt idx="8">
                  <c:v>3.98887309965733E-2</c:v>
                </c:pt>
                <c:pt idx="9">
                  <c:v>5.0395620811548011E-2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32-47BE-A619-F4547E84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0-4735-9EEF-8BDBB2DEE6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F0-4735-9EEF-8BDBB2DEE6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F0-4735-9EEF-8BDBB2DEE6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F0-4735-9EEF-8BDBB2DEE64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F0-4735-9EEF-8BDBB2DEE64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F0-4735-9EEF-8BDBB2DEE64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F0-4735-9EEF-8BDBB2DEE64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F0-4735-9EEF-8BDBB2DEE64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7F0-4735-9EEF-8BDBB2DEE64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7F0-4735-9EEF-8BDBB2DEE64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0-4735-9EEF-8BDBB2DEE64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0-4735-9EEF-8BDBB2DEE64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0-4735-9EEF-8BDBB2DEE64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0-4735-9EEF-8BDBB2DEE64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0-4735-9EEF-8BDBB2DEE64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0-4735-9EEF-8BDBB2DEE64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0-4735-9EEF-8BDBB2DEE64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0-4735-9EEF-8BDBB2DEE64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0-4735-9EEF-8BDBB2DEE64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7F0-4735-9EEF-8BDBB2DEE64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7F0-4735-9EEF-8BDBB2DEE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C5-4B9E-9C9B-71E5ABDBDEC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C5-4B9E-9C9B-71E5ABDBDEC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C5-4B9E-9C9B-71E5ABDBDEC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C5-4B9E-9C9B-71E5ABDBDEC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C5-4B9E-9C9B-71E5ABDBDEC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C5-4B9E-9C9B-71E5ABDBDEC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C5-4B9E-9C9B-71E5ABDBDEC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C5-4B9E-9C9B-71E5ABDBDEC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C5-4B9E-9C9B-71E5ABDBDEC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C5-4B9E-9C9B-71E5ABDBD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8C5-4B9E-9C9B-71E5ABDBDEC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C5-4B9E-9C9B-71E5ABDBDEC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C5-4B9E-9C9B-71E5ABDBDEC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C5-4B9E-9C9B-71E5ABDBDEC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C5-4B9E-9C9B-71E5ABDBD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8C5-4B9E-9C9B-71E5ABDBDEC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8C5-4B9E-9C9B-71E5ABDBDEC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C5-4B9E-9C9B-71E5ABDBDEC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C5-4B9E-9C9B-71E5ABDBDEC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C5-4B9E-9C9B-71E5ABDBDEC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C5-4B9E-9C9B-71E5ABDBDEC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C5-4B9E-9C9B-71E5ABDBDEC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C5-4B9E-9C9B-71E5ABDBDEC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C5-4B9E-9C9B-71E5ABDBDEC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C5-4B9E-9C9B-71E5ABDBDEC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C5-4B9E-9C9B-71E5ABDBDEC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C5-4B9E-9C9B-71E5ABDBDEC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C5-4B9E-9C9B-71E5ABDBDEC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C5-4B9E-9C9B-71E5ABDBDEC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C5-4B9E-9C9B-71E5ABDBDEC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C5-4B9E-9C9B-71E5ABDBDEC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C5-4B9E-9C9B-71E5ABDBDEC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C5-4B9E-9C9B-71E5ABDBDE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8C5-4B9E-9C9B-71E5ABDBDEC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C5-4B9E-9C9B-71E5ABDBDE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C5-4B9E-9C9B-71E5ABDBDE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C5-4B9E-9C9B-71E5ABDBDE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C5-4B9E-9C9B-71E5ABDBDE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C5-4B9E-9C9B-71E5ABDBDE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8C5-4B9E-9C9B-71E5ABDBDE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8C5-4B9E-9C9B-71E5ABDBDE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8C5-4B9E-9C9B-71E5ABDBDE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8C5-4B9E-9C9B-71E5ABDBDE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8C5-4B9E-9C9B-71E5ABDBDE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8C5-4B9E-9C9B-71E5ABDBDE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8C5-4B9E-9C9B-71E5ABDBDE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8C5-4B9E-9C9B-71E5ABDBDE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8C5-4B9E-9C9B-71E5ABDBDE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8C5-4B9E-9C9B-71E5ABDBDEC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8C5-4B9E-9C9B-71E5ABDBDEC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C5-4B9E-9C9B-71E5ABDBDEC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C5-4B9E-9C9B-71E5ABDBDEC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C5-4B9E-9C9B-71E5ABDBDEC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C5-4B9E-9C9B-71E5ABDBDEC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C5-4B9E-9C9B-71E5ABDBDEC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C5-4B9E-9C9B-71E5ABDBDEC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C5-4B9E-9C9B-71E5ABDBDEC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8C5-4B9E-9C9B-71E5ABDBDEC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C5-4B9E-9C9B-71E5ABDBDEC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C5-4B9E-9C9B-71E5ABDBDEC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8C5-4B9E-9C9B-71E5ABDBDEC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8C5-4B9E-9C9B-71E5ABDBDEC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8C5-4B9E-9C9B-71E5ABDBDEC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8C5-4B9E-9C9B-71E5ABDBDEC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8C5-4B9E-9C9B-71E5ABDBDEC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8C5-4B9E-9C9B-71E5ABDBDE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8C5-4B9E-9C9B-71E5ABDBDEC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8C5-4B9E-9C9B-71E5ABDBDEC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8C5-4B9E-9C9B-71E5ABDBDEC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8C5-4B9E-9C9B-71E5ABDBDEC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8C5-4B9E-9C9B-71E5ABDBDEC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8C5-4B9E-9C9B-71E5ABDBDEC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8C5-4B9E-9C9B-71E5ABDBDEC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8C5-4B9E-9C9B-71E5ABDBDEC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8C5-4B9E-9C9B-71E5ABDBDEC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8C5-4B9E-9C9B-71E5ABDBDEC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8C5-4B9E-9C9B-71E5ABDBDEC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8C5-4B9E-9C9B-71E5ABDBDEC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8C5-4B9E-9C9B-71E5ABDBDEC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8C5-4B9E-9C9B-71E5ABDBDEC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8C5-4B9E-9C9B-71E5ABDBDEC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8C5-4B9E-9C9B-71E5ABDBDEC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8C5-4B9E-9C9B-71E5ABDBDE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8C5-4B9E-9C9B-71E5ABDBD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46203</c:v>
                </c:pt>
                <c:pt idx="1">
                  <c:v>29159</c:v>
                </c:pt>
                <c:pt idx="2">
                  <c:v>3098</c:v>
                </c:pt>
                <c:pt idx="3">
                  <c:v>122647</c:v>
                </c:pt>
                <c:pt idx="4">
                  <c:v>14610</c:v>
                </c:pt>
                <c:pt idx="5">
                  <c:v>40904</c:v>
                </c:pt>
                <c:pt idx="6">
                  <c:v>13965</c:v>
                </c:pt>
                <c:pt idx="7">
                  <c:v>4946</c:v>
                </c:pt>
                <c:pt idx="8">
                  <c:v>4261</c:v>
                </c:pt>
                <c:pt idx="9">
                  <c:v>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6-47ED-BE9E-B960ABDF335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42959</c:v>
                </c:pt>
                <c:pt idx="1">
                  <c:v>26530</c:v>
                </c:pt>
                <c:pt idx="2">
                  <c:v>2077</c:v>
                </c:pt>
                <c:pt idx="3">
                  <c:v>127002</c:v>
                </c:pt>
                <c:pt idx="4">
                  <c:v>16063</c:v>
                </c:pt>
                <c:pt idx="5">
                  <c:v>41828</c:v>
                </c:pt>
                <c:pt idx="6">
                  <c:v>12232</c:v>
                </c:pt>
                <c:pt idx="7">
                  <c:v>3910</c:v>
                </c:pt>
                <c:pt idx="8">
                  <c:v>10922</c:v>
                </c:pt>
                <c:pt idx="9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F6-47ED-BE9E-B960ABDF335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F6-47ED-BE9E-B960ABDF3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-0.16469191554738238</c:v>
                </c:pt>
                <c:pt idx="1">
                  <c:v>0.10501319261213715</c:v>
                </c:pt>
                <c:pt idx="2">
                  <c:v>-0.25613866153105436</c:v>
                </c:pt>
                <c:pt idx="3">
                  <c:v>0.10300625187004919</c:v>
                </c:pt>
                <c:pt idx="4">
                  <c:v>3.0504887007408277E-2</c:v>
                </c:pt>
                <c:pt idx="5">
                  <c:v>4.4300468585636521E-2</c:v>
                </c:pt>
                <c:pt idx="6">
                  <c:v>-8.0281229561805056E-2</c:v>
                </c:pt>
                <c:pt idx="7">
                  <c:v>0.2245524296675192</c:v>
                </c:pt>
                <c:pt idx="8">
                  <c:v>7.4070683025087014E-2</c:v>
                </c:pt>
                <c:pt idx="9">
                  <c:v>1.4752252252252296E-2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6-47ED-BE9E-B960ABDF335D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0.11810046635927107</c:v>
                </c:pt>
                <c:pt idx="1">
                  <c:v>9.6484039454586737E-2</c:v>
                </c:pt>
                <c:pt idx="2">
                  <c:v>5.0848629061719377E-3</c:v>
                </c:pt>
                <c:pt idx="3">
                  <c:v>0.46104073485319719</c:v>
                </c:pt>
                <c:pt idx="4">
                  <c:v>5.4478793324183872E-2</c:v>
                </c:pt>
                <c:pt idx="5">
                  <c:v>0.14376174537507858</c:v>
                </c:pt>
                <c:pt idx="6">
                  <c:v>3.702570077309663E-2</c:v>
                </c:pt>
                <c:pt idx="7">
                  <c:v>1.5758138249029927E-2</c:v>
                </c:pt>
                <c:pt idx="8">
                  <c:v>3.8608755179484144E-2</c:v>
                </c:pt>
                <c:pt idx="9">
                  <c:v>2.9656763525899889E-2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F6-47ED-BE9E-B960ABDF3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D5-484E-BD15-59F54A53F7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D5-484E-BD15-59F54A53F7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D5-484E-BD15-59F54A53F7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D5-484E-BD15-59F54A53F72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D5-484E-BD15-59F54A53F7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1D5-484E-BD15-59F54A53F7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D5-484E-BD15-59F54A53F7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D5-484E-BD15-59F54A53F7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1D5-484E-BD15-59F54A53F7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1D5-484E-BD15-59F54A53F72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5-484E-BD15-59F54A53F72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5-484E-BD15-59F54A53F72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5-484E-BD15-59F54A53F72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5-484E-BD15-59F54A53F72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5-484E-BD15-59F54A53F72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5-484E-BD15-59F54A53F72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5-484E-BD15-59F54A53F72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5-484E-BD15-59F54A53F72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5-484E-BD15-59F54A53F72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1D5-484E-BD15-59F54A53F72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1D5-484E-BD15-59F54A53F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B4-471D-9EC4-973EE7D0469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71D-9EC4-973EE7D0469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71D-9EC4-973EE7D0469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71D-9EC4-973EE7D0469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71D-9EC4-973EE7D0469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71D-9EC4-973EE7D0469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71D-9EC4-973EE7D0469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4-471D-9EC4-973EE7D0469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B4-471D-9EC4-973EE7D0469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4-471D-9EC4-973EE7D046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2B4-471D-9EC4-973EE7D0469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4-471D-9EC4-973EE7D0469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B4-471D-9EC4-973EE7D0469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B4-471D-9EC4-973EE7D0469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B4-471D-9EC4-973EE7D046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2B4-471D-9EC4-973EE7D0469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2B4-471D-9EC4-973EE7D0469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B4-471D-9EC4-973EE7D0469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B4-471D-9EC4-973EE7D0469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B4-471D-9EC4-973EE7D0469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B4-471D-9EC4-973EE7D0469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B4-471D-9EC4-973EE7D0469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B4-471D-9EC4-973EE7D0469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B4-471D-9EC4-973EE7D0469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B4-471D-9EC4-973EE7D0469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B4-471D-9EC4-973EE7D0469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B4-471D-9EC4-973EE7D0469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B4-471D-9EC4-973EE7D0469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B4-471D-9EC4-973EE7D0469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B4-471D-9EC4-973EE7D0469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B4-471D-9EC4-973EE7D0469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B4-471D-9EC4-973EE7D0469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B4-471D-9EC4-973EE7D046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2B4-471D-9EC4-973EE7D0469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B4-471D-9EC4-973EE7D046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2B4-471D-9EC4-973EE7D046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B4-471D-9EC4-973EE7D046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B4-471D-9EC4-973EE7D046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B4-471D-9EC4-973EE7D046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2B4-471D-9EC4-973EE7D046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2B4-471D-9EC4-973EE7D046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2B4-471D-9EC4-973EE7D046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2B4-471D-9EC4-973EE7D046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2B4-471D-9EC4-973EE7D046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2B4-471D-9EC4-973EE7D046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2B4-471D-9EC4-973EE7D0469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2B4-471D-9EC4-973EE7D0469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2B4-471D-9EC4-973EE7D0469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2B4-471D-9EC4-973EE7D0469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2B4-471D-9EC4-973EE7D0469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B4-471D-9EC4-973EE7D0469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B4-471D-9EC4-973EE7D0469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B4-471D-9EC4-973EE7D0469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B4-471D-9EC4-973EE7D0469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B4-471D-9EC4-973EE7D0469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B4-471D-9EC4-973EE7D0469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B4-471D-9EC4-973EE7D0469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B4-471D-9EC4-973EE7D0469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B4-471D-9EC4-973EE7D0469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B4-471D-9EC4-973EE7D0469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2B4-471D-9EC4-973EE7D0469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2B4-471D-9EC4-973EE7D0469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2B4-471D-9EC4-973EE7D0469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2B4-471D-9EC4-973EE7D0469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2B4-471D-9EC4-973EE7D0469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2B4-471D-9EC4-973EE7D046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2B4-471D-9EC4-973EE7D0469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2B4-471D-9EC4-973EE7D0469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2B4-471D-9EC4-973EE7D0469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2B4-471D-9EC4-973EE7D0469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2B4-471D-9EC4-973EE7D0469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2B4-471D-9EC4-973EE7D0469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2B4-471D-9EC4-973EE7D0469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2B4-471D-9EC4-973EE7D0469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2B4-471D-9EC4-973EE7D0469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2B4-471D-9EC4-973EE7D0469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2B4-471D-9EC4-973EE7D0469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2B4-471D-9EC4-973EE7D0469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2B4-471D-9EC4-973EE7D0469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2B4-471D-9EC4-973EE7D0469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2B4-471D-9EC4-973EE7D0469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2B4-471D-9EC4-973EE7D0469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2B4-471D-9EC4-973EE7D046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2B4-471D-9EC4-973EE7D04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34459</c:v>
                </c:pt>
                <c:pt idx="1">
                  <c:v>20053</c:v>
                </c:pt>
                <c:pt idx="2">
                  <c:v>8967</c:v>
                </c:pt>
                <c:pt idx="3">
                  <c:v>42733</c:v>
                </c:pt>
                <c:pt idx="4">
                  <c:v>9982</c:v>
                </c:pt>
                <c:pt idx="5">
                  <c:v>35561</c:v>
                </c:pt>
                <c:pt idx="6">
                  <c:v>5955</c:v>
                </c:pt>
                <c:pt idx="7">
                  <c:v>9587</c:v>
                </c:pt>
                <c:pt idx="8">
                  <c:v>11294</c:v>
                </c:pt>
                <c:pt idx="9">
                  <c:v>19932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1-44C4-BB34-82883DF2816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26251</c:v>
                </c:pt>
                <c:pt idx="1">
                  <c:v>20039</c:v>
                </c:pt>
                <c:pt idx="2">
                  <c:v>4242</c:v>
                </c:pt>
                <c:pt idx="3">
                  <c:v>50173</c:v>
                </c:pt>
                <c:pt idx="4">
                  <c:v>6776</c:v>
                </c:pt>
                <c:pt idx="5">
                  <c:v>34109</c:v>
                </c:pt>
                <c:pt idx="6">
                  <c:v>4664</c:v>
                </c:pt>
                <c:pt idx="7">
                  <c:v>7128</c:v>
                </c:pt>
                <c:pt idx="8">
                  <c:v>17808</c:v>
                </c:pt>
                <c:pt idx="9">
                  <c:v>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1-44C4-BB34-82883DF2816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61-44C4-BB34-82883DF28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3.4512970934440501E-2</c:v>
                </c:pt>
                <c:pt idx="1">
                  <c:v>1.6068666101102913E-2</c:v>
                </c:pt>
                <c:pt idx="2">
                  <c:v>-0.32956152758132962</c:v>
                </c:pt>
                <c:pt idx="3">
                  <c:v>-0.18240886532597211</c:v>
                </c:pt>
                <c:pt idx="4">
                  <c:v>0.27508854781582048</c:v>
                </c:pt>
                <c:pt idx="5">
                  <c:v>0.29127209827318312</c:v>
                </c:pt>
                <c:pt idx="6">
                  <c:v>0.15651801029159529</c:v>
                </c:pt>
                <c:pt idx="7">
                  <c:v>-0.34329405162738491</c:v>
                </c:pt>
                <c:pt idx="8">
                  <c:v>-0.58215408805031443</c:v>
                </c:pt>
                <c:pt idx="9">
                  <c:v>-0.1356404136833731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61-44C4-BB34-82883DF2816A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0.15360815412287748</c:v>
                </c:pt>
                <c:pt idx="1">
                  <c:v>0.1151679355634241</c:v>
                </c:pt>
                <c:pt idx="2">
                  <c:v>1.6086518773261536E-2</c:v>
                </c:pt>
                <c:pt idx="3">
                  <c:v>0.23202710499225088</c:v>
                </c:pt>
                <c:pt idx="4">
                  <c:v>4.8870436779528716E-2</c:v>
                </c:pt>
                <c:pt idx="5">
                  <c:v>0.24912610156453274</c:v>
                </c:pt>
                <c:pt idx="6">
                  <c:v>3.0510085183886333E-2</c:v>
                </c:pt>
                <c:pt idx="7">
                  <c:v>2.6477142889464574E-2</c:v>
                </c:pt>
                <c:pt idx="8">
                  <c:v>4.208853241625847E-2</c:v>
                </c:pt>
                <c:pt idx="9">
                  <c:v>8.6037987714515193E-2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61-44C4-BB34-82883DF28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132322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7-430E-B8A3-9547F328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-3.4030622269917377E-2</c:v>
                </c:pt>
                <c:pt idx="6">
                  <c:v>4.2012174474552522E-2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7-430E-B8A3-9547F328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4-4C02-9A6E-03897AA5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4-4C02-9A6E-03897AA5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42034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2-4785-A756-232006385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0.22110672312889568</c:v>
                </c:pt>
                <c:pt idx="6">
                  <c:v>-3.6867309763306877E-2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2-4785-A756-232006385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7A-4044-94DE-7AA8DE13BB3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A-4044-94DE-7AA8DE13BB3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7A-4044-94DE-7AA8DE13BB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7A-4044-94DE-7AA8DE13BB3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7A-4044-94DE-7AA8DE13BB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7A-4044-94DE-7AA8DE13BB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5">
                  <c:v>2876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7A-4044-94DE-7AA8DE13B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7A-4044-94DE-7AA8DE13BB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7A-4044-94DE-7AA8DE13BB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7A-4044-94DE-7AA8DE13BB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7A-4044-94DE-7AA8DE13BB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7A-4044-94DE-7AA8DE13BB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7A-4044-94DE-7AA8DE13BB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7A-4044-94DE-7AA8DE13BB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7A-4044-94DE-7AA8DE13BB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7A-4044-94DE-7AA8DE13BB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7A-4044-94DE-7AA8DE13BB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7A-4044-94DE-7AA8DE13BB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7A-4044-94DE-7AA8DE13BB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7A-4044-94DE-7AA8DE13BB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7A-4044-94DE-7AA8DE13BB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7A-4044-94DE-7AA8DE13BB3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5">
                  <c:v>7.3134328358208878E-2</c:v>
                </c:pt>
                <c:pt idx="12">
                  <c:v>-0.16487911288856572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7A-4044-94DE-7AA8DE13B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1A09DC-0E35-411C-8EB9-B5E5C6C35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78A215D-9087-4474-BA94-4DE985A4EB4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D9C6B12-989F-A975-5181-F6A9086530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3D3237B-A489-7A93-EF2E-13AB03B863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41B260-78DC-47FE-91DC-BFCF24FAF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899760-A025-4109-9255-9B6F3BFA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347F6A-FB2E-4ACF-987B-039BB4926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0327D-AF36-464D-9271-9F89ABD32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6D9768-3891-4D03-97AF-C4105775C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08D06F-7D73-4EDD-B523-A8098AB4E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E9EF3C-A927-4517-A5A8-6E4ED0FC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517DC3-3F0F-4A33-BF83-92CAA8BA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F0672BB-888A-4AA7-94D2-525874608A2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8548D01-EE80-9736-53AC-76EC0DFE24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F33644B-F122-F64E-8BC1-2FBC314996E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D10690-E46E-4BB3-9007-8B619B84B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B1109E-113F-41F7-AE91-B06EB12C3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164D4D-60D4-4A40-AD67-B761388F0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A3928A1-80A9-4C3E-8871-A6BC431AA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931F98D-26DA-4A09-B56F-393156AEB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20.361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41,0%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20.361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41,0%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517ECBF-3519-453F-9280-718C00E4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25D3D2-E8A4-452A-B91F-C9B5D0CA8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82F00E3-DE01-46A0-9118-4FD0802B9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94B4D1-C537-4D7B-95FF-F674189CC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34.151 viajeros 
cuota: 68,7%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15.526 viajeros
cuota: 31,3%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9E6A2F6-B688-4507-AE39-A57C8B6AF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C42D4D-1B82-45C5-ABEE-3768471FF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58014EC-02EE-439D-A6B8-E02959BD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D4F3DE-3447-41F4-BC13-93DB665E4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21.778 viajeros 
cuota: 74,3%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7.538 viajeros
cuota: 25,7%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8E504F7-F853-4BF0-8D71-E2105EAA0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9B6BB4-A2DB-4C36-900C-052FF0825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237FF7C-EDC1-4AEF-9513-B9B34F71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B407CB-6D6C-40B1-BE41-CB4F7ABF3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12.373 viajeros 
cuota: 60,8%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7.988 viajeros
cuota: 39,2%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84C37BD-E11F-40A9-97E4-BF3319071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8205A1-994E-4FEA-9848-0ABDB9010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7721FC7-4C56-4AC5-AB5A-0D11C4CD3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2D8990-D444-4FC8-A662-556B55FA9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58171B-D0AC-4961-B6A5-1F7D14F83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A46F63D-B624-4385-B424-F939360CF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8F28AC-33C6-45F0-AB98-A1341F79E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69610E0-DAFD-41DA-82C0-238B3C18F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F106FDB-CE34-4880-86F2-56C54231E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98B1D7-5DD8-4BB8-AA9F-D11745C26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3A8F5A4-48B4-40DD-A0B6-0E100B14E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EBB576-E08F-4BEC-BAA1-A20CC51FA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52EE222-904B-40BB-BC55-724B1FEC0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0887C4B-58BF-4F9D-90AA-30172FC53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F975AC-E933-41D0-8DFD-8FD86FB0A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9F47A8-1311-4B69-8103-5EABD06DC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51AA2B-F782-4EAE-8494-8AAB045D3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BF2A0A-5542-4782-9EFB-3E0F2F971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FA2B3B-223B-4E37-97CD-7EF9FC710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D8045B-71DC-4B20-AD44-17A9DE08B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7A6B83-DA4D-463A-B021-8A614106C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60B619-DBBD-453D-A210-CEC92EEBF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479859-8FB8-47A9-B09B-925B976A7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8B56DC-32D8-40D0-AB29-8DD733BFE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7B0A38-576C-494C-BAB3-22F13E66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81F0F8-DA92-4BE5-A265-8FA8B8113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EE2DB0-4EB2-48EC-ACB9-4935790E2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FB22BB-0BA9-45B6-8965-F90C6BF5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3E95A4-715C-45C7-AEF6-BF76E3BD5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DB543E-1A9D-41C0-A19E-0081BC571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C90713-8B67-48C5-AAEE-0E6E5C227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DC4F2CC-20A0-47D1-8AA2-93C6CEFA6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71EEBF-25E3-4D8E-BBD6-AE6812E43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22C8B2-CACB-47A9-AA3C-2110BA436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89640F6-F9E7-4B57-8026-3902CFF4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2ECD19-C970-4EA9-A1E2-FA88A7714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C97B6A-7F0D-4E8A-B429-85C969A92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606005-CED3-419A-B95D-74C3899E9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BBB698E-2A19-40C4-BA42-89CB05211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D3C31EC-03C5-474B-A579-0C941047B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66A2A9-A2E4-4151-A691-916D0F025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CA3536-788F-4A6E-A371-CC14963F2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C6CB2E-A171-4991-AF83-F56E3BE27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AFE667-380E-4345-86E0-93C1979E7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F36E51-2D9E-47AB-864D-8BF95FC1A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5D4A57-88C2-40C8-901D-341F17DBD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43CF358-5325-4239-980F-68938BB7C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AE1019-E811-47F7-B2C3-39FA47FD5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8DAAAC0-8508-4211-8259-5A4B768E1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21757D-962B-4AC6-B423-D73BB713E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A08C22-D334-4CD6-B8A4-EE48A212C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C56548-B82A-458B-A62A-C13A78EB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00F9CE9-A26B-4721-AD18-2EE588B57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F94ACB9-D61F-499F-8C65-439AFC77B1F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D58C1CC-EF1D-E559-9F1F-D6340399E7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03E72A2-877A-1FA2-EB24-85E822D1B8F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B65BF5-172D-4CFC-84AA-659396D86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1BD4ED-132B-4AA8-BAFE-6E05594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0D92A7C-65F7-4123-8738-9B3AC7730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B9A7C8-1CB5-400A-8D1D-4411FDD48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2DBDBE-D776-432E-A876-501B9A67B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07BD5AC-0660-4981-BF3B-D66F0A651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136E13-0931-42BF-8B69-86A1F16D8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58982E-A617-4110-88DC-BC6DE4D2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2478D-2A50-4CC6-9D83-17A29983E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CB7606-2DC2-4CFA-A119-20CF70ED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CF0EF92-49BE-487E-BFB8-7BB181FA0D1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E06635B-8204-14C6-4EB0-41F9C58141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37903CA-E472-B82F-35A7-411198862CB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D78288-B0EE-467C-A4B6-76DAB4CF8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A557FF-F63E-4E94-BFF6-032A80C1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FDA1589-BA8C-4654-8199-82F8D24CD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D1D44D-16B2-4CE1-B54E-6A22FCA7F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D7B516-C109-4D91-9AD8-623ADB3D4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999D6C3-978B-48DB-B073-1204B124F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CF2828-B629-45A6-8DFA-0289724CE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B569E5-E7B6-404E-B0F3-375085D51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E02103-3F48-495F-9D51-058F522B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5D1FD3C-4AC6-44BF-829D-A6278E44816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FF726ED-F6C9-0D48-40D6-43B6EAB96E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93CB16D-F810-33D0-69CD-1C84E784DE1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93DFE4-6595-4F31-A563-CE75D8A4A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142F35-3190-4043-9AC9-75BD4032E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ABEE36-EA83-4EC9-A273-0F93379B9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0EC944-0136-4C4D-8EB2-37A857AE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B188F5-8BC6-4D90-9DEC-6ACAD73FF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6276303-BF23-4977-B272-8CFCAC709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751CEED-483C-48D6-BBA3-FA03F873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BE83751-BCEF-4803-87BF-BAEA520DA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0225174-4EE7-46F0-9043-6BD9CB0A0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B6E048F-AE42-402F-86AF-4CBD7D37B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02D609D-D5F2-4FC1-AC85-FE45E2BA1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4727EC4-B7A5-4F0B-A7DE-E97B9B951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A0ABA9A-2712-4B2D-B1CF-99DD2EB46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87F3CF4-0F8D-44E5-98EA-ABB6081AB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61AC02-9AA7-444C-925E-44A622AD3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CB38FB-EEDD-4997-BF4B-03954E1B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C7BDD1-E122-44A2-913E-1F975D916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370269-FE81-45BC-B37B-1678A68A6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36C871-A378-4A6B-9C0D-785A99FE0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4D4FE1-2D6C-4185-9EFE-92198A051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CA71ABD-B107-43CA-8441-1A02372FD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F18D83-89B0-4BE9-B9D4-109058A43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DE6272F-CBA9-4C2A-AEAA-FBA05863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2265F33-A605-4E1C-B394-34729AE3B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2912C4-C7DA-415A-AA4E-919D6E8BB2A1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56C8324-DD9A-EDEF-A147-6B1B5F5811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3CD4D58-7AC9-B8D5-7288-917D77CC30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63D5C0-8661-45A8-AA94-63D82F4CD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A1C953-E49A-40D0-8890-58DA6446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9A2A02-7029-47D7-9A7C-43A5591DF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491542-3090-458F-A42E-17DC302E8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867DC7-F929-41E8-9185-BCACF1BAB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ABFF5B-0604-49A3-BAAA-DBCE966CB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84A46D1-8240-42FA-A6F8-88A43407E959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DF31904-8930-AE30-B416-ABB85F5390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6977FFD-65B7-6ED4-A409-D0490F61D4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796A85-DDF5-459A-BDED-CE9F1825E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61598E-4781-4F6C-B6F3-07BCA74E6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55E7FA-8AA3-4BDC-8F94-DB52EB060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45A452-DAAE-41B6-9F4A-BF0EA530A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250685B-7D92-4ABF-B6A9-CD2AFC77C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91412EF-9691-4E9A-A61A-3F226EB3A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9B40B8E-F58D-4E0A-944A-4962B0C67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062DA02-6A80-477A-A307-908DEC8BF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409096D-03D8-4782-9162-3D6993472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E0AC41E-7FAF-42D5-8701-5B202AA5E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BA68E15-27D2-4623-8AB8-5FFB0AFCD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BB636CC-285C-4EED-AA26-E41C0B48B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D870A3F-E5C5-4783-91C1-2663C640D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882D852-4505-4173-AC55-5A859BA14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D643DB6-19C5-4304-85DA-5A682CCC6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0C19DF-0228-4A5D-A44F-5C5817618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C7588A-CFB4-4292-AF32-2F269A8B7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87D286-73F0-452F-AF17-CF4656144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773A5F-6109-48E2-A417-935C5D237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53E8E1-B1B5-4D15-9559-5784C48C4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AE16A9E-27A7-4167-B686-1AF5060C1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60D4C29-6B3E-4785-8CB3-C32F3CB5B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DD282BA-1735-48F7-B56E-A83BE8B19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8C3BABA-7B91-4D86-ACE3-4E75F2CA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09C7C8B-8255-451A-AD74-43936CDC6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E6E5B62-A14D-469D-A786-FB5B93976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D6C4C2-AFE0-4B85-A40E-581DFA4EE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BB5B900-5FB2-41D7-9572-40B40EB6D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6CB2D9A-62E6-4EB8-BB07-91FBD2821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57DA4E4-A902-4706-BB2F-F7DFBC435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0E20EF-880D-4216-BA5E-A05A5E60C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9D3F8D-4CCE-49FD-A53E-75966A475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1D003A-164B-49F5-8AB9-9933E999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136042F-FE3D-4DE2-B2C5-BC4A42C63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189602-6C9D-42B3-90B1-27E4B6475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6272098-1571-496A-90E5-4242FD673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CDDC6D2-208E-4954-A528-5BB32FFDE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3A4BA8F-BEF1-4CE2-A2F1-84BF505D4A9C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71E2951-DE98-4554-13D7-710BBE0701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E891159-8218-E53A-4880-03F5081F04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3D9480-77D3-4CF1-ACBA-4C7F805DA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2FE3536D-D1A8-4D28-B6CC-F1E03072A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A88B110A-D1AB-4322-899D-8C1C0D279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73E577-344B-4A96-97CD-E33F4B58E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728A686-1C39-429E-AE42-536E86061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17F3BFC-E43F-4422-AFF3-F5F119606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0FD673-1852-4FB6-9219-0DF9FA1FE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C1D0C-8BC5-4F09-ACB5-8EDD579F71BA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5B8F5D9F-6C49-4105-8878-048D07A9C4C3}"/>
    <hyperlink ref="B19" location="'Viajeros entr evol mensu TF'!A1" tooltip="Evolución mensual de viajeros entrentrados en Tenerife según lugar de residencia" display="Evolución mensual de viajeros entrados en Tenerife según lugar de residencia" xr:uid="{09AF231D-C297-4A87-9057-864B7DDB970D}"/>
    <hyperlink ref="B14" location="'Establecim aloj islas cat y tip'!A1" tooltip="Establecimientos alojativos Canarias e islas" display="Establecimientos alojativos Canarias e islas" xr:uid="{09D69DF9-EA88-4488-81FE-894A131277D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B720EC2-4FF1-48C9-932E-697B2E944FCF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F239F89-DEBB-4D77-92C9-3C1B400742B8}"/>
    <hyperlink ref="B37" location="'Pernoctaciones lugar reside'!A1" tooltip="Pernoctaciones registradas en establecimientos alojativos de Canarias e islas según tipología y categoría" display="'Pernoctaciones lugar reside'!A1" xr:uid="{2D8AD86C-19AF-4A65-9A23-D7284DC5ACF6}"/>
    <hyperlink ref="B8" location="'Resumen indicadores (aloj)'!A1" tooltip="Resumen indicadores Tenerife" display="'Resumen indicadores (aloj)'!A1" xr:uid="{0CFE80E9-9A27-464B-A1EF-1749078E4043}"/>
    <hyperlink ref="B9" location="'Resumen indicadores municipios '!A1" tooltip="Resumen indicadores municipios Tenerife" display="Resumen indicadores municipios Tenerife" xr:uid="{6726CC5F-3274-4457-9718-368F59411FBD}"/>
    <hyperlink ref="B20" location="'Viajeros entr evol mensu TF cat'!A1" tooltip="Evolución mensual de viajeros entrentrados en Tenerife según lugar de residencia" display="'Viajeros entr evol mensu TF cat'!A1" xr:uid="{3E06D467-1C2E-43CD-B5F8-5B507031A696}"/>
    <hyperlink ref="B21" location="'Viajeros entr evol anual TF cat'!A1" tooltip="Evolución mensual de viajeros entrentrados en Tenerife según lugar de residencia" display="'Viajeros entr evol anual TF cat'!A1" xr:uid="{8C1BD5F2-44C1-459A-9946-61C168E7D3B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3810305-98AC-4627-B30D-9245291672F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8DD87968-1D36-4869-8C6C-23C444324BD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331E9E1-AEC0-42EA-872A-3AB7F82FE9B0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C0FAD18-06F7-4243-8B6C-2E643980D619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55C39B3-BDF9-45A5-8A84-701815CBF7F2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5F0982F-BF1C-42F4-948A-3A2B114900C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948FA9F4-CF7C-454B-93B2-37E5CF108D2F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3F87E226-E08B-4B8D-AB60-00E403A92C13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FCE3AAB-6743-47E8-8081-7DA8033DB4E3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C965828-54B4-4623-9025-66C017C0CE84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6E807A20-A193-4FCA-9551-AD2B6F1D3410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A775B5AB-4094-417B-B2E5-C081C8426374}"/>
    <hyperlink ref="B35" location="'Pernoctaciones evol mensu TF'!A1" tooltip="Evolución mensual de pernoctaciones en Tenerife según lugar de residencia" display="'Pernoctaciones evol mensu TF'!A1" xr:uid="{0F75F025-FDE7-421E-BE5C-C357EFA14682}"/>
    <hyperlink ref="B36" location="'Pernocta evol mensu TF cat'!A1" tooltip="Evolución mensual de pernoctaciones en Tenerife según lugar de residencia" display="'Pernocta evol mensu TF cat'!A1" xr:uid="{10A47DA9-7660-477A-9391-3973EA5C49FA}"/>
    <hyperlink ref="B38" location="'Pernoctaciones lugar residen ac'!A1" tooltip="Pernoctaciones registradas en establecimientos alojativos de Canarias e islas según tipología y categoría" display="'Pernoctaciones lugar residen ac'!A1" xr:uid="{6EF51A40-6AF9-4634-9CDC-8F6EB175CA8E}"/>
    <hyperlink ref="B39" location="'Pernoctaciones lugar reside año'!A1" tooltip="Pernoctaciones registradas en establecimientos alojativos de Canarias e islas según tipología y categoría" display="'Pernoctaciones lugar reside año'!A1" xr:uid="{9E484137-4D41-4CD9-B2E1-BB3C915A0D4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73C9DA0-6740-4BA3-ABB0-3D3C954F6CDA}"/>
    <hyperlink ref="B41" location="'EM evol menusual lugar resd'!A1" tooltip="Evolución mensual de estancia media en Tenerife según lugar de residencia" display="'EM evol menusual lugar resd'!A1" xr:uid="{0E2092FE-27F7-433C-AF39-E76262D1EBDE}"/>
    <hyperlink ref="B42" location="'EM evol mensu TF cat '!A1" tooltip="Evolución mensual de estancia media en Tenerife según lugar de residencia" display="'EM evol mensu TF cat '!A1" xr:uid="{EEECB0EC-150E-4B0D-8D35-5FE9B87DEAEC}"/>
    <hyperlink ref="B44" location="'tasa de ocupación evol mens'!A1" tooltip="Evolución mensual de estancia media en Tenerife según lugar de residencia" display="'tasa de ocupación evol mens'!A1" xr:uid="{6CE78A4D-FBDA-4A3A-A42B-310FDA8EF68B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490A52B-20AB-49F1-86CD-5276EF6D06B1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EB8D4F3-2219-4E41-A5A0-906EBD83F8E5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73B495ED-6BD7-4779-8352-9A163435A1E9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51D8AC7-016C-456D-BFCC-5A69F2FDC9B1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D7ADA2C7-4E44-4040-B908-F8E5C15D69F2}"/>
    <hyperlink ref="B47" location="'ADR municipios'!A1" display="Tarifa media diaria (ADR) Tenerife y municipios" xr:uid="{D1215F5B-1E17-4C2F-B26A-44D53A752C64}"/>
    <hyperlink ref="B48" location="'RevPAR  municipios'!A1" display="Ingresos medios por habitación (RevPar) Tenerife y municipios" xr:uid="{B1FA12DA-C62F-4FAA-BB4E-6570D3F23FB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5CCE5-4DF3-4AC4-9C40-CB99827C540C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0" t="s">
        <v>251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102767</v>
      </c>
      <c r="D9" s="121">
        <v>8.4192760207635331E-3</v>
      </c>
      <c r="E9" s="120">
        <v>8010</v>
      </c>
      <c r="F9" s="121">
        <f t="shared" ref="F9:L21" si="3">IFERROR(E9/C9-1,"-")</f>
        <v>-0.92205669135033619</v>
      </c>
      <c r="G9" s="120">
        <v>72992</v>
      </c>
      <c r="H9" s="121">
        <f t="shared" si="3"/>
        <v>8.1126092384519346</v>
      </c>
      <c r="I9" s="120">
        <v>102127</v>
      </c>
      <c r="J9" s="121">
        <f t="shared" si="3"/>
        <v>0.39915333187198598</v>
      </c>
      <c r="K9" s="120">
        <v>102161</v>
      </c>
      <c r="L9" s="121">
        <f t="shared" si="3"/>
        <v>3.3291881676733581E-4</v>
      </c>
      <c r="M9" s="120">
        <v>108758</v>
      </c>
      <c r="N9" s="121">
        <f t="shared" ref="N9" si="4">IFERROR(M9/K9-1,"-")</f>
        <v>6.4574544101956732E-2</v>
      </c>
    </row>
    <row r="10" spans="1:15" x14ac:dyDescent="0.25">
      <c r="A10" s="1" t="s">
        <v>74</v>
      </c>
      <c r="B10" s="119" t="s">
        <v>75</v>
      </c>
      <c r="C10" s="120">
        <v>105310</v>
      </c>
      <c r="D10" s="121">
        <v>5.3089469105308984E-2</v>
      </c>
      <c r="E10" s="120">
        <v>10131</v>
      </c>
      <c r="F10" s="121">
        <f t="shared" si="3"/>
        <v>-0.90379830975216024</v>
      </c>
      <c r="G10" s="120">
        <v>88104</v>
      </c>
      <c r="H10" s="121">
        <f t="shared" si="3"/>
        <v>7.6964761622742071</v>
      </c>
      <c r="I10" s="120">
        <v>102173</v>
      </c>
      <c r="J10" s="121">
        <f t="shared" si="3"/>
        <v>0.15968627985108519</v>
      </c>
      <c r="K10" s="120">
        <v>112246</v>
      </c>
      <c r="L10" s="121">
        <f t="shared" si="3"/>
        <v>9.8587689507012577E-2</v>
      </c>
      <c r="M10" s="120">
        <v>115019</v>
      </c>
      <c r="N10" s="121">
        <f>IFERROR(M10/K10-1,"-")</f>
        <v>2.4704666536001341E-2</v>
      </c>
    </row>
    <row r="11" spans="1:15" x14ac:dyDescent="0.25">
      <c r="A11" s="1" t="s">
        <v>76</v>
      </c>
      <c r="B11" s="119" t="s">
        <v>77</v>
      </c>
      <c r="C11" s="120">
        <v>41200</v>
      </c>
      <c r="D11" s="121">
        <v>-0.65453341047635816</v>
      </c>
      <c r="E11" s="120">
        <v>12907</v>
      </c>
      <c r="F11" s="121">
        <f t="shared" si="3"/>
        <v>-0.68672330097087375</v>
      </c>
      <c r="G11" s="120">
        <v>104660</v>
      </c>
      <c r="H11" s="121">
        <f t="shared" si="3"/>
        <v>7.1087781823816538</v>
      </c>
      <c r="I11" s="120">
        <v>114283</v>
      </c>
      <c r="J11" s="121">
        <f t="shared" si="3"/>
        <v>9.1945346837378095E-2</v>
      </c>
      <c r="K11" s="120">
        <v>122937</v>
      </c>
      <c r="L11" s="121">
        <f t="shared" si="3"/>
        <v>7.5724298452088279E-2</v>
      </c>
      <c r="M11" s="120">
        <v>123198</v>
      </c>
      <c r="N11" s="121">
        <f>IFERROR(M11/K11-1,"-")</f>
        <v>2.1230386295418846E-3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13736</v>
      </c>
      <c r="F12" s="121" t="str">
        <f t="shared" si="3"/>
        <v>-</v>
      </c>
      <c r="G12" s="120">
        <v>110839</v>
      </c>
      <c r="H12" s="121">
        <f t="shared" si="3"/>
        <v>7.0692341292952818</v>
      </c>
      <c r="I12" s="120">
        <v>112901</v>
      </c>
      <c r="J12" s="121">
        <f t="shared" si="3"/>
        <v>1.8603560118730877E-2</v>
      </c>
      <c r="K12" s="120">
        <v>113542</v>
      </c>
      <c r="L12" s="121">
        <f t="shared" si="3"/>
        <v>5.6775405000841772E-3</v>
      </c>
      <c r="M12" s="120">
        <v>115519</v>
      </c>
      <c r="N12" s="121">
        <f>IFERROR(M12/K12-1,"-")</f>
        <v>1.7412058973771849E-2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15428</v>
      </c>
      <c r="F13" s="121" t="str">
        <f t="shared" si="3"/>
        <v>-</v>
      </c>
      <c r="G13" s="120">
        <v>97379</v>
      </c>
      <c r="H13" s="121">
        <f t="shared" si="3"/>
        <v>5.3118356235416124</v>
      </c>
      <c r="I13" s="120">
        <v>96632</v>
      </c>
      <c r="J13" s="121">
        <f t="shared" si="3"/>
        <v>-7.671058441758527E-3</v>
      </c>
      <c r="K13" s="120">
        <v>110622</v>
      </c>
      <c r="L13" s="121">
        <f t="shared" si="3"/>
        <v>0.14477605762066403</v>
      </c>
      <c r="M13" s="120">
        <v>116586</v>
      </c>
      <c r="N13" s="121">
        <f>IFERROR(M13/K13-1,"-")</f>
        <v>5.3913326463090439E-2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21147</v>
      </c>
      <c r="F14" s="121" t="str">
        <f t="shared" si="3"/>
        <v>-</v>
      </c>
      <c r="G14" s="120">
        <v>99145</v>
      </c>
      <c r="H14" s="121">
        <f t="shared" si="3"/>
        <v>3.6883718730789239</v>
      </c>
      <c r="I14" s="120">
        <v>109784</v>
      </c>
      <c r="J14" s="121">
        <f t="shared" si="3"/>
        <v>0.1073074789449795</v>
      </c>
      <c r="K14" s="120">
        <v>113390</v>
      </c>
      <c r="L14" s="121">
        <f t="shared" si="3"/>
        <v>3.2846316403118747E-2</v>
      </c>
      <c r="M14" s="120">
        <v>117164</v>
      </c>
      <c r="N14" s="121">
        <f>IFERROR(M14/K14-1,"-")</f>
        <v>3.3283358320839618E-2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42074</v>
      </c>
      <c r="F15" s="121" t="str">
        <f t="shared" si="3"/>
        <v>-</v>
      </c>
      <c r="G15" s="120">
        <v>119732</v>
      </c>
      <c r="H15" s="121">
        <f t="shared" si="3"/>
        <v>1.8457479678661408</v>
      </c>
      <c r="I15" s="120">
        <v>112830</v>
      </c>
      <c r="J15" s="121">
        <f t="shared" si="3"/>
        <v>-5.7645408078040972E-2</v>
      </c>
      <c r="K15" s="120">
        <v>121148</v>
      </c>
      <c r="L15" s="121">
        <f t="shared" si="3"/>
        <v>7.3721527962421263E-2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30803</v>
      </c>
      <c r="D16" s="121">
        <v>-0.74237228597236626</v>
      </c>
      <c r="E16" s="120">
        <v>53067</v>
      </c>
      <c r="F16" s="121">
        <f t="shared" si="3"/>
        <v>0.72278674155114753</v>
      </c>
      <c r="G16" s="120">
        <v>117894</v>
      </c>
      <c r="H16" s="121">
        <f t="shared" si="3"/>
        <v>1.2216066481994461</v>
      </c>
      <c r="I16" s="120">
        <v>116797</v>
      </c>
      <c r="J16" s="121">
        <f t="shared" si="3"/>
        <v>-9.3049688703411571E-3</v>
      </c>
      <c r="K16" s="120">
        <v>126181</v>
      </c>
      <c r="L16" s="121">
        <f t="shared" si="3"/>
        <v>8.0344529397159192E-2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18180</v>
      </c>
      <c r="D17" s="121">
        <v>-0.81693502099507598</v>
      </c>
      <c r="E17" s="120">
        <v>59020</v>
      </c>
      <c r="F17" s="121">
        <f t="shared" si="3"/>
        <v>2.2464246424642464</v>
      </c>
      <c r="G17" s="120">
        <v>103298</v>
      </c>
      <c r="H17" s="121">
        <f t="shared" si="3"/>
        <v>0.7502202643171807</v>
      </c>
      <c r="I17" s="120">
        <v>107312</v>
      </c>
      <c r="J17" s="121">
        <f t="shared" si="3"/>
        <v>3.8858448372669274E-2</v>
      </c>
      <c r="K17" s="120">
        <v>111150</v>
      </c>
      <c r="L17" s="121">
        <f t="shared" si="3"/>
        <v>3.5764872521246494E-2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21674</v>
      </c>
      <c r="D18" s="121">
        <v>-0.80267302754966408</v>
      </c>
      <c r="E18" s="120">
        <v>89457</v>
      </c>
      <c r="F18" s="121">
        <f t="shared" si="3"/>
        <v>3.127387653409615</v>
      </c>
      <c r="G18" s="120">
        <v>113209</v>
      </c>
      <c r="H18" s="121">
        <f t="shared" si="3"/>
        <v>0.26551303978447738</v>
      </c>
      <c r="I18" s="120">
        <v>119521</v>
      </c>
      <c r="J18" s="121">
        <f t="shared" si="3"/>
        <v>5.5755284473849143E-2</v>
      </c>
      <c r="K18" s="120">
        <v>125080</v>
      </c>
      <c r="L18" s="121">
        <f t="shared" si="3"/>
        <v>4.6510655031333448E-2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16498</v>
      </c>
      <c r="D19" s="121">
        <v>-0.8463372607460532</v>
      </c>
      <c r="E19" s="120">
        <v>88426</v>
      </c>
      <c r="F19" s="121">
        <f t="shared" si="3"/>
        <v>4.3598011880227903</v>
      </c>
      <c r="G19" s="120">
        <v>107366</v>
      </c>
      <c r="H19" s="121">
        <f t="shared" si="3"/>
        <v>0.21419039648972027</v>
      </c>
      <c r="I19" s="120">
        <v>113999</v>
      </c>
      <c r="J19" s="121">
        <f t="shared" si="3"/>
        <v>6.1779334239889794E-2</v>
      </c>
      <c r="K19" s="120">
        <v>113916</v>
      </c>
      <c r="L19" s="121">
        <f t="shared" si="3"/>
        <v>-7.280765620750751E-4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17398</v>
      </c>
      <c r="D20" s="121">
        <v>-0.84088747439274214</v>
      </c>
      <c r="E20" s="120">
        <v>78855</v>
      </c>
      <c r="F20" s="121">
        <f t="shared" si="3"/>
        <v>3.5324175192550866</v>
      </c>
      <c r="G20" s="120">
        <v>108917</v>
      </c>
      <c r="H20" s="121">
        <f t="shared" si="3"/>
        <v>0.38123137404096119</v>
      </c>
      <c r="I20" s="120">
        <v>111619</v>
      </c>
      <c r="J20" s="121">
        <f t="shared" si="3"/>
        <v>2.4807881230661799E-2</v>
      </c>
      <c r="K20" s="120">
        <v>115450</v>
      </c>
      <c r="L20" s="121">
        <f t="shared" si="3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375345</v>
      </c>
      <c r="D21" s="124">
        <v>-0.71114220212080703</v>
      </c>
      <c r="E21" s="123">
        <v>492258</v>
      </c>
      <c r="F21" s="124">
        <f t="shared" si="3"/>
        <v>0.31148143707788845</v>
      </c>
      <c r="G21" s="123">
        <v>1243535</v>
      </c>
      <c r="H21" s="124">
        <f t="shared" si="3"/>
        <v>1.5261854555944239</v>
      </c>
      <c r="I21" s="123">
        <v>1319978</v>
      </c>
      <c r="J21" s="124">
        <f t="shared" si="3"/>
        <v>6.1472334916186533E-2</v>
      </c>
      <c r="K21" s="123">
        <v>1387823</v>
      </c>
      <c r="L21" s="124">
        <f t="shared" si="3"/>
        <v>5.139858391579244E-2</v>
      </c>
      <c r="M21" s="123">
        <v>696244</v>
      </c>
      <c r="N21" s="124">
        <v>3.1628483118930628E-2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0" t="s">
        <v>252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5">G29-1</f>
        <v>2021</v>
      </c>
      <c r="F29" s="308"/>
      <c r="G29" s="309">
        <f t="shared" ref="G29" si="6">I29-1</f>
        <v>2022</v>
      </c>
      <c r="H29" s="308"/>
      <c r="I29" s="309">
        <f t="shared" ref="I29" si="7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60504</v>
      </c>
      <c r="D31" s="121">
        <v>8.4884346422807955E-2</v>
      </c>
      <c r="E31" s="120">
        <v>2072</v>
      </c>
      <c r="F31" s="121">
        <f t="shared" ref="F31:L43" si="8">IFERROR(E31/C31-1,"-")</f>
        <v>-0.96575433029221203</v>
      </c>
      <c r="G31" s="120">
        <v>40098</v>
      </c>
      <c r="H31" s="121">
        <f t="shared" si="8"/>
        <v>18.352316602316602</v>
      </c>
      <c r="I31" s="120">
        <v>63291</v>
      </c>
      <c r="J31" s="121">
        <f t="shared" si="8"/>
        <v>0.57840790064342351</v>
      </c>
      <c r="K31" s="120">
        <v>62071</v>
      </c>
      <c r="L31" s="121">
        <f t="shared" si="8"/>
        <v>-1.9276042407293303E-2</v>
      </c>
      <c r="M31" s="120">
        <v>69478</v>
      </c>
      <c r="N31" s="121">
        <f t="shared" ref="N31:N36" si="9">IFERROR(M31/K31-1,"-")</f>
        <v>0.11933108859209618</v>
      </c>
    </row>
    <row r="32" spans="1:15" x14ac:dyDescent="0.25">
      <c r="B32" s="119" t="s">
        <v>75</v>
      </c>
      <c r="C32" s="120">
        <v>62555</v>
      </c>
      <c r="D32" s="121">
        <v>0.11697378758660104</v>
      </c>
      <c r="E32" s="120">
        <v>3046</v>
      </c>
      <c r="F32" s="121">
        <f t="shared" si="8"/>
        <v>-0.95130684997202464</v>
      </c>
      <c r="G32" s="120">
        <v>51286</v>
      </c>
      <c r="H32" s="121">
        <f t="shared" si="8"/>
        <v>15.837163493105713</v>
      </c>
      <c r="I32" s="120">
        <v>61780</v>
      </c>
      <c r="J32" s="121">
        <f t="shared" si="8"/>
        <v>0.20461724447217566</v>
      </c>
      <c r="K32" s="120">
        <v>67703</v>
      </c>
      <c r="L32" s="121">
        <f t="shared" si="8"/>
        <v>9.5872450631272255E-2</v>
      </c>
      <c r="M32" s="120">
        <v>72932</v>
      </c>
      <c r="N32" s="121">
        <f t="shared" si="9"/>
        <v>7.7234391385906154E-2</v>
      </c>
    </row>
    <row r="33" spans="2:15" x14ac:dyDescent="0.25">
      <c r="B33" s="119" t="s">
        <v>77</v>
      </c>
      <c r="C33" s="120">
        <v>24047</v>
      </c>
      <c r="D33" s="121">
        <v>-0.62609425777059069</v>
      </c>
      <c r="E33" s="120">
        <v>3905</v>
      </c>
      <c r="F33" s="121">
        <f t="shared" si="8"/>
        <v>-0.83760968104129407</v>
      </c>
      <c r="G33" s="120">
        <v>60604</v>
      </c>
      <c r="H33" s="121">
        <f t="shared" si="8"/>
        <v>14.519590268886043</v>
      </c>
      <c r="I33" s="120">
        <v>67669</v>
      </c>
      <c r="J33" s="121">
        <f t="shared" si="8"/>
        <v>0.11657646359976237</v>
      </c>
      <c r="K33" s="120">
        <v>75940</v>
      </c>
      <c r="L33" s="121">
        <f t="shared" si="8"/>
        <v>0.12222731235868722</v>
      </c>
      <c r="M33" s="120">
        <v>74634</v>
      </c>
      <c r="N33" s="121">
        <f t="shared" si="9"/>
        <v>-1.7197787727152969E-2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3295</v>
      </c>
      <c r="F34" s="121" t="str">
        <f t="shared" si="8"/>
        <v>-</v>
      </c>
      <c r="G34" s="120">
        <v>66573</v>
      </c>
      <c r="H34" s="121">
        <f t="shared" si="8"/>
        <v>19.204248861911989</v>
      </c>
      <c r="I34" s="120">
        <v>68688</v>
      </c>
      <c r="J34" s="121">
        <f t="shared" si="8"/>
        <v>3.1769636339056273E-2</v>
      </c>
      <c r="K34" s="120">
        <v>67726</v>
      </c>
      <c r="L34" s="121">
        <f t="shared" si="8"/>
        <v>-1.4005357558816711E-2</v>
      </c>
      <c r="M34" s="120">
        <v>66362</v>
      </c>
      <c r="N34" s="121">
        <f t="shared" si="9"/>
        <v>-2.0139975784779884E-2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4085</v>
      </c>
      <c r="F35" s="121" t="str">
        <f t="shared" si="8"/>
        <v>-</v>
      </c>
      <c r="G35" s="120">
        <v>59315</v>
      </c>
      <c r="H35" s="121">
        <f t="shared" si="8"/>
        <v>13.520195838433292</v>
      </c>
      <c r="I35" s="120">
        <v>62382</v>
      </c>
      <c r="J35" s="121">
        <f t="shared" si="8"/>
        <v>5.1706988114305075E-2</v>
      </c>
      <c r="K35" s="120">
        <v>68445</v>
      </c>
      <c r="L35" s="121">
        <f t="shared" si="8"/>
        <v>9.7191497547369332E-2</v>
      </c>
      <c r="M35" s="120">
        <v>71750</v>
      </c>
      <c r="N35" s="121">
        <f t="shared" si="9"/>
        <v>4.82869457228432E-2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7554</v>
      </c>
      <c r="F36" s="121" t="str">
        <f t="shared" si="8"/>
        <v>-</v>
      </c>
      <c r="G36" s="120">
        <v>62022</v>
      </c>
      <c r="H36" s="121">
        <f t="shared" si="8"/>
        <v>7.2104845115170768</v>
      </c>
      <c r="I36" s="120">
        <v>67287</v>
      </c>
      <c r="J36" s="121">
        <f t="shared" si="8"/>
        <v>8.4889232852858765E-2</v>
      </c>
      <c r="K36" s="120">
        <v>70894</v>
      </c>
      <c r="L36" s="121">
        <f t="shared" si="8"/>
        <v>5.3606194361466519E-2</v>
      </c>
      <c r="M36" s="120">
        <v>72569</v>
      </c>
      <c r="N36" s="121">
        <f t="shared" si="9"/>
        <v>2.3626823144412779E-2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18560</v>
      </c>
      <c r="F37" s="121" t="str">
        <f t="shared" si="8"/>
        <v>-</v>
      </c>
      <c r="G37" s="120">
        <v>71116</v>
      </c>
      <c r="H37" s="121">
        <f t="shared" si="8"/>
        <v>2.8316810344827585</v>
      </c>
      <c r="I37" s="120">
        <v>70310</v>
      </c>
      <c r="J37" s="121">
        <f t="shared" si="8"/>
        <v>-1.13335958152877E-2</v>
      </c>
      <c r="K37" s="120">
        <v>76375</v>
      </c>
      <c r="L37" s="121">
        <f t="shared" si="8"/>
        <v>8.6260844830038375E-2</v>
      </c>
      <c r="M37" s="120"/>
      <c r="N37" s="121"/>
    </row>
    <row r="38" spans="2:15" x14ac:dyDescent="0.25">
      <c r="B38" s="119" t="s">
        <v>87</v>
      </c>
      <c r="C38" s="120">
        <v>14181</v>
      </c>
      <c r="D38" s="121">
        <v>-0.7786294099281923</v>
      </c>
      <c r="E38" s="120">
        <v>28251</v>
      </c>
      <c r="F38" s="121">
        <f t="shared" si="8"/>
        <v>0.99217262534376993</v>
      </c>
      <c r="G38" s="120">
        <v>71571</v>
      </c>
      <c r="H38" s="121">
        <f t="shared" si="8"/>
        <v>1.5333970478921102</v>
      </c>
      <c r="I38" s="120">
        <v>69694</v>
      </c>
      <c r="J38" s="121">
        <f t="shared" si="8"/>
        <v>-2.6225705942350963E-2</v>
      </c>
      <c r="K38" s="120">
        <v>78502</v>
      </c>
      <c r="L38" s="121">
        <f t="shared" si="8"/>
        <v>0.12638103710505932</v>
      </c>
      <c r="M38" s="120"/>
      <c r="N38" s="121"/>
    </row>
    <row r="39" spans="2:15" x14ac:dyDescent="0.25">
      <c r="B39" s="119" t="s">
        <v>89</v>
      </c>
      <c r="C39" s="120">
        <v>8785</v>
      </c>
      <c r="D39" s="121">
        <v>-0.84416298582654814</v>
      </c>
      <c r="E39" s="120">
        <v>33952</v>
      </c>
      <c r="F39" s="121">
        <f t="shared" si="8"/>
        <v>2.8647694934547525</v>
      </c>
      <c r="G39" s="120">
        <v>64404</v>
      </c>
      <c r="H39" s="121">
        <f t="shared" si="8"/>
        <v>0.89691328934967007</v>
      </c>
      <c r="I39" s="120">
        <v>67208</v>
      </c>
      <c r="J39" s="121">
        <f t="shared" si="8"/>
        <v>4.3537668467797053E-2</v>
      </c>
      <c r="K39" s="120">
        <v>71650</v>
      </c>
      <c r="L39" s="121">
        <f t="shared" si="8"/>
        <v>6.6093322223544915E-2</v>
      </c>
      <c r="M39" s="120"/>
      <c r="N39" s="121"/>
    </row>
    <row r="40" spans="2:15" x14ac:dyDescent="0.25">
      <c r="B40" s="119" t="s">
        <v>91</v>
      </c>
      <c r="C40" s="120">
        <v>9727</v>
      </c>
      <c r="D40" s="121">
        <v>-0.85214404061592719</v>
      </c>
      <c r="E40" s="120">
        <v>54024</v>
      </c>
      <c r="F40" s="121">
        <f t="shared" si="8"/>
        <v>4.5540248792022204</v>
      </c>
      <c r="G40" s="120">
        <v>71237</v>
      </c>
      <c r="H40" s="121">
        <f t="shared" si="8"/>
        <v>0.3186176514141863</v>
      </c>
      <c r="I40" s="120">
        <v>73508</v>
      </c>
      <c r="J40" s="121">
        <f t="shared" si="8"/>
        <v>3.18795008212025E-2</v>
      </c>
      <c r="K40" s="120">
        <v>79884</v>
      </c>
      <c r="L40" s="121">
        <f t="shared" si="8"/>
        <v>8.6738858355553061E-2</v>
      </c>
      <c r="M40" s="120"/>
      <c r="N40" s="121"/>
    </row>
    <row r="41" spans="2:15" x14ac:dyDescent="0.25">
      <c r="B41" s="119" t="s">
        <v>93</v>
      </c>
      <c r="C41" s="120">
        <v>7481</v>
      </c>
      <c r="D41" s="121">
        <v>-0.88281825159380334</v>
      </c>
      <c r="E41" s="120">
        <v>52634</v>
      </c>
      <c r="F41" s="121">
        <f t="shared" si="8"/>
        <v>6.0356904157198237</v>
      </c>
      <c r="G41" s="120">
        <v>65777</v>
      </c>
      <c r="H41" s="121">
        <f t="shared" si="8"/>
        <v>0.24970551354637682</v>
      </c>
      <c r="I41" s="120">
        <v>71022</v>
      </c>
      <c r="J41" s="121">
        <f t="shared" si="8"/>
        <v>7.9739118536874543E-2</v>
      </c>
      <c r="K41" s="120">
        <v>70390</v>
      </c>
      <c r="L41" s="121">
        <f t="shared" si="8"/>
        <v>-8.898651122187462E-3</v>
      </c>
      <c r="M41" s="120"/>
      <c r="N41" s="121"/>
    </row>
    <row r="42" spans="2:15" x14ac:dyDescent="0.25">
      <c r="B42" s="119" t="s">
        <v>95</v>
      </c>
      <c r="C42" s="120">
        <v>8227</v>
      </c>
      <c r="D42" s="121">
        <v>-0.87079498696485225</v>
      </c>
      <c r="E42" s="120">
        <v>45371</v>
      </c>
      <c r="F42" s="121">
        <f t="shared" si="8"/>
        <v>4.5148899963534701</v>
      </c>
      <c r="G42" s="120">
        <v>68554</v>
      </c>
      <c r="H42" s="121">
        <f t="shared" si="8"/>
        <v>0.5109651539529656</v>
      </c>
      <c r="I42" s="120">
        <v>67674</v>
      </c>
      <c r="J42" s="121">
        <f t="shared" si="8"/>
        <v>-1.2836595968141906E-2</v>
      </c>
      <c r="K42" s="120">
        <v>71887</v>
      </c>
      <c r="L42" s="121">
        <f t="shared" si="8"/>
        <v>6.2254336968407431E-2</v>
      </c>
      <c r="M42" s="120"/>
      <c r="N42" s="121"/>
    </row>
    <row r="43" spans="2:15" ht="15.75" x14ac:dyDescent="0.25">
      <c r="B43" s="122" t="s">
        <v>32</v>
      </c>
      <c r="C43" s="123">
        <v>206279</v>
      </c>
      <c r="D43" s="124">
        <v>-0.71742409194583523</v>
      </c>
      <c r="E43" s="123">
        <v>256749</v>
      </c>
      <c r="F43" s="124">
        <f t="shared" si="8"/>
        <v>0.24466862841103554</v>
      </c>
      <c r="G43" s="123">
        <v>752557</v>
      </c>
      <c r="H43" s="124">
        <f t="shared" si="8"/>
        <v>1.9311000237586127</v>
      </c>
      <c r="I43" s="123">
        <v>810513</v>
      </c>
      <c r="J43" s="124">
        <f t="shared" si="8"/>
        <v>7.7012106724141827E-2</v>
      </c>
      <c r="K43" s="123">
        <v>861467</v>
      </c>
      <c r="L43" s="124">
        <f t="shared" si="8"/>
        <v>6.2866357479768986E-2</v>
      </c>
      <c r="M43" s="123">
        <v>427725</v>
      </c>
      <c r="N43" s="124">
        <v>3.6208237337655325E-2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0" t="s">
        <v>253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0">G51-1</f>
        <v>2021</v>
      </c>
      <c r="F51" s="308"/>
      <c r="G51" s="309">
        <f t="shared" ref="G51" si="11">I51-1</f>
        <v>2022</v>
      </c>
      <c r="H51" s="308"/>
      <c r="I51" s="309">
        <f t="shared" ref="I51" si="12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44788</v>
      </c>
      <c r="D53" s="121">
        <v>8.141780954220601E-2</v>
      </c>
      <c r="E53" s="120">
        <v>1594</v>
      </c>
      <c r="F53" s="121">
        <f t="shared" ref="F53:L65" si="13">IFERROR(E53/C53-1,"-")</f>
        <v>-0.96441010985085296</v>
      </c>
      <c r="G53" s="120">
        <v>32265</v>
      </c>
      <c r="H53" s="121">
        <f t="shared" si="13"/>
        <v>19.241530740276033</v>
      </c>
      <c r="I53" s="120">
        <v>48326</v>
      </c>
      <c r="J53" s="121">
        <f t="shared" si="13"/>
        <v>0.49778397644506422</v>
      </c>
      <c r="K53" s="120">
        <v>49957</v>
      </c>
      <c r="L53" s="121">
        <f t="shared" si="13"/>
        <v>3.374994826801303E-2</v>
      </c>
      <c r="M53" s="120">
        <v>51937</v>
      </c>
      <c r="N53" s="121">
        <f t="shared" ref="N53:N58" si="14">IFERROR(M53/K53-1,"-")</f>
        <v>3.9634085313369427E-2</v>
      </c>
    </row>
    <row r="54" spans="1:15" x14ac:dyDescent="0.25">
      <c r="A54" s="1">
        <v>2</v>
      </c>
      <c r="B54" s="119" t="s">
        <v>75</v>
      </c>
      <c r="C54" s="120">
        <v>45868</v>
      </c>
      <c r="D54" s="121">
        <v>0.14318470702589536</v>
      </c>
      <c r="E54" s="120">
        <v>2578</v>
      </c>
      <c r="F54" s="121">
        <f t="shared" si="13"/>
        <v>-0.94379523851050839</v>
      </c>
      <c r="G54" s="120">
        <v>39485</v>
      </c>
      <c r="H54" s="121">
        <f t="shared" si="13"/>
        <v>14.316136539953453</v>
      </c>
      <c r="I54" s="120">
        <v>45827</v>
      </c>
      <c r="J54" s="121">
        <f t="shared" si="13"/>
        <v>0.16061795618589336</v>
      </c>
      <c r="K54" s="120">
        <v>50552</v>
      </c>
      <c r="L54" s="121">
        <f t="shared" si="13"/>
        <v>0.1031051563488774</v>
      </c>
      <c r="M54" s="120">
        <v>55634</v>
      </c>
      <c r="N54" s="121">
        <f t="shared" si="14"/>
        <v>0.10053014717518605</v>
      </c>
    </row>
    <row r="55" spans="1:15" x14ac:dyDescent="0.25">
      <c r="A55" s="1">
        <v>3</v>
      </c>
      <c r="B55" s="119" t="s">
        <v>77</v>
      </c>
      <c r="C55" s="120">
        <v>16834</v>
      </c>
      <c r="D55" s="121">
        <v>-0.63772918998020145</v>
      </c>
      <c r="E55" s="120">
        <v>3374</v>
      </c>
      <c r="F55" s="121">
        <f t="shared" si="13"/>
        <v>-0.79957229416656772</v>
      </c>
      <c r="G55" s="120">
        <v>44785</v>
      </c>
      <c r="H55" s="121">
        <f t="shared" si="13"/>
        <v>12.273562537048015</v>
      </c>
      <c r="I55" s="120">
        <v>48639</v>
      </c>
      <c r="J55" s="121">
        <f t="shared" si="13"/>
        <v>8.6055598972870406E-2</v>
      </c>
      <c r="K55" s="120">
        <v>55860</v>
      </c>
      <c r="L55" s="121">
        <f t="shared" si="13"/>
        <v>0.14846111145377172</v>
      </c>
      <c r="M55" s="120">
        <v>58113</v>
      </c>
      <c r="N55" s="121">
        <f t="shared" si="14"/>
        <v>4.0332975295381379E-2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2613</v>
      </c>
      <c r="F56" s="121" t="str">
        <f t="shared" si="13"/>
        <v>-</v>
      </c>
      <c r="G56" s="120">
        <v>48283</v>
      </c>
      <c r="H56" s="121">
        <f t="shared" si="13"/>
        <v>17.477994642173748</v>
      </c>
      <c r="I56" s="120">
        <v>50475</v>
      </c>
      <c r="J56" s="121">
        <f t="shared" si="13"/>
        <v>4.5399001719031551E-2</v>
      </c>
      <c r="K56" s="120">
        <v>50481</v>
      </c>
      <c r="L56" s="121">
        <f t="shared" si="13"/>
        <v>1.188707280832535E-4</v>
      </c>
      <c r="M56" s="120">
        <v>51490</v>
      </c>
      <c r="N56" s="121">
        <f t="shared" si="14"/>
        <v>1.9987718151383671E-2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3475</v>
      </c>
      <c r="F57" s="121" t="str">
        <f t="shared" si="13"/>
        <v>-</v>
      </c>
      <c r="G57" s="120">
        <v>46145</v>
      </c>
      <c r="H57" s="121">
        <f t="shared" si="13"/>
        <v>12.279136690647482</v>
      </c>
      <c r="I57" s="120">
        <v>48589</v>
      </c>
      <c r="J57" s="121">
        <f t="shared" si="13"/>
        <v>5.2963484667894578E-2</v>
      </c>
      <c r="K57" s="120">
        <v>52392</v>
      </c>
      <c r="L57" s="121">
        <f t="shared" si="13"/>
        <v>7.8268743954392983E-2</v>
      </c>
      <c r="M57" s="120">
        <v>57980</v>
      </c>
      <c r="N57" s="121">
        <f t="shared" si="14"/>
        <v>0.10665750496258974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5683</v>
      </c>
      <c r="F58" s="121" t="str">
        <f t="shared" si="13"/>
        <v>-</v>
      </c>
      <c r="G58" s="120">
        <v>46624</v>
      </c>
      <c r="H58" s="121">
        <f t="shared" si="13"/>
        <v>7.2041175435509412</v>
      </c>
      <c r="I58" s="120">
        <v>50600</v>
      </c>
      <c r="J58" s="121">
        <f t="shared" si="13"/>
        <v>8.5277968428277173E-2</v>
      </c>
      <c r="K58" s="120">
        <v>52676</v>
      </c>
      <c r="L58" s="121">
        <f t="shared" si="13"/>
        <v>4.1027667984189664E-2</v>
      </c>
      <c r="M58" s="120">
        <v>57563</v>
      </c>
      <c r="N58" s="121">
        <f t="shared" si="14"/>
        <v>9.2774698154757473E-2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15934</v>
      </c>
      <c r="F59" s="121" t="str">
        <f t="shared" si="13"/>
        <v>-</v>
      </c>
      <c r="G59" s="120">
        <v>54466</v>
      </c>
      <c r="H59" s="121">
        <f t="shared" si="13"/>
        <v>2.4182251788628091</v>
      </c>
      <c r="I59" s="120">
        <v>53655</v>
      </c>
      <c r="J59" s="121">
        <f t="shared" si="13"/>
        <v>-1.4890023133698138E-2</v>
      </c>
      <c r="K59" s="120">
        <v>57122</v>
      </c>
      <c r="L59" s="121">
        <f t="shared" si="13"/>
        <v>6.46165315441245E-2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10075</v>
      </c>
      <c r="D60" s="121">
        <v>-0.79925880172946262</v>
      </c>
      <c r="E60" s="120">
        <v>22858</v>
      </c>
      <c r="F60" s="121">
        <f t="shared" si="13"/>
        <v>1.2687841191066997</v>
      </c>
      <c r="G60" s="120">
        <v>54395</v>
      </c>
      <c r="H60" s="121">
        <f t="shared" si="13"/>
        <v>1.379692011549567</v>
      </c>
      <c r="I60" s="120">
        <v>55335</v>
      </c>
      <c r="J60" s="121">
        <f t="shared" si="13"/>
        <v>1.7281000091920129E-2</v>
      </c>
      <c r="K60" s="120">
        <v>59369</v>
      </c>
      <c r="L60" s="121">
        <f t="shared" si="13"/>
        <v>7.2901418631968973E-2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6466</v>
      </c>
      <c r="D61" s="121">
        <v>-0.85327554516780502</v>
      </c>
      <c r="E61" s="120">
        <v>28209</v>
      </c>
      <c r="F61" s="121">
        <f t="shared" si="13"/>
        <v>3.3626662542530159</v>
      </c>
      <c r="G61" s="120">
        <v>49072</v>
      </c>
      <c r="H61" s="121">
        <f t="shared" si="13"/>
        <v>0.73958665674075652</v>
      </c>
      <c r="I61" s="120">
        <v>51415</v>
      </c>
      <c r="J61" s="121">
        <f t="shared" si="13"/>
        <v>4.7746168894685415E-2</v>
      </c>
      <c r="K61" s="120">
        <v>54012</v>
      </c>
      <c r="L61" s="121">
        <f t="shared" si="13"/>
        <v>5.0510551395507086E-2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8213</v>
      </c>
      <c r="D62" s="121">
        <v>-0.83843490577172752</v>
      </c>
      <c r="E62" s="120">
        <v>43604</v>
      </c>
      <c r="F62" s="121">
        <f t="shared" si="13"/>
        <v>4.3091440399366858</v>
      </c>
      <c r="G62" s="120">
        <v>54881</v>
      </c>
      <c r="H62" s="121">
        <f t="shared" si="13"/>
        <v>0.25862306210439412</v>
      </c>
      <c r="I62" s="120">
        <v>55616</v>
      </c>
      <c r="J62" s="121">
        <f t="shared" si="13"/>
        <v>1.3392613108361706E-2</v>
      </c>
      <c r="K62" s="120">
        <v>61026</v>
      </c>
      <c r="L62" s="121">
        <f t="shared" si="13"/>
        <v>9.7274165707710081E-2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5716</v>
      </c>
      <c r="D63" s="121">
        <v>-0.87879044912846171</v>
      </c>
      <c r="E63" s="120">
        <v>40382</v>
      </c>
      <c r="F63" s="121">
        <f t="shared" si="13"/>
        <v>6.0647305808257519</v>
      </c>
      <c r="G63" s="120">
        <v>50351</v>
      </c>
      <c r="H63" s="121">
        <f t="shared" si="13"/>
        <v>0.24686741617552377</v>
      </c>
      <c r="I63" s="120">
        <v>49722</v>
      </c>
      <c r="J63" s="121">
        <f t="shared" si="13"/>
        <v>-1.2492304025739309E-2</v>
      </c>
      <c r="K63" s="120">
        <v>54172</v>
      </c>
      <c r="L63" s="121">
        <f t="shared" si="13"/>
        <v>8.9497606693214271E-2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6600</v>
      </c>
      <c r="D64" s="121">
        <v>-0.85933204032481514</v>
      </c>
      <c r="E64" s="120">
        <v>35773</v>
      </c>
      <c r="F64" s="121">
        <f t="shared" si="13"/>
        <v>4.4201515151515149</v>
      </c>
      <c r="G64" s="120">
        <v>52615</v>
      </c>
      <c r="H64" s="121">
        <f t="shared" si="13"/>
        <v>0.47080200150951845</v>
      </c>
      <c r="I64" s="120">
        <v>51027</v>
      </c>
      <c r="J64" s="121">
        <f t="shared" si="13"/>
        <v>-3.0181507174760092E-2</v>
      </c>
      <c r="K64" s="120">
        <v>53638</v>
      </c>
      <c r="L64" s="121">
        <f t="shared" si="13"/>
        <v>5.1168988966625584E-2</v>
      </c>
      <c r="M64" s="120"/>
      <c r="N64" s="121"/>
    </row>
    <row r="65" spans="1:15" ht="15.75" x14ac:dyDescent="0.25">
      <c r="B65" s="122" t="s">
        <v>32</v>
      </c>
      <c r="C65" s="123">
        <v>151994</v>
      </c>
      <c r="D65" s="124">
        <v>-0.72479562552621335</v>
      </c>
      <c r="E65" s="123">
        <v>206077</v>
      </c>
      <c r="F65" s="124">
        <f t="shared" si="13"/>
        <v>0.35582325618116495</v>
      </c>
      <c r="G65" s="123">
        <v>573367</v>
      </c>
      <c r="H65" s="124">
        <f t="shared" si="13"/>
        <v>1.7822949674150923</v>
      </c>
      <c r="I65" s="123">
        <v>609226</v>
      </c>
      <c r="J65" s="124">
        <f t="shared" si="13"/>
        <v>6.254109497058602E-2</v>
      </c>
      <c r="K65" s="123">
        <v>651257</v>
      </c>
      <c r="L65" s="124">
        <f t="shared" si="13"/>
        <v>6.8990817857412567E-2</v>
      </c>
      <c r="M65" s="123">
        <v>332717</v>
      </c>
      <c r="N65" s="124">
        <v>6.668098666957345E-2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0" t="s">
        <v>254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5">G73-1</f>
        <v>2021</v>
      </c>
      <c r="F73" s="308"/>
      <c r="G73" s="309">
        <f t="shared" ref="G73" si="16">I73-1</f>
        <v>2022</v>
      </c>
      <c r="H73" s="308"/>
      <c r="I73" s="309">
        <f t="shared" ref="I73" si="17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15716</v>
      </c>
      <c r="D75" s="121">
        <v>9.4886442803399751E-2</v>
      </c>
      <c r="E75" s="120">
        <v>478</v>
      </c>
      <c r="F75" s="121">
        <f t="shared" ref="F75:L87" si="18">IFERROR(E75/C75-1,"-")</f>
        <v>-0.96958513616696362</v>
      </c>
      <c r="G75" s="120">
        <v>7833</v>
      </c>
      <c r="H75" s="121">
        <f t="shared" si="18"/>
        <v>15.38702928870293</v>
      </c>
      <c r="I75" s="120">
        <v>14965</v>
      </c>
      <c r="J75" s="121">
        <f t="shared" si="18"/>
        <v>0.91050683007787558</v>
      </c>
      <c r="K75" s="120">
        <v>12114</v>
      </c>
      <c r="L75" s="121">
        <f t="shared" si="18"/>
        <v>-0.19051119278316075</v>
      </c>
      <c r="M75" s="120">
        <v>17541</v>
      </c>
      <c r="N75" s="121">
        <f t="shared" ref="N75:N80" si="19">IFERROR(M75/K75-1,"-")</f>
        <v>0.4479940564635958</v>
      </c>
    </row>
    <row r="76" spans="1:15" x14ac:dyDescent="0.25">
      <c r="A76" s="1">
        <v>2</v>
      </c>
      <c r="B76" s="119" t="s">
        <v>75</v>
      </c>
      <c r="C76" s="120">
        <v>16687</v>
      </c>
      <c r="D76" s="121">
        <v>5.0752471506832153E-2</v>
      </c>
      <c r="E76" s="120">
        <v>468</v>
      </c>
      <c r="F76" s="121">
        <f t="shared" si="18"/>
        <v>-0.97195421585665487</v>
      </c>
      <c r="G76" s="120">
        <v>11801</v>
      </c>
      <c r="H76" s="121">
        <f t="shared" si="18"/>
        <v>24.215811965811966</v>
      </c>
      <c r="I76" s="120">
        <v>15953</v>
      </c>
      <c r="J76" s="121">
        <f t="shared" si="18"/>
        <v>0.35183459028895858</v>
      </c>
      <c r="K76" s="120">
        <v>17151</v>
      </c>
      <c r="L76" s="121">
        <f t="shared" si="18"/>
        <v>7.5095593305334329E-2</v>
      </c>
      <c r="M76" s="120">
        <v>17298</v>
      </c>
      <c r="N76" s="121">
        <f t="shared" si="19"/>
        <v>8.5709288088158253E-3</v>
      </c>
    </row>
    <row r="77" spans="1:15" x14ac:dyDescent="0.25">
      <c r="A77" s="1">
        <v>3</v>
      </c>
      <c r="B77" s="119" t="s">
        <v>77</v>
      </c>
      <c r="C77" s="120">
        <v>7213</v>
      </c>
      <c r="D77" s="121">
        <v>-0.59579714205659851</v>
      </c>
      <c r="E77" s="120">
        <v>531</v>
      </c>
      <c r="F77" s="121">
        <f t="shared" si="18"/>
        <v>-0.92638291972826836</v>
      </c>
      <c r="G77" s="120">
        <v>15819</v>
      </c>
      <c r="H77" s="121">
        <f t="shared" si="18"/>
        <v>28.790960451977401</v>
      </c>
      <c r="I77" s="120">
        <v>19030</v>
      </c>
      <c r="J77" s="121">
        <f t="shared" si="18"/>
        <v>0.20298375371388833</v>
      </c>
      <c r="K77" s="120">
        <v>20080</v>
      </c>
      <c r="L77" s="121">
        <f t="shared" si="18"/>
        <v>5.5176037834997471E-2</v>
      </c>
      <c r="M77" s="120">
        <v>16521</v>
      </c>
      <c r="N77" s="121">
        <f t="shared" si="19"/>
        <v>-0.17724103585657369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682</v>
      </c>
      <c r="F78" s="121" t="str">
        <f t="shared" si="18"/>
        <v>-</v>
      </c>
      <c r="G78" s="120">
        <v>18290</v>
      </c>
      <c r="H78" s="121">
        <f t="shared" si="18"/>
        <v>25.818181818181817</v>
      </c>
      <c r="I78" s="120">
        <v>18213</v>
      </c>
      <c r="J78" s="121">
        <f t="shared" si="18"/>
        <v>-4.2099507927829682E-3</v>
      </c>
      <c r="K78" s="120">
        <v>17245</v>
      </c>
      <c r="L78" s="121">
        <f t="shared" si="18"/>
        <v>-5.3148849722725489E-2</v>
      </c>
      <c r="M78" s="120">
        <v>14872</v>
      </c>
      <c r="N78" s="121">
        <f t="shared" si="19"/>
        <v>-0.13760510292838501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610</v>
      </c>
      <c r="F79" s="121" t="str">
        <f t="shared" si="18"/>
        <v>-</v>
      </c>
      <c r="G79" s="120">
        <v>13170</v>
      </c>
      <c r="H79" s="121">
        <f t="shared" si="18"/>
        <v>20.590163934426229</v>
      </c>
      <c r="I79" s="120">
        <v>13793</v>
      </c>
      <c r="J79" s="121">
        <f t="shared" si="18"/>
        <v>4.7304479878511829E-2</v>
      </c>
      <c r="K79" s="120">
        <v>16053</v>
      </c>
      <c r="L79" s="121">
        <f t="shared" si="18"/>
        <v>0.16385122888421666</v>
      </c>
      <c r="M79" s="120">
        <v>13770</v>
      </c>
      <c r="N79" s="121">
        <f t="shared" si="19"/>
        <v>-0.14221640814800973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1871</v>
      </c>
      <c r="F80" s="121" t="str">
        <f t="shared" si="18"/>
        <v>-</v>
      </c>
      <c r="G80" s="120">
        <v>15398</v>
      </c>
      <c r="H80" s="121">
        <f t="shared" si="18"/>
        <v>7.2298236237306259</v>
      </c>
      <c r="I80" s="120">
        <v>16687</v>
      </c>
      <c r="J80" s="121">
        <f t="shared" si="18"/>
        <v>8.3712170411741837E-2</v>
      </c>
      <c r="K80" s="120">
        <v>18218</v>
      </c>
      <c r="L80" s="121">
        <f t="shared" si="18"/>
        <v>9.1748067357823482E-2</v>
      </c>
      <c r="M80" s="120">
        <v>15006</v>
      </c>
      <c r="N80" s="121">
        <f t="shared" si="19"/>
        <v>-0.17630914480184434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2626</v>
      </c>
      <c r="F81" s="121" t="str">
        <f t="shared" si="18"/>
        <v>-</v>
      </c>
      <c r="G81" s="120">
        <v>16650</v>
      </c>
      <c r="H81" s="121">
        <f t="shared" si="18"/>
        <v>5.3404417364813401</v>
      </c>
      <c r="I81" s="120">
        <v>16655</v>
      </c>
      <c r="J81" s="121">
        <f t="shared" si="18"/>
        <v>3.0030030030037125E-4</v>
      </c>
      <c r="K81" s="120">
        <v>19253</v>
      </c>
      <c r="L81" s="121">
        <f t="shared" si="18"/>
        <v>0.15598919243470433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4106</v>
      </c>
      <c r="D82" s="121">
        <v>-0.70398673491456998</v>
      </c>
      <c r="E82" s="120">
        <v>5393</v>
      </c>
      <c r="F82" s="121">
        <f t="shared" si="18"/>
        <v>0.31344374086702387</v>
      </c>
      <c r="G82" s="120">
        <v>17176</v>
      </c>
      <c r="H82" s="121">
        <f t="shared" si="18"/>
        <v>2.184869274986093</v>
      </c>
      <c r="I82" s="120">
        <v>14359</v>
      </c>
      <c r="J82" s="121">
        <f t="shared" si="18"/>
        <v>-0.16400791802515136</v>
      </c>
      <c r="K82" s="120">
        <v>19133</v>
      </c>
      <c r="L82" s="121">
        <f t="shared" si="18"/>
        <v>0.33247440629570302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2319</v>
      </c>
      <c r="D83" s="121">
        <v>-0.8115247074122236</v>
      </c>
      <c r="E83" s="120">
        <v>5743</v>
      </c>
      <c r="F83" s="121">
        <f t="shared" si="18"/>
        <v>1.4764984907287624</v>
      </c>
      <c r="G83" s="120">
        <v>15332</v>
      </c>
      <c r="H83" s="121">
        <f t="shared" si="18"/>
        <v>1.6696848337106043</v>
      </c>
      <c r="I83" s="120">
        <v>15793</v>
      </c>
      <c r="J83" s="121">
        <f t="shared" si="18"/>
        <v>3.0067831985389981E-2</v>
      </c>
      <c r="K83" s="120">
        <v>17638</v>
      </c>
      <c r="L83" s="121">
        <f t="shared" si="18"/>
        <v>0.116823909326917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1514</v>
      </c>
      <c r="D84" s="121">
        <v>-0.89874941483314386</v>
      </c>
      <c r="E84" s="120">
        <v>10420</v>
      </c>
      <c r="F84" s="121">
        <f t="shared" si="18"/>
        <v>5.8824306472919421</v>
      </c>
      <c r="G84" s="120">
        <v>16356</v>
      </c>
      <c r="H84" s="121">
        <f t="shared" si="18"/>
        <v>0.56967370441458742</v>
      </c>
      <c r="I84" s="120">
        <v>17892</v>
      </c>
      <c r="J84" s="121">
        <f t="shared" si="18"/>
        <v>9.3910491562729348E-2</v>
      </c>
      <c r="K84" s="120">
        <v>18858</v>
      </c>
      <c r="L84" s="121">
        <f t="shared" si="18"/>
        <v>5.39906103286385E-2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1765</v>
      </c>
      <c r="D85" s="121">
        <v>-0.89420368039321463</v>
      </c>
      <c r="E85" s="120">
        <v>12252</v>
      </c>
      <c r="F85" s="121">
        <f t="shared" si="18"/>
        <v>5.9416430594900849</v>
      </c>
      <c r="G85" s="120">
        <v>15426</v>
      </c>
      <c r="H85" s="121">
        <f t="shared" si="18"/>
        <v>0.25905974534769838</v>
      </c>
      <c r="I85" s="120">
        <v>21300</v>
      </c>
      <c r="J85" s="121">
        <f t="shared" si="18"/>
        <v>0.38078568650330613</v>
      </c>
      <c r="K85" s="120">
        <v>16218</v>
      </c>
      <c r="L85" s="121">
        <f t="shared" si="18"/>
        <v>-0.23859154929577464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1627</v>
      </c>
      <c r="D86" s="121">
        <v>-0.90289465831095195</v>
      </c>
      <c r="E86" s="120">
        <v>9598</v>
      </c>
      <c r="F86" s="121">
        <f t="shared" si="18"/>
        <v>4.8992009834050396</v>
      </c>
      <c r="G86" s="120">
        <v>15939</v>
      </c>
      <c r="H86" s="121">
        <f t="shared" si="18"/>
        <v>0.66065847051469051</v>
      </c>
      <c r="I86" s="120">
        <v>16647</v>
      </c>
      <c r="J86" s="121">
        <f t="shared" si="18"/>
        <v>4.4419348767174904E-2</v>
      </c>
      <c r="K86" s="120">
        <v>18249</v>
      </c>
      <c r="L86" s="121">
        <f t="shared" si="18"/>
        <v>9.6233555595602871E-2</v>
      </c>
      <c r="M86" s="120"/>
      <c r="N86" s="121"/>
    </row>
    <row r="87" spans="1:15" ht="15.75" x14ac:dyDescent="0.25">
      <c r="B87" s="122" t="s">
        <v>32</v>
      </c>
      <c r="C87" s="123">
        <v>54285</v>
      </c>
      <c r="D87" s="124">
        <v>-0.69451322453573439</v>
      </c>
      <c r="E87" s="123">
        <v>50672</v>
      </c>
      <c r="F87" s="124">
        <f t="shared" si="18"/>
        <v>-6.6556138896564421E-2</v>
      </c>
      <c r="G87" s="123">
        <v>179190</v>
      </c>
      <c r="H87" s="124">
        <f t="shared" si="18"/>
        <v>2.536272497631828</v>
      </c>
      <c r="I87" s="123">
        <v>201287</v>
      </c>
      <c r="J87" s="124">
        <f t="shared" si="18"/>
        <v>0.12331603326078455</v>
      </c>
      <c r="K87" s="123">
        <v>210210</v>
      </c>
      <c r="L87" s="124">
        <f t="shared" si="18"/>
        <v>4.432973813510066E-2</v>
      </c>
      <c r="M87" s="123">
        <v>95008</v>
      </c>
      <c r="N87" s="124">
        <v>-5.8030358612347732E-2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0" t="s">
        <v>255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0">G95-1</f>
        <v>2021</v>
      </c>
      <c r="F95" s="308"/>
      <c r="G95" s="309">
        <f t="shared" ref="G95" si="21">I95-1</f>
        <v>2022</v>
      </c>
      <c r="H95" s="308"/>
      <c r="I95" s="309">
        <f t="shared" ref="I95" si="22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42263</v>
      </c>
      <c r="D97" s="121">
        <v>-8.4007022258826614E-2</v>
      </c>
      <c r="E97" s="120">
        <v>5938</v>
      </c>
      <c r="F97" s="121">
        <f t="shared" ref="F97:L109" si="23">IFERROR(E97/C97-1,"-")</f>
        <v>-0.85949885242410617</v>
      </c>
      <c r="G97" s="120">
        <v>32894</v>
      </c>
      <c r="H97" s="121">
        <f t="shared" si="23"/>
        <v>4.539575614685079</v>
      </c>
      <c r="I97" s="120">
        <v>38836</v>
      </c>
      <c r="J97" s="121">
        <f t="shared" si="23"/>
        <v>0.18064084635495825</v>
      </c>
      <c r="K97" s="120">
        <v>40090</v>
      </c>
      <c r="L97" s="121">
        <f t="shared" si="23"/>
        <v>3.2289628180039109E-2</v>
      </c>
      <c r="M97" s="120">
        <v>39280</v>
      </c>
      <c r="N97" s="121">
        <f t="shared" ref="N97:N102" si="24">IFERROR(M97/K97-1,"-")</f>
        <v>-2.0204539785482645E-2</v>
      </c>
    </row>
    <row r="98" spans="2:14" x14ac:dyDescent="0.25">
      <c r="B98" s="119" t="s">
        <v>75</v>
      </c>
      <c r="C98" s="120">
        <v>42755</v>
      </c>
      <c r="D98" s="121">
        <v>-2.8229197445280407E-2</v>
      </c>
      <c r="E98" s="120">
        <v>7085</v>
      </c>
      <c r="F98" s="121">
        <f t="shared" si="23"/>
        <v>-0.83428838732312016</v>
      </c>
      <c r="G98" s="120">
        <v>36818</v>
      </c>
      <c r="H98" s="121">
        <f t="shared" si="23"/>
        <v>4.1966125617501762</v>
      </c>
      <c r="I98" s="120">
        <v>40393</v>
      </c>
      <c r="J98" s="121">
        <f t="shared" si="23"/>
        <v>9.7099244934542916E-2</v>
      </c>
      <c r="K98" s="120">
        <v>44543</v>
      </c>
      <c r="L98" s="121">
        <f t="shared" si="23"/>
        <v>0.10274057386180768</v>
      </c>
      <c r="M98" s="120">
        <v>42087</v>
      </c>
      <c r="N98" s="121">
        <f t="shared" si="24"/>
        <v>-5.5137732079114543E-2</v>
      </c>
    </row>
    <row r="99" spans="2:14" x14ac:dyDescent="0.25">
      <c r="B99" s="119" t="s">
        <v>77</v>
      </c>
      <c r="C99" s="120">
        <v>17153</v>
      </c>
      <c r="D99" s="121">
        <v>-0.68782076948276494</v>
      </c>
      <c r="E99" s="120">
        <v>9002</v>
      </c>
      <c r="F99" s="121">
        <f t="shared" si="23"/>
        <v>-0.47519384364251149</v>
      </c>
      <c r="G99" s="120">
        <v>44056</v>
      </c>
      <c r="H99" s="121">
        <f t="shared" si="23"/>
        <v>3.8940235503221503</v>
      </c>
      <c r="I99" s="120">
        <v>46614</v>
      </c>
      <c r="J99" s="121">
        <f t="shared" si="23"/>
        <v>5.8062465952424258E-2</v>
      </c>
      <c r="K99" s="120">
        <v>46997</v>
      </c>
      <c r="L99" s="121">
        <f t="shared" si="23"/>
        <v>8.2164156691122425E-3</v>
      </c>
      <c r="M99" s="120">
        <v>48564</v>
      </c>
      <c r="N99" s="121">
        <f t="shared" si="24"/>
        <v>3.3342553780028483E-2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10441</v>
      </c>
      <c r="F100" s="121" t="str">
        <f t="shared" si="23"/>
        <v>-</v>
      </c>
      <c r="G100" s="120">
        <v>44266</v>
      </c>
      <c r="H100" s="121">
        <f t="shared" si="23"/>
        <v>3.239632219136098</v>
      </c>
      <c r="I100" s="120">
        <v>44213</v>
      </c>
      <c r="J100" s="121">
        <f t="shared" si="23"/>
        <v>-1.1973071883613073E-3</v>
      </c>
      <c r="K100" s="120">
        <v>45816</v>
      </c>
      <c r="L100" s="121">
        <f t="shared" si="23"/>
        <v>3.6256304706760556E-2</v>
      </c>
      <c r="M100" s="120">
        <v>49157</v>
      </c>
      <c r="N100" s="121">
        <f t="shared" si="24"/>
        <v>7.292212327571157E-2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11343</v>
      </c>
      <c r="F101" s="121" t="str">
        <f t="shared" si="23"/>
        <v>-</v>
      </c>
      <c r="G101" s="120">
        <v>38064</v>
      </c>
      <c r="H101" s="121">
        <f t="shared" si="23"/>
        <v>2.355725998413118</v>
      </c>
      <c r="I101" s="120">
        <v>34250</v>
      </c>
      <c r="J101" s="121">
        <f t="shared" si="23"/>
        <v>-0.10019966372425393</v>
      </c>
      <c r="K101" s="120">
        <v>42177</v>
      </c>
      <c r="L101" s="121">
        <f t="shared" si="23"/>
        <v>0.2314452554744526</v>
      </c>
      <c r="M101" s="120">
        <v>44836</v>
      </c>
      <c r="N101" s="121">
        <f t="shared" si="24"/>
        <v>6.3043839059202966E-2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13593</v>
      </c>
      <c r="F102" s="121" t="str">
        <f t="shared" si="23"/>
        <v>-</v>
      </c>
      <c r="G102" s="120">
        <v>37123</v>
      </c>
      <c r="H102" s="121">
        <f t="shared" si="23"/>
        <v>1.731038034282351</v>
      </c>
      <c r="I102" s="120">
        <v>42497</v>
      </c>
      <c r="J102" s="121">
        <f t="shared" si="23"/>
        <v>0.14476200738086908</v>
      </c>
      <c r="K102" s="120">
        <v>42496</v>
      </c>
      <c r="L102" s="121">
        <f t="shared" si="23"/>
        <v>-2.3531072781635132E-5</v>
      </c>
      <c r="M102" s="120">
        <v>44595</v>
      </c>
      <c r="N102" s="121">
        <f t="shared" si="24"/>
        <v>4.9392884036144613E-2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23514</v>
      </c>
      <c r="F103" s="121" t="str">
        <f t="shared" si="23"/>
        <v>-</v>
      </c>
      <c r="G103" s="120">
        <v>48616</v>
      </c>
      <c r="H103" s="121">
        <f t="shared" si="23"/>
        <v>1.0675342349238752</v>
      </c>
      <c r="I103" s="120">
        <v>42520</v>
      </c>
      <c r="J103" s="121">
        <f t="shared" si="23"/>
        <v>-0.12539081783774886</v>
      </c>
      <c r="K103" s="120">
        <v>44773</v>
      </c>
      <c r="L103" s="121">
        <f t="shared" si="23"/>
        <v>5.2986829727187157E-2</v>
      </c>
      <c r="M103" s="120"/>
      <c r="N103" s="121"/>
    </row>
    <row r="104" spans="2:14" x14ac:dyDescent="0.25">
      <c r="B104" s="119" t="s">
        <v>87</v>
      </c>
      <c r="C104" s="120">
        <v>16622</v>
      </c>
      <c r="D104" s="121">
        <v>-0.70052608820985873</v>
      </c>
      <c r="E104" s="120">
        <v>24816</v>
      </c>
      <c r="F104" s="121">
        <f t="shared" si="23"/>
        <v>0.49296113584406198</v>
      </c>
      <c r="G104" s="120">
        <v>46323</v>
      </c>
      <c r="H104" s="121">
        <f t="shared" si="23"/>
        <v>0.86665860735009681</v>
      </c>
      <c r="I104" s="120">
        <v>47103</v>
      </c>
      <c r="J104" s="121">
        <f t="shared" si="23"/>
        <v>1.6838287675668751E-2</v>
      </c>
      <c r="K104" s="120">
        <v>47679</v>
      </c>
      <c r="L104" s="121">
        <f t="shared" si="23"/>
        <v>1.2228520476402771E-2</v>
      </c>
      <c r="M104" s="120"/>
      <c r="N104" s="121"/>
    </row>
    <row r="105" spans="2:14" x14ac:dyDescent="0.25">
      <c r="B105" s="119" t="s">
        <v>89</v>
      </c>
      <c r="C105" s="120">
        <v>9395</v>
      </c>
      <c r="D105" s="121">
        <v>-0.78118595118315626</v>
      </c>
      <c r="E105" s="120">
        <v>25068</v>
      </c>
      <c r="F105" s="121">
        <f t="shared" si="23"/>
        <v>1.668227780734433</v>
      </c>
      <c r="G105" s="120">
        <v>38894</v>
      </c>
      <c r="H105" s="121">
        <f t="shared" si="23"/>
        <v>0.55153981171214306</v>
      </c>
      <c r="I105" s="120">
        <v>40104</v>
      </c>
      <c r="J105" s="121">
        <f t="shared" si="23"/>
        <v>3.1110196945544288E-2</v>
      </c>
      <c r="K105" s="120">
        <v>39500</v>
      </c>
      <c r="L105" s="121">
        <f t="shared" si="23"/>
        <v>-1.5060841811290637E-2</v>
      </c>
      <c r="M105" s="120"/>
      <c r="N105" s="121"/>
    </row>
    <row r="106" spans="2:14" x14ac:dyDescent="0.25">
      <c r="B106" s="119" t="s">
        <v>91</v>
      </c>
      <c r="C106" s="120">
        <v>11947</v>
      </c>
      <c r="D106" s="121">
        <v>-0.72879162788585949</v>
      </c>
      <c r="E106" s="120">
        <v>35433</v>
      </c>
      <c r="F106" s="121">
        <f t="shared" si="23"/>
        <v>1.9658491671549343</v>
      </c>
      <c r="G106" s="120">
        <v>41972</v>
      </c>
      <c r="H106" s="121">
        <f t="shared" si="23"/>
        <v>0.18454548020207162</v>
      </c>
      <c r="I106" s="120">
        <v>46013</v>
      </c>
      <c r="J106" s="121">
        <f t="shared" si="23"/>
        <v>9.6278471361860296E-2</v>
      </c>
      <c r="K106" s="120">
        <v>45196</v>
      </c>
      <c r="L106" s="121">
        <f t="shared" si="23"/>
        <v>-1.7755851607154538E-2</v>
      </c>
      <c r="M106" s="120"/>
      <c r="N106" s="121"/>
    </row>
    <row r="107" spans="2:14" x14ac:dyDescent="0.25">
      <c r="B107" s="119" t="s">
        <v>93</v>
      </c>
      <c r="C107" s="120">
        <v>9017</v>
      </c>
      <c r="D107" s="121">
        <v>-0.7928269460527525</v>
      </c>
      <c r="E107" s="120">
        <v>35792</v>
      </c>
      <c r="F107" s="121">
        <f t="shared" si="23"/>
        <v>2.9693911500499057</v>
      </c>
      <c r="G107" s="120">
        <v>41589</v>
      </c>
      <c r="H107" s="121">
        <f t="shared" si="23"/>
        <v>0.16196356727760386</v>
      </c>
      <c r="I107" s="120">
        <v>42977</v>
      </c>
      <c r="J107" s="121">
        <f t="shared" si="23"/>
        <v>3.3374209526557452E-2</v>
      </c>
      <c r="K107" s="120">
        <v>43526</v>
      </c>
      <c r="L107" s="121">
        <f t="shared" si="23"/>
        <v>1.2774274612001868E-2</v>
      </c>
      <c r="M107" s="120"/>
      <c r="N107" s="121"/>
    </row>
    <row r="108" spans="2:14" x14ac:dyDescent="0.25">
      <c r="B108" s="119" t="s">
        <v>95</v>
      </c>
      <c r="C108" s="120">
        <v>9171</v>
      </c>
      <c r="D108" s="121">
        <v>-0.79918984015765271</v>
      </c>
      <c r="E108" s="120">
        <v>33484</v>
      </c>
      <c r="F108" s="121">
        <f t="shared" si="23"/>
        <v>2.6510740377276196</v>
      </c>
      <c r="G108" s="120">
        <v>40363</v>
      </c>
      <c r="H108" s="121">
        <f t="shared" si="23"/>
        <v>0.20544140485007767</v>
      </c>
      <c r="I108" s="120">
        <v>43945</v>
      </c>
      <c r="J108" s="121">
        <f t="shared" si="23"/>
        <v>8.8744642370487847E-2</v>
      </c>
      <c r="K108" s="120">
        <v>43563</v>
      </c>
      <c r="L108" s="121">
        <f t="shared" si="23"/>
        <v>-8.6926840368642955E-3</v>
      </c>
      <c r="M108" s="120"/>
      <c r="N108" s="121"/>
    </row>
    <row r="109" spans="2:14" ht="15.75" x14ac:dyDescent="0.25">
      <c r="B109" s="122" t="s">
        <v>32</v>
      </c>
      <c r="C109" s="123">
        <v>169066</v>
      </c>
      <c r="D109" s="124">
        <v>-0.70308877867850572</v>
      </c>
      <c r="E109" s="123">
        <v>235509</v>
      </c>
      <c r="F109" s="124">
        <f t="shared" si="23"/>
        <v>0.39300036672068894</v>
      </c>
      <c r="G109" s="123">
        <v>490978</v>
      </c>
      <c r="H109" s="124">
        <f t="shared" si="23"/>
        <v>1.0847525996883345</v>
      </c>
      <c r="I109" s="123">
        <v>509465</v>
      </c>
      <c r="J109" s="124">
        <f t="shared" si="23"/>
        <v>3.7653418279434137E-2</v>
      </c>
      <c r="K109" s="123">
        <v>526356</v>
      </c>
      <c r="L109" s="124">
        <f t="shared" si="23"/>
        <v>3.3154387445653688E-2</v>
      </c>
      <c r="M109" s="123">
        <v>268519</v>
      </c>
      <c r="N109" s="124">
        <v>2.4416391028502238E-2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D51DB-80E0-4420-BE13-9FE95A99EB44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256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1387823</v>
      </c>
      <c r="D8" s="121">
        <f t="shared" ref="D8:D10" si="0">C8/C9-1</f>
        <v>5.139858391579244E-2</v>
      </c>
    </row>
    <row r="9" spans="1:5" x14ac:dyDescent="0.25">
      <c r="A9" s="1"/>
      <c r="B9" s="119">
        <v>2023</v>
      </c>
      <c r="C9" s="120">
        <v>1319978</v>
      </c>
      <c r="D9" s="121">
        <f t="shared" si="0"/>
        <v>6.1472334916186533E-2</v>
      </c>
    </row>
    <row r="10" spans="1:5" x14ac:dyDescent="0.25">
      <c r="A10" s="1"/>
      <c r="B10" s="119">
        <v>2022</v>
      </c>
      <c r="C10" s="120">
        <v>1243535</v>
      </c>
      <c r="D10" s="121">
        <f t="shared" si="0"/>
        <v>1.5261854555944239</v>
      </c>
    </row>
    <row r="11" spans="1:5" x14ac:dyDescent="0.25">
      <c r="A11" s="1"/>
      <c r="B11" s="119">
        <v>2021</v>
      </c>
      <c r="C11" s="120">
        <v>492258</v>
      </c>
      <c r="D11" s="121">
        <f>C11/C12-1</f>
        <v>0.31148143707788845</v>
      </c>
    </row>
    <row r="12" spans="1:5" x14ac:dyDescent="0.25">
      <c r="A12" s="1" t="s">
        <v>74</v>
      </c>
      <c r="B12" s="119">
        <v>2020</v>
      </c>
      <c r="C12" s="120">
        <v>375345</v>
      </c>
      <c r="D12" s="121">
        <f t="shared" ref="D12:D21" si="1">C12/C13-1</f>
        <v>-0.71114220212080703</v>
      </c>
    </row>
    <row r="13" spans="1:5" x14ac:dyDescent="0.25">
      <c r="A13" s="1" t="s">
        <v>76</v>
      </c>
      <c r="B13" s="119">
        <v>2019</v>
      </c>
      <c r="C13" s="120">
        <v>1299411</v>
      </c>
      <c r="D13" s="121">
        <f t="shared" si="1"/>
        <v>-1.7448199829714683E-2</v>
      </c>
    </row>
    <row r="14" spans="1:5" x14ac:dyDescent="0.25">
      <c r="A14" s="1" t="s">
        <v>78</v>
      </c>
      <c r="B14" s="119">
        <v>2018</v>
      </c>
      <c r="C14" s="120">
        <v>1322486</v>
      </c>
      <c r="D14" s="121">
        <f t="shared" si="1"/>
        <v>-2.8150497540772146E-2</v>
      </c>
    </row>
    <row r="15" spans="1:5" x14ac:dyDescent="0.25">
      <c r="A15" s="1" t="s">
        <v>80</v>
      </c>
      <c r="B15" s="119">
        <v>2017</v>
      </c>
      <c r="C15" s="120">
        <v>1360793</v>
      </c>
      <c r="D15" s="121">
        <f>C15/C16-1</f>
        <v>1.008156851450881E-2</v>
      </c>
    </row>
    <row r="16" spans="1:5" x14ac:dyDescent="0.25">
      <c r="A16" s="1" t="s">
        <v>82</v>
      </c>
      <c r="B16" s="119">
        <v>2016</v>
      </c>
      <c r="C16" s="120">
        <v>1347211</v>
      </c>
      <c r="D16" s="121">
        <f>C16/C17-1</f>
        <v>8.4840222506385565E-2</v>
      </c>
    </row>
    <row r="17" spans="1:5" x14ac:dyDescent="0.25">
      <c r="A17" s="1" t="s">
        <v>84</v>
      </c>
      <c r="B17" s="119">
        <v>2015</v>
      </c>
      <c r="C17" s="120">
        <v>1241852</v>
      </c>
      <c r="D17" s="121">
        <f t="shared" si="1"/>
        <v>2.8319416520653284E-2</v>
      </c>
    </row>
    <row r="18" spans="1:5" x14ac:dyDescent="0.25">
      <c r="A18" s="1" t="s">
        <v>86</v>
      </c>
      <c r="B18" s="119">
        <v>2014</v>
      </c>
      <c r="C18" s="120">
        <v>1207652</v>
      </c>
      <c r="D18" s="121">
        <f t="shared" si="1"/>
        <v>2.4086536504619893E-2</v>
      </c>
    </row>
    <row r="19" spans="1:5" x14ac:dyDescent="0.25">
      <c r="A19" s="1" t="s">
        <v>88</v>
      </c>
      <c r="B19" s="119">
        <v>2013</v>
      </c>
      <c r="C19" s="120">
        <v>1179248</v>
      </c>
      <c r="D19" s="121">
        <f t="shared" si="1"/>
        <v>3.3603907060072213E-2</v>
      </c>
    </row>
    <row r="20" spans="1:5" x14ac:dyDescent="0.25">
      <c r="A20" s="1" t="s">
        <v>90</v>
      </c>
      <c r="B20" s="119">
        <v>2012</v>
      </c>
      <c r="C20" s="120">
        <v>1140909</v>
      </c>
      <c r="D20" s="121">
        <f>C20/C21-1</f>
        <v>2.3783124612326567E-3</v>
      </c>
    </row>
    <row r="21" spans="1:5" x14ac:dyDescent="0.25">
      <c r="A21" s="1" t="s">
        <v>92</v>
      </c>
      <c r="B21" s="119">
        <v>2011</v>
      </c>
      <c r="C21" s="120">
        <v>1138202</v>
      </c>
      <c r="D21" s="121">
        <f t="shared" si="1"/>
        <v>0.10739105857720643</v>
      </c>
    </row>
    <row r="22" spans="1:5" x14ac:dyDescent="0.25">
      <c r="A22" s="1" t="s">
        <v>94</v>
      </c>
      <c r="B22" s="119">
        <v>2010</v>
      </c>
      <c r="C22" s="120">
        <v>1027823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0" t="s">
        <v>257</v>
      </c>
      <c r="C27" s="280"/>
      <c r="D27" s="280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861467</v>
      </c>
      <c r="D31" s="121">
        <f t="shared" ref="D31:D44" si="2">C31/C32-1</f>
        <v>6.2866357479768986E-2</v>
      </c>
    </row>
    <row r="32" spans="1:5" x14ac:dyDescent="0.25">
      <c r="B32" s="119">
        <v>2023</v>
      </c>
      <c r="C32" s="120">
        <v>810513</v>
      </c>
      <c r="D32" s="121">
        <f t="shared" si="2"/>
        <v>7.7012106724141827E-2</v>
      </c>
    </row>
    <row r="33" spans="2:4" x14ac:dyDescent="0.25">
      <c r="B33" s="119">
        <v>2022</v>
      </c>
      <c r="C33" s="120">
        <v>752557</v>
      </c>
      <c r="D33" s="121">
        <f t="shared" si="2"/>
        <v>1.9311000237586127</v>
      </c>
    </row>
    <row r="34" spans="2:4" x14ac:dyDescent="0.25">
      <c r="B34" s="119">
        <v>2021</v>
      </c>
      <c r="C34" s="120">
        <v>256749</v>
      </c>
      <c r="D34" s="121">
        <f t="shared" si="2"/>
        <v>0.24466862841103554</v>
      </c>
    </row>
    <row r="35" spans="2:4" x14ac:dyDescent="0.25">
      <c r="B35" s="119">
        <v>2020</v>
      </c>
      <c r="C35" s="120">
        <v>206279</v>
      </c>
      <c r="D35" s="121">
        <f t="shared" si="2"/>
        <v>-0.71742409194583523</v>
      </c>
    </row>
    <row r="36" spans="2:4" x14ac:dyDescent="0.25">
      <c r="B36" s="119">
        <v>2019</v>
      </c>
      <c r="C36" s="120">
        <v>729995</v>
      </c>
      <c r="D36" s="121">
        <f t="shared" si="2"/>
        <v>3.0188977466931499E-2</v>
      </c>
    </row>
    <row r="37" spans="2:4" x14ac:dyDescent="0.25">
      <c r="B37" s="119">
        <v>2018</v>
      </c>
      <c r="C37" s="120">
        <v>708603</v>
      </c>
      <c r="D37" s="121">
        <f t="shared" si="2"/>
        <v>-1.8596180214118574E-2</v>
      </c>
    </row>
    <row r="38" spans="2:4" x14ac:dyDescent="0.25">
      <c r="B38" s="119">
        <v>2017</v>
      </c>
      <c r="C38" s="120">
        <v>722030</v>
      </c>
      <c r="D38" s="121">
        <f>C38/C39-1</f>
        <v>-2.2733363471236778E-2</v>
      </c>
    </row>
    <row r="39" spans="2:4" x14ac:dyDescent="0.25">
      <c r="B39" s="119">
        <v>2016</v>
      </c>
      <c r="C39" s="120">
        <v>738826</v>
      </c>
      <c r="D39" s="121">
        <f>C39/C40-1</f>
        <v>9.4570009718633719E-2</v>
      </c>
    </row>
    <row r="40" spans="2:4" x14ac:dyDescent="0.25">
      <c r="B40" s="119">
        <v>2015</v>
      </c>
      <c r="C40" s="120">
        <v>674992</v>
      </c>
      <c r="D40" s="121">
        <f t="shared" si="2"/>
        <v>5.0406084024145592E-2</v>
      </c>
    </row>
    <row r="41" spans="2:4" x14ac:dyDescent="0.25">
      <c r="B41" s="119">
        <v>2014</v>
      </c>
      <c r="C41" s="120">
        <v>642601</v>
      </c>
      <c r="D41" s="121">
        <f t="shared" si="2"/>
        <v>3.0089928345863548E-2</v>
      </c>
    </row>
    <row r="42" spans="2:4" x14ac:dyDescent="0.25">
      <c r="B42" s="119">
        <v>2013</v>
      </c>
      <c r="C42" s="120">
        <v>623830</v>
      </c>
      <c r="D42" s="121">
        <f t="shared" si="2"/>
        <v>2.3516112466509309E-2</v>
      </c>
    </row>
    <row r="43" spans="2:4" x14ac:dyDescent="0.25">
      <c r="B43" s="119">
        <v>2012</v>
      </c>
      <c r="C43" s="120">
        <v>609497</v>
      </c>
      <c r="D43" s="121">
        <f>C43/C44-1</f>
        <v>-8.5223575648734062E-3</v>
      </c>
    </row>
    <row r="44" spans="2:4" x14ac:dyDescent="0.25">
      <c r="B44" s="119">
        <v>2011</v>
      </c>
      <c r="C44" s="120">
        <v>614736</v>
      </c>
      <c r="D44" s="121">
        <f t="shared" si="2"/>
        <v>9.2021444787488305E-2</v>
      </c>
    </row>
    <row r="45" spans="2:4" x14ac:dyDescent="0.25">
      <c r="B45" s="119">
        <v>2010</v>
      </c>
      <c r="C45" s="120">
        <v>562934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0" t="s">
        <v>258</v>
      </c>
      <c r="C50" s="280"/>
      <c r="D50" s="280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651257</v>
      </c>
      <c r="D54" s="121">
        <f t="shared" ref="D54:D56" si="3">C54/C55-1</f>
        <v>6.8990817857412567E-2</v>
      </c>
    </row>
    <row r="55" spans="1:5" x14ac:dyDescent="0.25">
      <c r="A55" s="1"/>
      <c r="B55" s="119">
        <v>2023</v>
      </c>
      <c r="C55" s="120">
        <v>609226</v>
      </c>
      <c r="D55" s="121">
        <f t="shared" si="3"/>
        <v>6.254109497058602E-2</v>
      </c>
    </row>
    <row r="56" spans="1:5" x14ac:dyDescent="0.25">
      <c r="A56" s="1"/>
      <c r="B56" s="119">
        <v>2022</v>
      </c>
      <c r="C56" s="120">
        <v>573367</v>
      </c>
      <c r="D56" s="121">
        <f t="shared" si="3"/>
        <v>1.7822949674150923</v>
      </c>
    </row>
    <row r="57" spans="1:5" x14ac:dyDescent="0.25">
      <c r="A57" s="1"/>
      <c r="B57" s="119">
        <v>2021</v>
      </c>
      <c r="C57" s="120">
        <v>206077</v>
      </c>
      <c r="D57" s="121">
        <f>C57/C58-1</f>
        <v>0.35582325618116495</v>
      </c>
    </row>
    <row r="58" spans="1:5" x14ac:dyDescent="0.25">
      <c r="A58" s="1">
        <v>2</v>
      </c>
      <c r="B58" s="119">
        <v>2020</v>
      </c>
      <c r="C58" s="120">
        <v>151994</v>
      </c>
      <c r="D58" s="121">
        <f t="shared" ref="D58:D67" si="4">C58/C59-1</f>
        <v>-0.72479562552621335</v>
      </c>
    </row>
    <row r="59" spans="1:5" x14ac:dyDescent="0.25">
      <c r="A59" s="1">
        <v>3</v>
      </c>
      <c r="B59" s="119">
        <v>2019</v>
      </c>
      <c r="C59" s="120">
        <v>552295</v>
      </c>
      <c r="D59" s="121">
        <f t="shared" si="4"/>
        <v>8.2498373199739738E-2</v>
      </c>
    </row>
    <row r="60" spans="1:5" x14ac:dyDescent="0.25">
      <c r="A60" s="1">
        <v>4</v>
      </c>
      <c r="B60" s="119">
        <v>2018</v>
      </c>
      <c r="C60" s="120">
        <v>510204</v>
      </c>
      <c r="D60" s="121">
        <f t="shared" si="4"/>
        <v>2.50132139720316E-3</v>
      </c>
    </row>
    <row r="61" spans="1:5" x14ac:dyDescent="0.25">
      <c r="A61" s="1">
        <v>5</v>
      </c>
      <c r="B61" s="119">
        <v>2017</v>
      </c>
      <c r="C61" s="120">
        <v>508931</v>
      </c>
      <c r="D61" s="121">
        <f>C61/C62-1</f>
        <v>-3.8475635561198263E-2</v>
      </c>
    </row>
    <row r="62" spans="1:5" x14ac:dyDescent="0.25">
      <c r="A62" s="1">
        <v>6</v>
      </c>
      <c r="B62" s="119">
        <v>2016</v>
      </c>
      <c r="C62" s="120">
        <v>529296</v>
      </c>
      <c r="D62" s="121">
        <f>C62/C63-1</f>
        <v>7.8771499672880996E-2</v>
      </c>
    </row>
    <row r="63" spans="1:5" x14ac:dyDescent="0.25">
      <c r="A63" s="1">
        <v>7</v>
      </c>
      <c r="B63" s="119">
        <v>2015</v>
      </c>
      <c r="C63" s="120">
        <v>490647</v>
      </c>
      <c r="D63" s="121">
        <f t="shared" si="4"/>
        <v>6.0333370071899539E-2</v>
      </c>
    </row>
    <row r="64" spans="1:5" x14ac:dyDescent="0.25">
      <c r="A64" s="1">
        <v>8</v>
      </c>
      <c r="B64" s="119">
        <v>2014</v>
      </c>
      <c r="C64" s="120">
        <v>462729</v>
      </c>
      <c r="D64" s="121">
        <f t="shared" si="4"/>
        <v>4.8836877214217145E-2</v>
      </c>
    </row>
    <row r="65" spans="1:5" x14ac:dyDescent="0.25">
      <c r="A65" s="1">
        <v>9</v>
      </c>
      <c r="B65" s="119">
        <v>2013</v>
      </c>
      <c r="C65" s="120">
        <v>441183</v>
      </c>
      <c r="D65" s="121">
        <f t="shared" si="4"/>
        <v>4.3183107916390906E-2</v>
      </c>
    </row>
    <row r="66" spans="1:5" x14ac:dyDescent="0.25">
      <c r="A66" s="1">
        <v>10</v>
      </c>
      <c r="B66" s="119">
        <v>2012</v>
      </c>
      <c r="C66" s="120">
        <v>422920</v>
      </c>
      <c r="D66" s="121">
        <f>C66/C67-1</f>
        <v>2.8149394298161434E-2</v>
      </c>
    </row>
    <row r="67" spans="1:5" x14ac:dyDescent="0.25">
      <c r="A67" s="1">
        <v>11</v>
      </c>
      <c r="B67" s="119">
        <v>2011</v>
      </c>
      <c r="C67" s="120">
        <v>411341</v>
      </c>
      <c r="D67" s="121">
        <f t="shared" si="4"/>
        <v>6.3058709208897445E-2</v>
      </c>
    </row>
    <row r="68" spans="1:5" x14ac:dyDescent="0.25">
      <c r="A68" s="1">
        <v>12</v>
      </c>
      <c r="B68" s="119">
        <v>2010</v>
      </c>
      <c r="C68" s="120">
        <v>386941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0" t="s">
        <v>143</v>
      </c>
      <c r="C73" s="280"/>
      <c r="D73" s="280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210210</v>
      </c>
      <c r="D77" s="121">
        <f t="shared" ref="D77:D83" si="5">C77/C78-1</f>
        <v>4.432973813510066E-2</v>
      </c>
    </row>
    <row r="78" spans="1:5" x14ac:dyDescent="0.25">
      <c r="A78" s="1"/>
      <c r="B78" s="119">
        <v>2023</v>
      </c>
      <c r="C78" s="120">
        <v>201287</v>
      </c>
      <c r="D78" s="121">
        <f t="shared" si="5"/>
        <v>0.12331603326078455</v>
      </c>
    </row>
    <row r="79" spans="1:5" x14ac:dyDescent="0.25">
      <c r="A79" s="1"/>
      <c r="B79" s="119">
        <v>2022</v>
      </c>
      <c r="C79" s="120">
        <v>179190</v>
      </c>
      <c r="D79" s="121">
        <f t="shared" si="5"/>
        <v>2.536272497631828</v>
      </c>
    </row>
    <row r="80" spans="1:5" x14ac:dyDescent="0.25">
      <c r="A80" s="1"/>
      <c r="B80" s="119">
        <v>2021</v>
      </c>
      <c r="C80" s="120">
        <v>50672</v>
      </c>
      <c r="D80" s="121">
        <f t="shared" si="5"/>
        <v>-6.6556138896564421E-2</v>
      </c>
    </row>
    <row r="81" spans="1:5" x14ac:dyDescent="0.25">
      <c r="A81" s="1">
        <v>2</v>
      </c>
      <c r="B81" s="119">
        <v>2020</v>
      </c>
      <c r="C81" s="120">
        <v>54285</v>
      </c>
      <c r="D81" s="121">
        <f t="shared" si="5"/>
        <v>-0.69451322453573439</v>
      </c>
    </row>
    <row r="82" spans="1:5" x14ac:dyDescent="0.25">
      <c r="A82" s="1">
        <v>3</v>
      </c>
      <c r="B82" s="119">
        <v>2019</v>
      </c>
      <c r="C82" s="120">
        <v>177700</v>
      </c>
      <c r="D82" s="121">
        <f t="shared" si="5"/>
        <v>-0.10433016295445041</v>
      </c>
    </row>
    <row r="83" spans="1:5" x14ac:dyDescent="0.25">
      <c r="A83" s="1">
        <v>4</v>
      </c>
      <c r="B83" s="119">
        <v>2018</v>
      </c>
      <c r="C83" s="120">
        <v>198399</v>
      </c>
      <c r="D83" s="121">
        <f t="shared" si="5"/>
        <v>-6.8982022440274293E-2</v>
      </c>
    </row>
    <row r="84" spans="1:5" x14ac:dyDescent="0.25">
      <c r="A84" s="1">
        <v>5</v>
      </c>
      <c r="B84" s="119">
        <v>2017</v>
      </c>
      <c r="C84" s="120">
        <v>213099</v>
      </c>
      <c r="D84" s="121">
        <f>C84/C85-1</f>
        <v>1.703336037798886E-2</v>
      </c>
    </row>
    <row r="85" spans="1:5" x14ac:dyDescent="0.25">
      <c r="A85" s="1">
        <v>6</v>
      </c>
      <c r="B85" s="119">
        <v>2016</v>
      </c>
      <c r="C85" s="120">
        <v>209530</v>
      </c>
      <c r="D85" s="121">
        <f>C85/C86-1</f>
        <v>0.13661883967560828</v>
      </c>
    </row>
    <row r="86" spans="1:5" x14ac:dyDescent="0.25">
      <c r="A86" s="1">
        <v>7</v>
      </c>
      <c r="B86" s="119">
        <v>2015</v>
      </c>
      <c r="C86" s="120">
        <v>184345</v>
      </c>
      <c r="D86" s="121">
        <f t="shared" ref="D86:D88" si="6">C86/C87-1</f>
        <v>2.4867683686176756E-2</v>
      </c>
    </row>
    <row r="87" spans="1:5" x14ac:dyDescent="0.25">
      <c r="A87" s="1">
        <v>8</v>
      </c>
      <c r="B87" s="119">
        <v>2014</v>
      </c>
      <c r="C87" s="120">
        <v>179872</v>
      </c>
      <c r="D87" s="121">
        <f t="shared" si="6"/>
        <v>-1.5193241608129293E-2</v>
      </c>
    </row>
    <row r="88" spans="1:5" x14ac:dyDescent="0.25">
      <c r="A88" s="1">
        <v>9</v>
      </c>
      <c r="B88" s="119">
        <v>2013</v>
      </c>
      <c r="C88" s="120">
        <v>182647</v>
      </c>
      <c r="D88" s="121">
        <f t="shared" si="6"/>
        <v>-2.1063689522288431E-2</v>
      </c>
    </row>
    <row r="89" spans="1:5" x14ac:dyDescent="0.25">
      <c r="A89" s="1">
        <v>10</v>
      </c>
      <c r="B89" s="119">
        <v>2012</v>
      </c>
      <c r="C89" s="120">
        <v>186577</v>
      </c>
      <c r="D89" s="121">
        <f>C89/C90-1</f>
        <v>-8.2686398387374349E-2</v>
      </c>
    </row>
    <row r="90" spans="1:5" x14ac:dyDescent="0.25">
      <c r="A90" s="1">
        <v>11</v>
      </c>
      <c r="B90" s="119">
        <v>2011</v>
      </c>
      <c r="C90" s="120">
        <v>203395</v>
      </c>
      <c r="D90" s="121">
        <f t="shared" ref="D90" si="7">C90/C91-1</f>
        <v>0.1556993744069366</v>
      </c>
    </row>
    <row r="91" spans="1:5" x14ac:dyDescent="0.25">
      <c r="A91" s="1">
        <v>12</v>
      </c>
      <c r="B91" s="119">
        <v>2010</v>
      </c>
      <c r="C91" s="120">
        <v>175993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0" t="s">
        <v>259</v>
      </c>
      <c r="C96" s="280"/>
      <c r="D96" s="280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526356</v>
      </c>
      <c r="D100" s="121">
        <f t="shared" ref="D100:D113" si="8">C100/C101-1</f>
        <v>3.3154387445653688E-2</v>
      </c>
    </row>
    <row r="101" spans="2:5" x14ac:dyDescent="0.25">
      <c r="B101" s="119">
        <v>2023</v>
      </c>
      <c r="C101" s="120">
        <v>509465</v>
      </c>
      <c r="D101" s="121">
        <f t="shared" si="8"/>
        <v>3.7653418279434137E-2</v>
      </c>
    </row>
    <row r="102" spans="2:5" x14ac:dyDescent="0.25">
      <c r="B102" s="119">
        <v>2022</v>
      </c>
      <c r="C102" s="120">
        <v>490978</v>
      </c>
      <c r="D102" s="121">
        <f t="shared" si="8"/>
        <v>1.0847525996883345</v>
      </c>
    </row>
    <row r="103" spans="2:5" x14ac:dyDescent="0.25">
      <c r="B103" s="119">
        <v>2021</v>
      </c>
      <c r="C103" s="120">
        <v>235509</v>
      </c>
      <c r="D103" s="121">
        <f t="shared" si="8"/>
        <v>0.39300036672068894</v>
      </c>
    </row>
    <row r="104" spans="2:5" x14ac:dyDescent="0.25">
      <c r="B104" s="119">
        <v>2020</v>
      </c>
      <c r="C104" s="120">
        <v>169066</v>
      </c>
      <c r="D104" s="121">
        <f t="shared" si="8"/>
        <v>-0.70308877867850572</v>
      </c>
    </row>
    <row r="105" spans="2:5" x14ac:dyDescent="0.25">
      <c r="B105" s="119">
        <v>2019</v>
      </c>
      <c r="C105" s="120">
        <v>569416</v>
      </c>
      <c r="D105" s="121">
        <f t="shared" si="8"/>
        <v>-7.2435626984295065E-2</v>
      </c>
    </row>
    <row r="106" spans="2:5" x14ac:dyDescent="0.25">
      <c r="B106" s="119">
        <v>2018</v>
      </c>
      <c r="C106" s="120">
        <v>613883</v>
      </c>
      <c r="D106" s="121">
        <f t="shared" si="8"/>
        <v>-3.8950283595010959E-2</v>
      </c>
    </row>
    <row r="107" spans="2:5" x14ac:dyDescent="0.25">
      <c r="B107" s="119">
        <v>2017</v>
      </c>
      <c r="C107" s="120">
        <v>638763</v>
      </c>
      <c r="D107" s="121">
        <f t="shared" si="8"/>
        <v>4.9932197539387158E-2</v>
      </c>
    </row>
    <row r="108" spans="2:5" x14ac:dyDescent="0.25">
      <c r="B108" s="119">
        <v>2016</v>
      </c>
      <c r="C108" s="120">
        <v>608385</v>
      </c>
      <c r="D108" s="121">
        <f t="shared" si="8"/>
        <v>7.3254419080549082E-2</v>
      </c>
    </row>
    <row r="109" spans="2:5" x14ac:dyDescent="0.25">
      <c r="B109" s="119">
        <v>2015</v>
      </c>
      <c r="C109" s="120">
        <v>566860</v>
      </c>
      <c r="D109" s="121">
        <f t="shared" si="8"/>
        <v>3.2014809282701062E-3</v>
      </c>
    </row>
    <row r="110" spans="2:5" x14ac:dyDescent="0.25">
      <c r="B110" s="119">
        <v>2014</v>
      </c>
      <c r="C110" s="120">
        <v>565051</v>
      </c>
      <c r="D110" s="121">
        <f t="shared" si="8"/>
        <v>1.7343694298708412E-2</v>
      </c>
    </row>
    <row r="111" spans="2:5" x14ac:dyDescent="0.25">
      <c r="B111" s="119">
        <v>2013</v>
      </c>
      <c r="C111" s="120">
        <v>555418</v>
      </c>
      <c r="D111" s="121">
        <f t="shared" si="8"/>
        <v>4.5173989296440453E-2</v>
      </c>
    </row>
    <row r="112" spans="2:5" x14ac:dyDescent="0.25">
      <c r="B112" s="119">
        <v>2012</v>
      </c>
      <c r="C112" s="120">
        <v>531412</v>
      </c>
      <c r="D112" s="121">
        <f t="shared" si="8"/>
        <v>1.5179591415679372E-2</v>
      </c>
    </row>
    <row r="113" spans="2:4" x14ac:dyDescent="0.25">
      <c r="B113" s="119">
        <v>2011</v>
      </c>
      <c r="C113" s="120">
        <v>523466</v>
      </c>
      <c r="D113" s="121">
        <f t="shared" si="8"/>
        <v>0.12600212093639551</v>
      </c>
    </row>
    <row r="114" spans="2:4" x14ac:dyDescent="0.25">
      <c r="B114" s="119">
        <v>2010</v>
      </c>
      <c r="C114" s="120">
        <v>464889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2FCF6-C348-4180-A9BF-44940CA48FC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260</v>
      </c>
      <c r="D5" s="131" t="s">
        <v>231</v>
      </c>
      <c r="E5" s="131" t="s">
        <v>232</v>
      </c>
      <c r="F5" s="131" t="s">
        <v>233</v>
      </c>
      <c r="G5" s="131" t="s">
        <v>234</v>
      </c>
      <c r="H5" s="131" t="s">
        <v>235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junio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junio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953043</v>
      </c>
      <c r="D6" s="135">
        <v>520786</v>
      </c>
      <c r="E6" s="135">
        <v>2203401</v>
      </c>
      <c r="F6" s="135">
        <v>2523398</v>
      </c>
      <c r="G6" s="135">
        <v>2685619</v>
      </c>
      <c r="H6" s="135">
        <v>2666692</v>
      </c>
      <c r="I6" s="136">
        <f>IFERROR(H6/G6-1,"-")</f>
        <v>-7.0475372716680695E-3</v>
      </c>
      <c r="J6" s="135">
        <f>IFERROR(H6-G6,"-")</f>
        <v>-18927</v>
      </c>
      <c r="K6" s="136">
        <f t="shared" ref="K6:K57" si="0">IFERROR(H6/$H$6,"-")</f>
        <v>1</v>
      </c>
      <c r="L6" s="137">
        <f>H6/H6</f>
        <v>1</v>
      </c>
      <c r="M6" s="135">
        <v>4661</v>
      </c>
      <c r="N6" s="135">
        <v>142483</v>
      </c>
      <c r="O6" s="135">
        <v>381871</v>
      </c>
      <c r="P6" s="135">
        <v>431303</v>
      </c>
      <c r="Q6" s="135">
        <v>446421</v>
      </c>
      <c r="R6" s="135">
        <v>437805</v>
      </c>
      <c r="S6" s="136">
        <f>IFERROR(R6/Q6-1,"-")</f>
        <v>-1.9300167330837947E-2</v>
      </c>
      <c r="T6" s="135">
        <f t="shared" ref="T6:T57" si="1">R6-Q6</f>
        <v>-8616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400632</v>
      </c>
      <c r="E7" s="139">
        <v>1755213</v>
      </c>
      <c r="F7" s="139">
        <v>1992209</v>
      </c>
      <c r="G7" s="139">
        <v>2100816</v>
      </c>
      <c r="H7" s="139">
        <v>2057357</v>
      </c>
      <c r="I7" s="140">
        <f t="shared" ref="I7:I57" si="2">IFERROR(H7/G7-1,"-")</f>
        <v>-2.0686723635006565E-2</v>
      </c>
      <c r="J7" s="139">
        <f t="shared" ref="J7:J57" si="3">IFERROR(H7-G7,"-")</f>
        <v>-43459</v>
      </c>
      <c r="K7" s="140">
        <f t="shared" si="0"/>
        <v>0.77150154573531549</v>
      </c>
      <c r="L7" s="140">
        <f>H7/H6</f>
        <v>0.77150154573531549</v>
      </c>
      <c r="M7" s="139">
        <v>0</v>
      </c>
      <c r="N7" s="139">
        <v>111793</v>
      </c>
      <c r="O7" s="139">
        <v>305537</v>
      </c>
      <c r="P7" s="139">
        <v>337785</v>
      </c>
      <c r="Q7" s="139">
        <v>348451</v>
      </c>
      <c r="R7" s="139">
        <v>333209</v>
      </c>
      <c r="S7" s="140">
        <f t="shared" ref="S7:S57" si="4">IFERROR(R7/Q7-1,"-")</f>
        <v>-4.3742161738666296E-2</v>
      </c>
      <c r="T7" s="139">
        <f t="shared" si="1"/>
        <v>-15242</v>
      </c>
      <c r="U7" s="140">
        <f t="shared" ref="U7:U57" si="5">IFERROR(P7/$P$6,"-")</f>
        <v>0.78317331435209125</v>
      </c>
      <c r="V7" s="140">
        <f>IFERROR(R7/R6,"-")</f>
        <v>0.76108998298329167</v>
      </c>
    </row>
    <row r="8" spans="1:22" x14ac:dyDescent="0.25">
      <c r="B8" s="99" t="s">
        <v>142</v>
      </c>
      <c r="C8" s="53">
        <v>575900</v>
      </c>
      <c r="D8" s="53">
        <v>317849</v>
      </c>
      <c r="E8" s="53">
        <v>1440620</v>
      </c>
      <c r="F8" s="53">
        <v>1617630</v>
      </c>
      <c r="G8" s="53">
        <v>1727598</v>
      </c>
      <c r="H8" s="53">
        <v>1684575</v>
      </c>
      <c r="I8" s="100">
        <f t="shared" si="2"/>
        <v>-2.4903362935127293E-2</v>
      </c>
      <c r="J8" s="53">
        <f t="shared" si="3"/>
        <v>-43023</v>
      </c>
      <c r="K8" s="100">
        <f t="shared" si="0"/>
        <v>0.63170962375857431</v>
      </c>
      <c r="L8" s="100">
        <f>H8/H6</f>
        <v>0.63170962375857431</v>
      </c>
      <c r="M8" s="53">
        <v>0</v>
      </c>
      <c r="N8" s="53">
        <v>91326</v>
      </c>
      <c r="O8" s="53">
        <v>253229</v>
      </c>
      <c r="P8" s="53">
        <v>277365</v>
      </c>
      <c r="Q8" s="53">
        <v>286036</v>
      </c>
      <c r="R8" s="53">
        <v>272691</v>
      </c>
      <c r="S8" s="100">
        <f t="shared" si="4"/>
        <v>-4.6654966507712281E-2</v>
      </c>
      <c r="T8" s="53">
        <f t="shared" si="1"/>
        <v>-13345</v>
      </c>
      <c r="U8" s="100">
        <f t="shared" si="5"/>
        <v>0.64308618303141873</v>
      </c>
      <c r="V8" s="100">
        <f>IFERROR(R8/R6,"-")</f>
        <v>0.62285949223969572</v>
      </c>
    </row>
    <row r="9" spans="1:22" x14ac:dyDescent="0.25">
      <c r="B9" s="99" t="s">
        <v>144</v>
      </c>
      <c r="C9" s="53">
        <v>148691</v>
      </c>
      <c r="D9" s="53">
        <v>82783</v>
      </c>
      <c r="E9" s="53">
        <v>314593</v>
      </c>
      <c r="F9" s="53">
        <v>374579</v>
      </c>
      <c r="G9" s="53">
        <v>373218</v>
      </c>
      <c r="H9" s="53">
        <v>372782</v>
      </c>
      <c r="I9" s="100">
        <f t="shared" si="2"/>
        <v>-1.1682180387869723E-3</v>
      </c>
      <c r="J9" s="53">
        <f t="shared" si="3"/>
        <v>-436</v>
      </c>
      <c r="K9" s="100">
        <f t="shared" si="0"/>
        <v>0.13979192197674123</v>
      </c>
      <c r="L9" s="100">
        <f>H9/H6</f>
        <v>0.13979192197674123</v>
      </c>
      <c r="M9" s="53">
        <v>0</v>
      </c>
      <c r="N9" s="53">
        <v>20467</v>
      </c>
      <c r="O9" s="53">
        <v>52308</v>
      </c>
      <c r="P9" s="53">
        <v>60420</v>
      </c>
      <c r="Q9" s="53">
        <v>62415</v>
      </c>
      <c r="R9" s="53">
        <v>60518</v>
      </c>
      <c r="S9" s="100">
        <f t="shared" si="4"/>
        <v>-3.0393334935512328E-2</v>
      </c>
      <c r="T9" s="53">
        <f t="shared" si="1"/>
        <v>-1897</v>
      </c>
      <c r="U9" s="100">
        <f t="shared" si="5"/>
        <v>0.14008713132067246</v>
      </c>
      <c r="V9" s="100">
        <f>IFERROR(R9/R6,"-")</f>
        <v>0.13823049074359589</v>
      </c>
    </row>
    <row r="10" spans="1:22" ht="16.5" thickBot="1" x14ac:dyDescent="0.3">
      <c r="B10" s="141" t="s">
        <v>65</v>
      </c>
      <c r="C10" s="142">
        <v>222725</v>
      </c>
      <c r="D10" s="142">
        <v>120154</v>
      </c>
      <c r="E10" s="142">
        <v>448188</v>
      </c>
      <c r="F10" s="142">
        <v>531189</v>
      </c>
      <c r="G10" s="142">
        <v>584803</v>
      </c>
      <c r="H10" s="142">
        <v>609335</v>
      </c>
      <c r="I10" s="143">
        <f t="shared" si="2"/>
        <v>4.1949169207408321E-2</v>
      </c>
      <c r="J10" s="142">
        <f t="shared" si="3"/>
        <v>24532</v>
      </c>
      <c r="K10" s="143">
        <f t="shared" si="0"/>
        <v>0.22849845426468449</v>
      </c>
      <c r="L10" s="143">
        <f>H10/H6</f>
        <v>0.22849845426468449</v>
      </c>
      <c r="M10" s="142">
        <v>0</v>
      </c>
      <c r="N10" s="142">
        <v>30690</v>
      </c>
      <c r="O10" s="142">
        <v>76334</v>
      </c>
      <c r="P10" s="142">
        <v>93518</v>
      </c>
      <c r="Q10" s="142">
        <v>97970</v>
      </c>
      <c r="R10" s="142">
        <v>104596</v>
      </c>
      <c r="S10" s="143">
        <f t="shared" si="4"/>
        <v>6.7632948861896525E-2</v>
      </c>
      <c r="T10" s="142">
        <f t="shared" si="1"/>
        <v>6626</v>
      </c>
      <c r="U10" s="143">
        <f t="shared" si="5"/>
        <v>0.21682668564790877</v>
      </c>
      <c r="V10" s="143">
        <f>IFERROR(R10/R6,"-")</f>
        <v>0.23891001701670836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187853</v>
      </c>
      <c r="E11" s="135">
        <v>828210</v>
      </c>
      <c r="F11" s="135">
        <v>916045</v>
      </c>
      <c r="G11" s="135">
        <v>958917</v>
      </c>
      <c r="H11" s="135">
        <v>917365</v>
      </c>
      <c r="I11" s="136">
        <f t="shared" si="2"/>
        <v>-4.3332217491190539E-2</v>
      </c>
      <c r="J11" s="135">
        <f t="shared" si="3"/>
        <v>-41552</v>
      </c>
      <c r="K11" s="136">
        <f t="shared" si="0"/>
        <v>0.34400860691823426</v>
      </c>
      <c r="L11" s="137">
        <f>H11/H11</f>
        <v>1</v>
      </c>
      <c r="M11" s="135">
        <v>0</v>
      </c>
      <c r="N11" s="135">
        <v>53539</v>
      </c>
      <c r="O11" s="135">
        <v>144989</v>
      </c>
      <c r="P11" s="135">
        <v>157350</v>
      </c>
      <c r="Q11" s="135">
        <v>157065</v>
      </c>
      <c r="R11" s="135">
        <v>145993</v>
      </c>
      <c r="S11" s="136">
        <f t="shared" si="4"/>
        <v>-7.0493107948938372E-2</v>
      </c>
      <c r="T11" s="135">
        <f t="shared" si="1"/>
        <v>-11072</v>
      </c>
      <c r="U11" s="136">
        <f t="shared" si="5"/>
        <v>0.36482472878695488</v>
      </c>
      <c r="V11" s="137">
        <f>IFERROR(R11/R11,"-")</f>
        <v>1</v>
      </c>
    </row>
    <row r="12" spans="1:22" ht="15.75" x14ac:dyDescent="0.25">
      <c r="A12" s="144">
        <f>G12/$G$11</f>
        <v>0.81552000850959994</v>
      </c>
      <c r="B12" s="138" t="s">
        <v>62</v>
      </c>
      <c r="C12" s="139">
        <v>279824</v>
      </c>
      <c r="D12" s="139">
        <v>151180</v>
      </c>
      <c r="E12" s="139">
        <v>713676</v>
      </c>
      <c r="F12" s="139">
        <v>751148</v>
      </c>
      <c r="G12" s="139">
        <v>782016</v>
      </c>
      <c r="H12" s="139">
        <v>735111</v>
      </c>
      <c r="I12" s="140">
        <f t="shared" si="2"/>
        <v>-5.9979591210409966E-2</v>
      </c>
      <c r="J12" s="139">
        <f t="shared" si="3"/>
        <v>-46905</v>
      </c>
      <c r="K12" s="140">
        <f t="shared" si="0"/>
        <v>0.2756640061919412</v>
      </c>
      <c r="L12" s="140">
        <f>H12/H11</f>
        <v>0.80132880587334376</v>
      </c>
      <c r="M12" s="139">
        <v>0</v>
      </c>
      <c r="N12" s="139">
        <v>44847</v>
      </c>
      <c r="O12" s="139">
        <v>123799</v>
      </c>
      <c r="P12" s="139">
        <v>127951</v>
      </c>
      <c r="Q12" s="139">
        <v>129241</v>
      </c>
      <c r="R12" s="139">
        <v>115607</v>
      </c>
      <c r="S12" s="140">
        <f t="shared" si="4"/>
        <v>-0.10549283895977279</v>
      </c>
      <c r="T12" s="139">
        <f t="shared" si="1"/>
        <v>-13634</v>
      </c>
      <c r="U12" s="140">
        <f t="shared" si="5"/>
        <v>0.29666151174464356</v>
      </c>
      <c r="V12" s="140">
        <f>IFERROR(R12/R11,"-")</f>
        <v>0.79186673333652979</v>
      </c>
    </row>
    <row r="13" spans="1:22" x14ac:dyDescent="0.25">
      <c r="A13" s="144">
        <f>G13/$G$11</f>
        <v>0.735353529033274</v>
      </c>
      <c r="B13" s="99" t="s">
        <v>142</v>
      </c>
      <c r="C13" s="53">
        <v>243977</v>
      </c>
      <c r="D13" s="53">
        <v>147521</v>
      </c>
      <c r="E13" s="53">
        <v>638621</v>
      </c>
      <c r="F13" s="53">
        <v>669357</v>
      </c>
      <c r="G13" s="53">
        <v>705143</v>
      </c>
      <c r="H13" s="53">
        <v>656124</v>
      </c>
      <c r="I13" s="100">
        <f t="shared" si="2"/>
        <v>-6.9516395965073752E-2</v>
      </c>
      <c r="J13" s="53">
        <f t="shared" si="3"/>
        <v>-49019</v>
      </c>
      <c r="K13" s="100">
        <f t="shared" si="0"/>
        <v>0.24604416258045547</v>
      </c>
      <c r="L13" s="100">
        <f>H13/H11</f>
        <v>0.71522676361099458</v>
      </c>
      <c r="M13" s="53">
        <v>0</v>
      </c>
      <c r="N13" s="53">
        <v>43303</v>
      </c>
      <c r="O13" s="53">
        <v>110209</v>
      </c>
      <c r="P13" s="53">
        <v>114600</v>
      </c>
      <c r="Q13" s="53">
        <v>117142</v>
      </c>
      <c r="R13" s="53">
        <v>102220</v>
      </c>
      <c r="S13" s="100">
        <f t="shared" si="4"/>
        <v>-0.12738385890628467</v>
      </c>
      <c r="T13" s="53">
        <f t="shared" si="1"/>
        <v>-14922</v>
      </c>
      <c r="U13" s="100">
        <f t="shared" si="5"/>
        <v>0.26570647549402626</v>
      </c>
      <c r="V13" s="100">
        <f>IFERROR(R13/R11,"-")</f>
        <v>0.70017055612255386</v>
      </c>
    </row>
    <row r="14" spans="1:22" x14ac:dyDescent="0.25">
      <c r="A14" s="144">
        <f>G14/$G$11</f>
        <v>8.0166479476325894E-2</v>
      </c>
      <c r="B14" s="99" t="s">
        <v>144</v>
      </c>
      <c r="C14" s="53">
        <v>35847</v>
      </c>
      <c r="D14" s="53">
        <v>3659</v>
      </c>
      <c r="E14" s="53">
        <v>75055</v>
      </c>
      <c r="F14" s="53">
        <v>81791</v>
      </c>
      <c r="G14" s="53">
        <v>76873</v>
      </c>
      <c r="H14" s="53">
        <v>78987</v>
      </c>
      <c r="I14" s="100">
        <f t="shared" si="2"/>
        <v>2.7499902436486146E-2</v>
      </c>
      <c r="J14" s="53">
        <f t="shared" si="3"/>
        <v>2114</v>
      </c>
      <c r="K14" s="100">
        <f t="shared" si="0"/>
        <v>2.9619843611485692E-2</v>
      </c>
      <c r="L14" s="100">
        <f>H14/H11</f>
        <v>8.6102042262349229E-2</v>
      </c>
      <c r="M14" s="53">
        <v>0</v>
      </c>
      <c r="N14" s="53">
        <v>1544</v>
      </c>
      <c r="O14" s="53">
        <v>13590</v>
      </c>
      <c r="P14" s="53">
        <v>13351</v>
      </c>
      <c r="Q14" s="53">
        <v>12099</v>
      </c>
      <c r="R14" s="53">
        <v>13387</v>
      </c>
      <c r="S14" s="100">
        <f t="shared" si="4"/>
        <v>0.10645507893214323</v>
      </c>
      <c r="T14" s="53">
        <f t="shared" si="1"/>
        <v>1288</v>
      </c>
      <c r="U14" s="100">
        <f t="shared" si="5"/>
        <v>3.0955036250617317E-2</v>
      </c>
      <c r="V14" s="100">
        <f>IFERROR(R14/R11,"-")</f>
        <v>9.1696177213976007E-2</v>
      </c>
    </row>
    <row r="15" spans="1:22" ht="16.5" thickBot="1" x14ac:dyDescent="0.3">
      <c r="A15" s="144">
        <f>G15/$G$11</f>
        <v>0.18447999149040012</v>
      </c>
      <c r="B15" s="141" t="s">
        <v>65</v>
      </c>
      <c r="C15" s="142">
        <v>64346</v>
      </c>
      <c r="D15" s="142">
        <v>36673</v>
      </c>
      <c r="E15" s="142">
        <v>114534</v>
      </c>
      <c r="F15" s="142">
        <v>164897</v>
      </c>
      <c r="G15" s="142">
        <v>176901</v>
      </c>
      <c r="H15" s="142">
        <v>182254</v>
      </c>
      <c r="I15" s="143">
        <f t="shared" si="2"/>
        <v>3.0259862861148346E-2</v>
      </c>
      <c r="J15" s="142">
        <f t="shared" si="3"/>
        <v>5353</v>
      </c>
      <c r="K15" s="143">
        <f t="shared" si="0"/>
        <v>6.83446007262931E-2</v>
      </c>
      <c r="L15" s="143">
        <f>H15/H11</f>
        <v>0.19867119412665624</v>
      </c>
      <c r="M15" s="142">
        <v>0</v>
      </c>
      <c r="N15" s="142">
        <v>8692</v>
      </c>
      <c r="O15" s="142">
        <v>21190</v>
      </c>
      <c r="P15" s="142">
        <v>29399</v>
      </c>
      <c r="Q15" s="142">
        <v>27824</v>
      </c>
      <c r="R15" s="142">
        <v>30386</v>
      </c>
      <c r="S15" s="143">
        <f t="shared" si="4"/>
        <v>9.2078780908568136E-2</v>
      </c>
      <c r="T15" s="142">
        <f t="shared" si="1"/>
        <v>2562</v>
      </c>
      <c r="U15" s="143">
        <f t="shared" si="5"/>
        <v>6.8163217042311319E-2</v>
      </c>
      <c r="V15" s="143">
        <f>IFERROR(R15/R11,"-")</f>
        <v>0.20813326666347018</v>
      </c>
    </row>
    <row r="16" spans="1:22" ht="15.75" x14ac:dyDescent="0.25">
      <c r="A16" s="81"/>
      <c r="B16" s="134" t="s">
        <v>47</v>
      </c>
      <c r="C16" s="135">
        <v>249277</v>
      </c>
      <c r="D16" s="135">
        <v>81359</v>
      </c>
      <c r="E16" s="135">
        <v>573119</v>
      </c>
      <c r="F16" s="135">
        <v>637900</v>
      </c>
      <c r="G16" s="135">
        <v>674898</v>
      </c>
      <c r="H16" s="135">
        <v>696244</v>
      </c>
      <c r="I16" s="136">
        <f t="shared" si="2"/>
        <v>3.1628483118930628E-2</v>
      </c>
      <c r="J16" s="135">
        <f t="shared" si="3"/>
        <v>21346</v>
      </c>
      <c r="K16" s="136">
        <f t="shared" si="0"/>
        <v>0.2610890196543133</v>
      </c>
      <c r="L16" s="137">
        <f>H16/H16</f>
        <v>1</v>
      </c>
      <c r="M16" s="135">
        <v>0</v>
      </c>
      <c r="N16" s="135">
        <v>21147</v>
      </c>
      <c r="O16" s="135">
        <v>99145</v>
      </c>
      <c r="P16" s="135">
        <v>109784</v>
      </c>
      <c r="Q16" s="135">
        <v>113390</v>
      </c>
      <c r="R16" s="135">
        <v>117164</v>
      </c>
      <c r="S16" s="136">
        <f t="shared" si="4"/>
        <v>3.3283358320839618E-2</v>
      </c>
      <c r="T16" s="135">
        <f t="shared" si="1"/>
        <v>3774</v>
      </c>
      <c r="U16" s="136">
        <f t="shared" si="5"/>
        <v>0.25454031156750589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23957</v>
      </c>
      <c r="E17" s="139">
        <v>339898</v>
      </c>
      <c r="F17" s="139">
        <v>391097</v>
      </c>
      <c r="G17" s="139">
        <v>412779</v>
      </c>
      <c r="H17" s="139">
        <v>427725</v>
      </c>
      <c r="I17" s="140">
        <f t="shared" si="2"/>
        <v>3.6208237337655325E-2</v>
      </c>
      <c r="J17" s="139">
        <f t="shared" si="3"/>
        <v>14946</v>
      </c>
      <c r="K17" s="140">
        <f t="shared" si="0"/>
        <v>0.16039535124416318</v>
      </c>
      <c r="L17" s="140">
        <f>H17/H16</f>
        <v>0.6143320445131305</v>
      </c>
      <c r="M17" s="139">
        <v>0</v>
      </c>
      <c r="N17" s="139">
        <v>7554</v>
      </c>
      <c r="O17" s="139">
        <v>62022</v>
      </c>
      <c r="P17" s="139">
        <v>67287</v>
      </c>
      <c r="Q17" s="139">
        <v>70894</v>
      </c>
      <c r="R17" s="139">
        <v>72569</v>
      </c>
      <c r="S17" s="140">
        <f t="shared" si="4"/>
        <v>2.3626823144412779E-2</v>
      </c>
      <c r="T17" s="139">
        <f t="shared" si="1"/>
        <v>1675</v>
      </c>
      <c r="U17" s="140">
        <f t="shared" si="5"/>
        <v>0.15600865284962079</v>
      </c>
      <c r="V17" s="140">
        <f>IFERROR(R17/R16,"-")</f>
        <v>0.61937967293707963</v>
      </c>
    </row>
    <row r="18" spans="2:22" x14ac:dyDescent="0.25">
      <c r="B18" s="99" t="s">
        <v>142</v>
      </c>
      <c r="C18" s="53">
        <v>107490</v>
      </c>
      <c r="D18" s="53">
        <v>19317</v>
      </c>
      <c r="E18" s="53">
        <v>257587</v>
      </c>
      <c r="F18" s="53">
        <v>292456</v>
      </c>
      <c r="G18" s="53">
        <v>311918</v>
      </c>
      <c r="H18" s="53">
        <v>332717</v>
      </c>
      <c r="I18" s="100">
        <f t="shared" si="2"/>
        <v>6.668098666957345E-2</v>
      </c>
      <c r="J18" s="53">
        <f t="shared" si="3"/>
        <v>20799</v>
      </c>
      <c r="K18" s="100">
        <f t="shared" si="0"/>
        <v>0.12476768970694778</v>
      </c>
      <c r="L18" s="100">
        <f>H18/H16</f>
        <v>0.47787413607873103</v>
      </c>
      <c r="M18" s="53">
        <v>0</v>
      </c>
      <c r="N18" s="53">
        <v>5683</v>
      </c>
      <c r="O18" s="53">
        <v>46624</v>
      </c>
      <c r="P18" s="53">
        <v>50600</v>
      </c>
      <c r="Q18" s="53">
        <v>52676</v>
      </c>
      <c r="R18" s="53">
        <v>57563</v>
      </c>
      <c r="S18" s="100">
        <f t="shared" si="4"/>
        <v>9.2774698154757473E-2</v>
      </c>
      <c r="T18" s="53">
        <f t="shared" si="1"/>
        <v>4887</v>
      </c>
      <c r="U18" s="100">
        <f t="shared" si="5"/>
        <v>0.11731891500870617</v>
      </c>
      <c r="V18" s="100">
        <f>IFERROR(R18/R16,"-")</f>
        <v>0.49130278925267146</v>
      </c>
    </row>
    <row r="19" spans="2:22" x14ac:dyDescent="0.25">
      <c r="B19" s="99" t="s">
        <v>144</v>
      </c>
      <c r="C19" s="53">
        <v>39616</v>
      </c>
      <c r="D19" s="53">
        <v>4640</v>
      </c>
      <c r="E19" s="53">
        <v>82311</v>
      </c>
      <c r="F19" s="53">
        <v>98641</v>
      </c>
      <c r="G19" s="53">
        <v>100861</v>
      </c>
      <c r="H19" s="53">
        <v>95008</v>
      </c>
      <c r="I19" s="100">
        <f t="shared" si="2"/>
        <v>-5.8030358612347732E-2</v>
      </c>
      <c r="J19" s="53">
        <f t="shared" si="3"/>
        <v>-5853</v>
      </c>
      <c r="K19" s="100">
        <f t="shared" si="0"/>
        <v>3.5627661537215395E-2</v>
      </c>
      <c r="L19" s="100">
        <f>H19/H16</f>
        <v>0.13645790843439942</v>
      </c>
      <c r="M19" s="53">
        <v>0</v>
      </c>
      <c r="N19" s="53">
        <v>1871</v>
      </c>
      <c r="O19" s="53">
        <v>15398</v>
      </c>
      <c r="P19" s="53">
        <v>16687</v>
      </c>
      <c r="Q19" s="53">
        <v>18218</v>
      </c>
      <c r="R19" s="53">
        <v>15006</v>
      </c>
      <c r="S19" s="100">
        <f t="shared" si="4"/>
        <v>-0.17630914480184434</v>
      </c>
      <c r="T19" s="53">
        <f t="shared" si="1"/>
        <v>-3212</v>
      </c>
      <c r="U19" s="100">
        <f t="shared" si="5"/>
        <v>3.8689737840914624E-2</v>
      </c>
      <c r="V19" s="100">
        <f>IFERROR(R19/R16,"-")</f>
        <v>0.12807688368440817</v>
      </c>
    </row>
    <row r="20" spans="2:22" ht="16.5" thickBot="1" x14ac:dyDescent="0.3">
      <c r="B20" s="141" t="s">
        <v>65</v>
      </c>
      <c r="C20" s="142">
        <v>102171</v>
      </c>
      <c r="D20" s="142">
        <v>57402</v>
      </c>
      <c r="E20" s="142">
        <v>233221</v>
      </c>
      <c r="F20" s="142">
        <v>246803</v>
      </c>
      <c r="G20" s="142">
        <v>262119</v>
      </c>
      <c r="H20" s="142">
        <v>268519</v>
      </c>
      <c r="I20" s="143">
        <f t="shared" si="2"/>
        <v>2.4416391028502238E-2</v>
      </c>
      <c r="J20" s="142">
        <f t="shared" si="3"/>
        <v>6400</v>
      </c>
      <c r="K20" s="143">
        <f t="shared" si="0"/>
        <v>0.10069366841015011</v>
      </c>
      <c r="L20" s="143">
        <f>H20/H16</f>
        <v>0.38566795548686955</v>
      </c>
      <c r="M20" s="142">
        <v>0</v>
      </c>
      <c r="N20" s="142">
        <v>13593</v>
      </c>
      <c r="O20" s="142">
        <v>37123</v>
      </c>
      <c r="P20" s="142">
        <v>42497</v>
      </c>
      <c r="Q20" s="142">
        <v>42496</v>
      </c>
      <c r="R20" s="142">
        <v>44595</v>
      </c>
      <c r="S20" s="143">
        <f t="shared" si="4"/>
        <v>4.9392884036144613E-2</v>
      </c>
      <c r="T20" s="142">
        <f t="shared" si="1"/>
        <v>2099</v>
      </c>
      <c r="U20" s="143">
        <f t="shared" si="5"/>
        <v>9.8531658717885107E-2</v>
      </c>
      <c r="V20" s="143">
        <f>IFERROR(R20/R16,"-")</f>
        <v>0.38062032706292037</v>
      </c>
    </row>
    <row r="21" spans="2:22" ht="15.75" x14ac:dyDescent="0.25">
      <c r="B21" s="134" t="s">
        <v>48</v>
      </c>
      <c r="C21" s="135">
        <v>10070</v>
      </c>
      <c r="D21" s="135">
        <v>5058</v>
      </c>
      <c r="E21" s="135">
        <v>16823</v>
      </c>
      <c r="F21" s="135">
        <v>27446</v>
      </c>
      <c r="G21" s="135">
        <v>23231</v>
      </c>
      <c r="H21" s="135">
        <v>21785</v>
      </c>
      <c r="I21" s="136">
        <f t="shared" si="2"/>
        <v>-6.2244414790581515E-2</v>
      </c>
      <c r="J21" s="135">
        <f t="shared" si="3"/>
        <v>-1446</v>
      </c>
      <c r="K21" s="136">
        <f t="shared" si="0"/>
        <v>8.1692973916747784E-3</v>
      </c>
      <c r="L21" s="137">
        <f>H21/H21</f>
        <v>1</v>
      </c>
      <c r="M21" s="135">
        <v>0</v>
      </c>
      <c r="N21" s="135">
        <v>1595</v>
      </c>
      <c r="O21" s="135">
        <v>2523</v>
      </c>
      <c r="P21" s="135">
        <v>3080</v>
      </c>
      <c r="Q21" s="135">
        <v>2377</v>
      </c>
      <c r="R21" s="135">
        <v>3338</v>
      </c>
      <c r="S21" s="136">
        <f t="shared" si="4"/>
        <v>0.40429112326461936</v>
      </c>
      <c r="T21" s="135">
        <f t="shared" si="1"/>
        <v>961</v>
      </c>
      <c r="U21" s="136">
        <f t="shared" si="5"/>
        <v>7.1411513483560281E-3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5058</v>
      </c>
      <c r="E22" s="139">
        <v>16823</v>
      </c>
      <c r="F22" s="139">
        <v>27125</v>
      </c>
      <c r="G22" s="139">
        <v>22938</v>
      </c>
      <c r="H22" s="139">
        <v>21490</v>
      </c>
      <c r="I22" s="140">
        <f t="shared" si="2"/>
        <v>-6.3126689336472253E-2</v>
      </c>
      <c r="J22" s="139">
        <f t="shared" si="3"/>
        <v>-1448</v>
      </c>
      <c r="K22" s="140">
        <f t="shared" si="0"/>
        <v>8.0586734426022957E-3</v>
      </c>
      <c r="L22" s="140">
        <f>H22/H21</f>
        <v>0.98645857241221024</v>
      </c>
      <c r="M22" s="139">
        <v>0</v>
      </c>
      <c r="N22" s="139">
        <v>1595</v>
      </c>
      <c r="O22" s="139">
        <v>2523</v>
      </c>
      <c r="P22" s="139">
        <v>3022</v>
      </c>
      <c r="Q22" s="139">
        <v>2354</v>
      </c>
      <c r="R22" s="139">
        <v>3330</v>
      </c>
      <c r="S22" s="140">
        <f t="shared" si="4"/>
        <v>0.4146134239592183</v>
      </c>
      <c r="T22" s="139">
        <f t="shared" si="1"/>
        <v>976</v>
      </c>
      <c r="U22" s="140">
        <f t="shared" si="5"/>
        <v>7.006675121666207E-3</v>
      </c>
      <c r="V22" s="140">
        <f>IFERROR(R22/R21,"-")</f>
        <v>0.99760335530257638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16999</v>
      </c>
      <c r="E26" s="135">
        <v>67366</v>
      </c>
      <c r="F26" s="135">
        <v>86656</v>
      </c>
      <c r="G26" s="135">
        <v>116855</v>
      </c>
      <c r="H26" s="135">
        <v>94193</v>
      </c>
      <c r="I26" s="136">
        <f t="shared" si="2"/>
        <v>-0.19393265157674044</v>
      </c>
      <c r="J26" s="135">
        <f t="shared" si="3"/>
        <v>-22662</v>
      </c>
      <c r="K26" s="136">
        <f t="shared" si="0"/>
        <v>3.5322039440625314E-2</v>
      </c>
      <c r="L26" s="137">
        <f>H26/H26</f>
        <v>1</v>
      </c>
      <c r="M26" s="135">
        <v>0</v>
      </c>
      <c r="N26" s="135">
        <v>3302</v>
      </c>
      <c r="O26" s="135">
        <v>10420</v>
      </c>
      <c r="P26" s="135">
        <v>14934</v>
      </c>
      <c r="Q26" s="135">
        <v>16055</v>
      </c>
      <c r="R26" s="135">
        <v>16193</v>
      </c>
      <c r="S26" s="136">
        <f t="shared" si="4"/>
        <v>8.595453129865982E-3</v>
      </c>
      <c r="T26" s="135">
        <f t="shared" si="1"/>
        <v>138</v>
      </c>
      <c r="U26" s="136">
        <f t="shared" si="5"/>
        <v>3.4625309816996401E-2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16603</v>
      </c>
      <c r="E27" s="139">
        <v>62155</v>
      </c>
      <c r="F27" s="139">
        <v>82441</v>
      </c>
      <c r="G27" s="139">
        <v>96861</v>
      </c>
      <c r="H27" s="139">
        <v>75400</v>
      </c>
      <c r="I27" s="140">
        <f t="shared" si="2"/>
        <v>-0.22156492293079777</v>
      </c>
      <c r="J27" s="139">
        <f t="shared" si="3"/>
        <v>-21461</v>
      </c>
      <c r="K27" s="140">
        <f t="shared" si="0"/>
        <v>2.8274731390051794E-2</v>
      </c>
      <c r="L27" s="140">
        <f>H27/H26</f>
        <v>0.80048411240750372</v>
      </c>
      <c r="M27" s="139">
        <v>0</v>
      </c>
      <c r="N27" s="139">
        <v>3239</v>
      </c>
      <c r="O27" s="139">
        <v>10004</v>
      </c>
      <c r="P27" s="139">
        <v>14510</v>
      </c>
      <c r="Q27" s="139">
        <v>12747</v>
      </c>
      <c r="R27" s="139">
        <v>13316</v>
      </c>
      <c r="S27" s="140">
        <f t="shared" si="4"/>
        <v>4.4637954028398763E-2</v>
      </c>
      <c r="T27" s="139">
        <f t="shared" si="1"/>
        <v>569</v>
      </c>
      <c r="U27" s="140">
        <f t="shared" si="5"/>
        <v>3.3642242228781156E-2</v>
      </c>
      <c r="V27" s="140">
        <f>IFERROR(R27/R26,"-")</f>
        <v>0.82233063669486817</v>
      </c>
    </row>
    <row r="28" spans="2:22" x14ac:dyDescent="0.25">
      <c r="B28" s="99" t="s">
        <v>142</v>
      </c>
      <c r="C28" s="53">
        <v>21395</v>
      </c>
      <c r="D28" s="53">
        <v>16603</v>
      </c>
      <c r="E28" s="53">
        <v>0</v>
      </c>
      <c r="F28" s="53">
        <v>21288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3239</v>
      </c>
      <c r="O28" s="53">
        <v>0</v>
      </c>
      <c r="P28" s="53">
        <v>14510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3.3642242228781156E-2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70082</v>
      </c>
      <c r="E30" s="135">
        <v>321332</v>
      </c>
      <c r="F30" s="135">
        <v>378937</v>
      </c>
      <c r="G30" s="135">
        <v>434631</v>
      </c>
      <c r="H30" s="135">
        <v>443938</v>
      </c>
      <c r="I30" s="136">
        <f t="shared" si="2"/>
        <v>2.1413566910781778E-2</v>
      </c>
      <c r="J30" s="135">
        <f t="shared" si="3"/>
        <v>9307</v>
      </c>
      <c r="K30" s="136">
        <f t="shared" si="0"/>
        <v>0.16647516848589938</v>
      </c>
      <c r="L30" s="137">
        <f>H30/H30</f>
        <v>1</v>
      </c>
      <c r="M30" s="135">
        <v>0</v>
      </c>
      <c r="N30" s="135">
        <v>25023</v>
      </c>
      <c r="O30" s="135">
        <v>63207</v>
      </c>
      <c r="P30" s="135">
        <v>71344</v>
      </c>
      <c r="Q30" s="135">
        <v>83393</v>
      </c>
      <c r="R30" s="135">
        <v>77257</v>
      </c>
      <c r="S30" s="136">
        <f t="shared" si="4"/>
        <v>-7.3579317208878448E-2</v>
      </c>
      <c r="T30" s="135">
        <f t="shared" si="1"/>
        <v>-6136</v>
      </c>
      <c r="U30" s="136">
        <f t="shared" si="5"/>
        <v>0.16541503305101055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51204</v>
      </c>
      <c r="E31" s="139">
        <v>261325</v>
      </c>
      <c r="F31" s="139">
        <v>306518</v>
      </c>
      <c r="G31" s="139">
        <v>353422</v>
      </c>
      <c r="H31" s="139">
        <v>351603</v>
      </c>
      <c r="I31" s="140">
        <f t="shared" si="2"/>
        <v>-5.1468216466433736E-3</v>
      </c>
      <c r="J31" s="139">
        <f t="shared" si="3"/>
        <v>-1819</v>
      </c>
      <c r="K31" s="140">
        <f t="shared" si="0"/>
        <v>0.13184987242621196</v>
      </c>
      <c r="L31" s="140">
        <f>H31/H30</f>
        <v>0.79200924453414667</v>
      </c>
      <c r="M31" s="139">
        <v>0</v>
      </c>
      <c r="N31" s="139">
        <v>18500</v>
      </c>
      <c r="O31" s="139">
        <v>51223</v>
      </c>
      <c r="P31" s="139">
        <v>57186</v>
      </c>
      <c r="Q31" s="139">
        <v>66284</v>
      </c>
      <c r="R31" s="139">
        <v>58629</v>
      </c>
      <c r="S31" s="140">
        <f t="shared" si="4"/>
        <v>-0.11548790054915214</v>
      </c>
      <c r="T31" s="139">
        <f t="shared" si="1"/>
        <v>-7655</v>
      </c>
      <c r="U31" s="140">
        <f t="shared" si="5"/>
        <v>0.13258892240489864</v>
      </c>
      <c r="V31" s="140">
        <f>IFERROR(R31/R30,"-")</f>
        <v>0.758882690241661</v>
      </c>
    </row>
    <row r="32" spans="2:22" x14ac:dyDescent="0.25">
      <c r="B32" s="99" t="s">
        <v>142</v>
      </c>
      <c r="C32" s="53">
        <v>93394</v>
      </c>
      <c r="D32" s="53">
        <v>30999</v>
      </c>
      <c r="E32" s="53">
        <v>210056</v>
      </c>
      <c r="F32" s="53">
        <v>256421</v>
      </c>
      <c r="G32" s="53">
        <v>297132</v>
      </c>
      <c r="H32" s="53">
        <v>291861</v>
      </c>
      <c r="I32" s="100">
        <f t="shared" si="2"/>
        <v>-1.7739590485036927E-2</v>
      </c>
      <c r="J32" s="53">
        <f t="shared" si="3"/>
        <v>-5271</v>
      </c>
      <c r="K32" s="100">
        <f t="shared" si="0"/>
        <v>0.10944683525506507</v>
      </c>
      <c r="L32" s="100">
        <f>H32/H30</f>
        <v>0.65743639877640569</v>
      </c>
      <c r="M32" s="53">
        <v>0</v>
      </c>
      <c r="N32" s="53">
        <v>12260</v>
      </c>
      <c r="O32" s="53">
        <v>43291</v>
      </c>
      <c r="P32" s="53">
        <v>47732</v>
      </c>
      <c r="Q32" s="53">
        <v>55532</v>
      </c>
      <c r="R32" s="53">
        <v>47404</v>
      </c>
      <c r="S32" s="100">
        <f t="shared" si="4"/>
        <v>-0.14636605920910462</v>
      </c>
      <c r="T32" s="53">
        <f t="shared" si="1"/>
        <v>-8128</v>
      </c>
      <c r="U32" s="100">
        <f t="shared" si="5"/>
        <v>0.11066929745445778</v>
      </c>
      <c r="V32" s="100">
        <f>IFERROR(R32/R30,"-")</f>
        <v>0.61358841270046727</v>
      </c>
    </row>
    <row r="33" spans="2:22" x14ac:dyDescent="0.25">
      <c r="B33" s="99" t="s">
        <v>144</v>
      </c>
      <c r="C33" s="53">
        <v>22825</v>
      </c>
      <c r="D33" s="53">
        <v>20205</v>
      </c>
      <c r="E33" s="53">
        <v>51269</v>
      </c>
      <c r="F33" s="53">
        <v>50097</v>
      </c>
      <c r="G33" s="53">
        <v>56290</v>
      </c>
      <c r="H33" s="53">
        <v>59742</v>
      </c>
      <c r="I33" s="100">
        <f t="shared" si="2"/>
        <v>6.1325279801030419E-2</v>
      </c>
      <c r="J33" s="53">
        <f t="shared" si="3"/>
        <v>3452</v>
      </c>
      <c r="K33" s="100">
        <f t="shared" si="0"/>
        <v>2.2403037171146875E-2</v>
      </c>
      <c r="L33" s="100">
        <f>H33/H30</f>
        <v>0.13457284575774095</v>
      </c>
      <c r="M33" s="53">
        <v>0</v>
      </c>
      <c r="N33" s="53">
        <v>6240</v>
      </c>
      <c r="O33" s="53">
        <v>7932</v>
      </c>
      <c r="P33" s="53">
        <v>9454</v>
      </c>
      <c r="Q33" s="53">
        <v>10752</v>
      </c>
      <c r="R33" s="53">
        <v>11225</v>
      </c>
      <c r="S33" s="100">
        <f t="shared" si="4"/>
        <v>4.3991815476190466E-2</v>
      </c>
      <c r="T33" s="53">
        <f t="shared" si="1"/>
        <v>473</v>
      </c>
      <c r="U33" s="100">
        <f t="shared" si="5"/>
        <v>2.1919624950440874E-2</v>
      </c>
      <c r="V33" s="100">
        <f>IFERROR(R33/R30,"-")</f>
        <v>0.14529427754119367</v>
      </c>
    </row>
    <row r="34" spans="2:22" ht="16.5" thickBot="1" x14ac:dyDescent="0.3">
      <c r="B34" s="141" t="s">
        <v>65</v>
      </c>
      <c r="C34" s="142">
        <v>26023</v>
      </c>
      <c r="D34" s="142">
        <v>18878</v>
      </c>
      <c r="E34" s="142">
        <v>60007</v>
      </c>
      <c r="F34" s="142">
        <v>72419</v>
      </c>
      <c r="G34" s="142">
        <v>81209</v>
      </c>
      <c r="H34" s="142">
        <v>92335</v>
      </c>
      <c r="I34" s="143">
        <f t="shared" si="2"/>
        <v>0.13700451920353651</v>
      </c>
      <c r="J34" s="142">
        <f t="shared" si="3"/>
        <v>11126</v>
      </c>
      <c r="K34" s="143">
        <f t="shared" si="0"/>
        <v>3.4625296059687435E-2</v>
      </c>
      <c r="L34" s="143">
        <f>H34/H30</f>
        <v>0.20799075546585333</v>
      </c>
      <c r="M34" s="142">
        <v>0</v>
      </c>
      <c r="N34" s="142">
        <v>6523</v>
      </c>
      <c r="O34" s="142">
        <v>11984</v>
      </c>
      <c r="P34" s="142">
        <v>14158</v>
      </c>
      <c r="Q34" s="142">
        <v>17109</v>
      </c>
      <c r="R34" s="142">
        <v>18628</v>
      </c>
      <c r="S34" s="143">
        <f t="shared" si="4"/>
        <v>8.8783681103512757E-2</v>
      </c>
      <c r="T34" s="142">
        <f t="shared" si="1"/>
        <v>1519</v>
      </c>
      <c r="U34" s="143">
        <f t="shared" si="5"/>
        <v>3.2826110646111899E-2</v>
      </c>
      <c r="V34" s="143">
        <f>IFERROR(R34/R30,"-")</f>
        <v>0.24111730975833906</v>
      </c>
    </row>
    <row r="35" spans="2:22" ht="15.75" x14ac:dyDescent="0.25">
      <c r="B35" s="134" t="s">
        <v>51</v>
      </c>
      <c r="C35" s="135">
        <v>12754</v>
      </c>
      <c r="D35" s="135">
        <v>11802</v>
      </c>
      <c r="E35" s="135">
        <v>24671</v>
      </c>
      <c r="F35" s="135">
        <v>30683</v>
      </c>
      <c r="G35" s="135">
        <v>29198</v>
      </c>
      <c r="H35" s="135">
        <v>28272</v>
      </c>
      <c r="I35" s="136">
        <f t="shared" si="2"/>
        <v>-3.1714500993218708E-2</v>
      </c>
      <c r="J35" s="135">
        <f t="shared" si="3"/>
        <v>-926</v>
      </c>
      <c r="K35" s="136">
        <f t="shared" si="0"/>
        <v>1.0601899281956822E-2</v>
      </c>
      <c r="L35" s="137">
        <f>H35/H35</f>
        <v>1</v>
      </c>
      <c r="M35" s="135">
        <v>0</v>
      </c>
      <c r="N35" s="135">
        <v>2494</v>
      </c>
      <c r="O35" s="135">
        <v>4520</v>
      </c>
      <c r="P35" s="135">
        <v>4181</v>
      </c>
      <c r="Q35" s="135">
        <v>3964</v>
      </c>
      <c r="R35" s="135">
        <v>4119</v>
      </c>
      <c r="S35" s="136">
        <f t="shared" si="4"/>
        <v>3.9101917255297769E-2</v>
      </c>
      <c r="T35" s="135">
        <f t="shared" si="1"/>
        <v>155</v>
      </c>
      <c r="U35" s="136">
        <f t="shared" si="5"/>
        <v>9.6938810998300502E-3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11802</v>
      </c>
      <c r="E36" s="139">
        <v>24671</v>
      </c>
      <c r="F36" s="139">
        <v>30683</v>
      </c>
      <c r="G36" s="139">
        <v>29198</v>
      </c>
      <c r="H36" s="139">
        <v>28272</v>
      </c>
      <c r="I36" s="140">
        <f t="shared" si="2"/>
        <v>-3.1714500993218708E-2</v>
      </c>
      <c r="J36" s="139">
        <f t="shared" si="3"/>
        <v>-926</v>
      </c>
      <c r="K36" s="140">
        <f t="shared" si="0"/>
        <v>1.0601899281956822E-2</v>
      </c>
      <c r="L36" s="140">
        <f>H36/H35</f>
        <v>1</v>
      </c>
      <c r="M36" s="139">
        <v>0</v>
      </c>
      <c r="N36" s="139">
        <v>2494</v>
      </c>
      <c r="O36" s="139">
        <v>4520</v>
      </c>
      <c r="P36" s="139">
        <v>4181</v>
      </c>
      <c r="Q36" s="139">
        <v>3964</v>
      </c>
      <c r="R36" s="139">
        <v>4119</v>
      </c>
      <c r="S36" s="140">
        <f t="shared" si="4"/>
        <v>3.9101917255297769E-2</v>
      </c>
      <c r="T36" s="139">
        <f t="shared" si="1"/>
        <v>155</v>
      </c>
      <c r="U36" s="140">
        <f t="shared" si="5"/>
        <v>9.6938810998300502E-3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10845</v>
      </c>
      <c r="F37" s="53">
        <v>26674</v>
      </c>
      <c r="G37" s="53">
        <v>25280</v>
      </c>
      <c r="H37" s="53">
        <v>23778</v>
      </c>
      <c r="I37" s="100">
        <f t="shared" si="2"/>
        <v>-5.9414556962025356E-2</v>
      </c>
      <c r="J37" s="53">
        <f t="shared" si="3"/>
        <v>-1502</v>
      </c>
      <c r="K37" s="100">
        <f t="shared" si="0"/>
        <v>8.9166652916797297E-3</v>
      </c>
      <c r="L37" s="100">
        <f>H37/H35</f>
        <v>0.84104414261460103</v>
      </c>
      <c r="M37" s="53">
        <v>0</v>
      </c>
      <c r="N37" s="53">
        <v>0</v>
      </c>
      <c r="O37" s="53">
        <v>4107</v>
      </c>
      <c r="P37" s="53">
        <v>3719</v>
      </c>
      <c r="Q37" s="53">
        <v>3480</v>
      </c>
      <c r="R37" s="53">
        <v>3490</v>
      </c>
      <c r="S37" s="100">
        <f t="shared" si="4"/>
        <v>2.8735632183907178E-3</v>
      </c>
      <c r="T37" s="53">
        <f t="shared" si="1"/>
        <v>10</v>
      </c>
      <c r="U37" s="100">
        <f t="shared" si="5"/>
        <v>8.622708397576645E-3</v>
      </c>
      <c r="V37" s="100">
        <f>IFERROR(R37/R35,"-")</f>
        <v>0.84729303228939068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1382</v>
      </c>
      <c r="F38" s="53">
        <v>4009</v>
      </c>
      <c r="G38" s="53">
        <v>3918</v>
      </c>
      <c r="H38" s="53">
        <v>4494</v>
      </c>
      <c r="I38" s="100">
        <f t="shared" si="2"/>
        <v>0.14701378254211339</v>
      </c>
      <c r="J38" s="53">
        <f t="shared" si="3"/>
        <v>576</v>
      </c>
      <c r="K38" s="100">
        <f t="shared" si="0"/>
        <v>1.6852339902770923E-3</v>
      </c>
      <c r="L38" s="100">
        <f>H38/H35</f>
        <v>0.15895585738539897</v>
      </c>
      <c r="M38" s="53">
        <v>0</v>
      </c>
      <c r="N38" s="53">
        <v>0</v>
      </c>
      <c r="O38" s="53">
        <v>413</v>
      </c>
      <c r="P38" s="53">
        <v>462</v>
      </c>
      <c r="Q38" s="53">
        <v>484</v>
      </c>
      <c r="R38" s="53">
        <v>629</v>
      </c>
      <c r="S38" s="100">
        <f t="shared" si="4"/>
        <v>0.29958677685950419</v>
      </c>
      <c r="T38" s="53">
        <f t="shared" si="1"/>
        <v>145</v>
      </c>
      <c r="U38" s="100">
        <f t="shared" si="5"/>
        <v>1.0711727022534043E-3</v>
      </c>
      <c r="V38" s="100">
        <f>IFERROR(R38/R35,"-")</f>
        <v>0.15270696771060938</v>
      </c>
    </row>
    <row r="39" spans="2:22" ht="15.75" x14ac:dyDescent="0.25">
      <c r="B39" s="134" t="s">
        <v>52</v>
      </c>
      <c r="C39" s="135">
        <v>36009</v>
      </c>
      <c r="D39" s="135">
        <v>32678</v>
      </c>
      <c r="E39" s="135">
        <v>92080</v>
      </c>
      <c r="F39" s="135">
        <v>126756</v>
      </c>
      <c r="G39" s="135">
        <v>118276</v>
      </c>
      <c r="H39" s="135">
        <v>128577</v>
      </c>
      <c r="I39" s="136">
        <f t="shared" si="2"/>
        <v>8.7092901349386187E-2</v>
      </c>
      <c r="J39" s="135">
        <f t="shared" si="3"/>
        <v>10301</v>
      </c>
      <c r="K39" s="136">
        <f t="shared" si="0"/>
        <v>4.8215916948788989E-2</v>
      </c>
      <c r="L39" s="137">
        <f>H39/H39</f>
        <v>1</v>
      </c>
      <c r="M39" s="135">
        <v>0</v>
      </c>
      <c r="N39" s="135">
        <v>12758</v>
      </c>
      <c r="O39" s="135">
        <v>13606</v>
      </c>
      <c r="P39" s="135">
        <v>22097</v>
      </c>
      <c r="Q39" s="135">
        <v>19721</v>
      </c>
      <c r="R39" s="135">
        <v>20354</v>
      </c>
      <c r="S39" s="136">
        <f t="shared" si="4"/>
        <v>3.2097763805080781E-2</v>
      </c>
      <c r="T39" s="135">
        <f t="shared" si="1"/>
        <v>633</v>
      </c>
      <c r="U39" s="136">
        <f t="shared" si="5"/>
        <v>5.1233123813189334E-2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30374</v>
      </c>
      <c r="E40" s="139">
        <v>79606</v>
      </c>
      <c r="F40" s="139">
        <v>111862</v>
      </c>
      <c r="G40" s="139">
        <v>103725</v>
      </c>
      <c r="H40" s="139">
        <v>112596</v>
      </c>
      <c r="I40" s="140">
        <f t="shared" si="2"/>
        <v>8.5524222704266073E-2</v>
      </c>
      <c r="J40" s="139">
        <f t="shared" si="3"/>
        <v>8871</v>
      </c>
      <c r="K40" s="140">
        <f t="shared" si="0"/>
        <v>4.2223098880560632E-2</v>
      </c>
      <c r="L40" s="140">
        <f>H40/H39</f>
        <v>0.87570871928883087</v>
      </c>
      <c r="M40" s="139">
        <v>0</v>
      </c>
      <c r="N40" s="139">
        <v>12413</v>
      </c>
      <c r="O40" s="139">
        <v>11319</v>
      </c>
      <c r="P40" s="139">
        <v>19134</v>
      </c>
      <c r="Q40" s="139">
        <v>17089</v>
      </c>
      <c r="R40" s="139">
        <v>17337</v>
      </c>
      <c r="S40" s="140">
        <f t="shared" si="4"/>
        <v>1.4512259348118617E-2</v>
      </c>
      <c r="T40" s="139">
        <f t="shared" si="1"/>
        <v>248</v>
      </c>
      <c r="U40" s="140">
        <f t="shared" si="5"/>
        <v>4.4363243473845536E-2</v>
      </c>
      <c r="V40" s="140">
        <f>IFERROR(R40/R39,"-")</f>
        <v>0.85177360715338513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379</v>
      </c>
      <c r="E43" s="142">
        <v>12474</v>
      </c>
      <c r="F43" s="142">
        <v>14894</v>
      </c>
      <c r="G43" s="142">
        <v>14551</v>
      </c>
      <c r="H43" s="142">
        <v>15981</v>
      </c>
      <c r="I43" s="143">
        <f t="shared" si="2"/>
        <v>9.8275032643804439E-2</v>
      </c>
      <c r="J43" s="142">
        <f t="shared" si="3"/>
        <v>1430</v>
      </c>
      <c r="K43" s="143">
        <f t="shared" si="0"/>
        <v>5.9928180682283522E-3</v>
      </c>
      <c r="L43" s="143">
        <f>H43/H39</f>
        <v>0.12429128071116918</v>
      </c>
      <c r="M43" s="142">
        <v>0</v>
      </c>
      <c r="N43" s="142">
        <v>345</v>
      </c>
      <c r="O43" s="142">
        <v>2287</v>
      </c>
      <c r="P43" s="142">
        <v>2963</v>
      </c>
      <c r="Q43" s="142">
        <v>2632</v>
      </c>
      <c r="R43" s="142">
        <v>3017</v>
      </c>
      <c r="S43" s="143">
        <f t="shared" si="4"/>
        <v>0.14627659574468077</v>
      </c>
      <c r="T43" s="142">
        <f t="shared" si="1"/>
        <v>385</v>
      </c>
      <c r="U43" s="143">
        <f t="shared" si="5"/>
        <v>6.8698803393438023E-3</v>
      </c>
      <c r="V43" s="143">
        <f>IFERROR(R43/R39,"-")</f>
        <v>0.14822639284661493</v>
      </c>
    </row>
    <row r="44" spans="2:22" ht="15.75" x14ac:dyDescent="0.25">
      <c r="B44" s="134" t="s">
        <v>53</v>
      </c>
      <c r="C44" s="135">
        <v>52853</v>
      </c>
      <c r="D44" s="135">
        <v>58803</v>
      </c>
      <c r="E44" s="135">
        <v>104421</v>
      </c>
      <c r="F44" s="135">
        <v>126576</v>
      </c>
      <c r="G44" s="135">
        <v>125410</v>
      </c>
      <c r="H44" s="135">
        <v>140761</v>
      </c>
      <c r="I44" s="136">
        <f t="shared" si="2"/>
        <v>0.12240650665816122</v>
      </c>
      <c r="J44" s="135">
        <f t="shared" si="3"/>
        <v>15351</v>
      </c>
      <c r="K44" s="136">
        <f t="shared" si="0"/>
        <v>5.2784873543701337E-2</v>
      </c>
      <c r="L44" s="137">
        <f>H44/H44</f>
        <v>1</v>
      </c>
      <c r="M44" s="135">
        <v>0</v>
      </c>
      <c r="N44" s="135">
        <v>13541</v>
      </c>
      <c r="O44" s="135">
        <v>17608</v>
      </c>
      <c r="P44" s="135">
        <v>17983</v>
      </c>
      <c r="Q44" s="135">
        <v>19479</v>
      </c>
      <c r="R44" s="135">
        <v>20873</v>
      </c>
      <c r="S44" s="136">
        <f t="shared" si="4"/>
        <v>7.1564248678063658E-2</v>
      </c>
      <c r="T44" s="135">
        <f t="shared" si="1"/>
        <v>1394</v>
      </c>
      <c r="U44" s="136">
        <f t="shared" si="5"/>
        <v>4.1694585940742358E-2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58803</v>
      </c>
      <c r="E45" s="139">
        <v>104421</v>
      </c>
      <c r="F45" s="139">
        <v>126576</v>
      </c>
      <c r="G45" s="139">
        <v>125410</v>
      </c>
      <c r="H45" s="139">
        <v>140761</v>
      </c>
      <c r="I45" s="140">
        <f t="shared" si="2"/>
        <v>0.12240650665816122</v>
      </c>
      <c r="J45" s="139">
        <f t="shared" si="3"/>
        <v>15351</v>
      </c>
      <c r="K45" s="140">
        <f t="shared" si="0"/>
        <v>5.2784873543701337E-2</v>
      </c>
      <c r="L45" s="140">
        <f>H45/H44</f>
        <v>1</v>
      </c>
      <c r="M45" s="139">
        <v>0</v>
      </c>
      <c r="N45" s="139">
        <v>13541</v>
      </c>
      <c r="O45" s="139">
        <v>17608</v>
      </c>
      <c r="P45" s="139">
        <v>17983</v>
      </c>
      <c r="Q45" s="139">
        <v>19479</v>
      </c>
      <c r="R45" s="139">
        <v>20873</v>
      </c>
      <c r="S45" s="140">
        <f t="shared" si="4"/>
        <v>7.1564248678063658E-2</v>
      </c>
      <c r="T45" s="139">
        <f t="shared" si="1"/>
        <v>1394</v>
      </c>
      <c r="U45" s="140">
        <f t="shared" si="5"/>
        <v>4.1694585940742358E-2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34867</v>
      </c>
      <c r="E46" s="53">
        <v>64125</v>
      </c>
      <c r="F46" s="53">
        <v>75573</v>
      </c>
      <c r="G46" s="53">
        <v>72479</v>
      </c>
      <c r="H46" s="53">
        <v>91652</v>
      </c>
      <c r="I46" s="100">
        <f t="shared" si="2"/>
        <v>0.26453179541660332</v>
      </c>
      <c r="J46" s="53">
        <f t="shared" si="3"/>
        <v>19173</v>
      </c>
      <c r="K46" s="100">
        <f t="shared" si="0"/>
        <v>3.4369173492851818E-2</v>
      </c>
      <c r="L46" s="100">
        <f>H46/H44</f>
        <v>0.6511178522460056</v>
      </c>
      <c r="M46" s="53">
        <v>0</v>
      </c>
      <c r="N46" s="53">
        <v>9155</v>
      </c>
      <c r="O46" s="53">
        <v>10141</v>
      </c>
      <c r="P46" s="53">
        <v>10170</v>
      </c>
      <c r="Q46" s="53">
        <v>11059</v>
      </c>
      <c r="R46" s="53">
        <v>14375</v>
      </c>
      <c r="S46" s="100">
        <f t="shared" si="4"/>
        <v>0.29984627904873862</v>
      </c>
      <c r="T46" s="53">
        <f t="shared" si="1"/>
        <v>3316</v>
      </c>
      <c r="U46" s="100">
        <f t="shared" si="5"/>
        <v>2.3579710783370393E-2</v>
      </c>
      <c r="V46" s="100">
        <f>IFERROR(R46/R44,"-")</f>
        <v>0.68868873664542707</v>
      </c>
    </row>
    <row r="47" spans="2:22" ht="15.75" thickBot="1" x14ac:dyDescent="0.3">
      <c r="B47" s="99" t="s">
        <v>144</v>
      </c>
      <c r="C47" s="53">
        <v>26561</v>
      </c>
      <c r="D47" s="53">
        <v>23936</v>
      </c>
      <c r="E47" s="53">
        <v>40296</v>
      </c>
      <c r="F47" s="53">
        <v>51003</v>
      </c>
      <c r="G47" s="53">
        <v>52931</v>
      </c>
      <c r="H47" s="53">
        <v>49109</v>
      </c>
      <c r="I47" s="100">
        <f t="shared" si="2"/>
        <v>-7.2207213164308226E-2</v>
      </c>
      <c r="J47" s="53">
        <f t="shared" si="3"/>
        <v>-3822</v>
      </c>
      <c r="K47" s="100">
        <f t="shared" si="0"/>
        <v>1.8415700050849516E-2</v>
      </c>
      <c r="L47" s="100">
        <f>H47/H44</f>
        <v>0.34888214775399434</v>
      </c>
      <c r="M47" s="53">
        <v>0</v>
      </c>
      <c r="N47" s="53">
        <v>4386</v>
      </c>
      <c r="O47" s="53">
        <v>7467</v>
      </c>
      <c r="P47" s="53">
        <v>7813</v>
      </c>
      <c r="Q47" s="53">
        <v>8420</v>
      </c>
      <c r="R47" s="53">
        <v>6498</v>
      </c>
      <c r="S47" s="100">
        <f t="shared" si="4"/>
        <v>-0.22826603325415673</v>
      </c>
      <c r="T47" s="53">
        <f t="shared" si="1"/>
        <v>-1922</v>
      </c>
      <c r="U47" s="100">
        <f t="shared" si="5"/>
        <v>1.8114875157371965E-2</v>
      </c>
      <c r="V47" s="100">
        <f>IFERROR(R47/R44,"-")</f>
        <v>0.31131126335457288</v>
      </c>
    </row>
    <row r="48" spans="2:22" ht="15.75" x14ac:dyDescent="0.25">
      <c r="B48" s="134" t="s">
        <v>54</v>
      </c>
      <c r="C48" s="135">
        <v>52299</v>
      </c>
      <c r="D48" s="135">
        <v>33859</v>
      </c>
      <c r="E48" s="135">
        <v>122526</v>
      </c>
      <c r="F48" s="135">
        <v>133361</v>
      </c>
      <c r="G48" s="135">
        <v>142422</v>
      </c>
      <c r="H48" s="135">
        <v>136065</v>
      </c>
      <c r="I48" s="136">
        <f t="shared" si="2"/>
        <v>-4.4634958082318765E-2</v>
      </c>
      <c r="J48" s="135">
        <f t="shared" si="3"/>
        <v>-6357</v>
      </c>
      <c r="K48" s="136">
        <f t="shared" si="0"/>
        <v>5.1023890273042403E-2</v>
      </c>
      <c r="L48" s="137">
        <f>H48/H48</f>
        <v>1</v>
      </c>
      <c r="M48" s="135">
        <v>0</v>
      </c>
      <c r="N48" s="135">
        <v>3802</v>
      </c>
      <c r="O48" s="135">
        <v>18886</v>
      </c>
      <c r="P48" s="135">
        <v>21065</v>
      </c>
      <c r="Q48" s="135">
        <v>22841</v>
      </c>
      <c r="R48" s="135">
        <v>23159</v>
      </c>
      <c r="S48" s="136">
        <f t="shared" si="4"/>
        <v>1.3922332647432256E-2</v>
      </c>
      <c r="T48" s="135">
        <f t="shared" si="1"/>
        <v>318</v>
      </c>
      <c r="U48" s="136">
        <f t="shared" si="5"/>
        <v>4.8840374400363547E-2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27596</v>
      </c>
      <c r="E49" s="139">
        <v>101147</v>
      </c>
      <c r="F49" s="139">
        <v>110205</v>
      </c>
      <c r="G49" s="139">
        <v>117985</v>
      </c>
      <c r="H49" s="139">
        <v>110668</v>
      </c>
      <c r="I49" s="140">
        <f t="shared" si="2"/>
        <v>-6.201635801161165E-2</v>
      </c>
      <c r="J49" s="139">
        <f t="shared" si="3"/>
        <v>-7317</v>
      </c>
      <c r="K49" s="140">
        <f t="shared" si="0"/>
        <v>4.1500105748995382E-2</v>
      </c>
      <c r="L49" s="140">
        <f>H49/H48</f>
        <v>0.81334656230478075</v>
      </c>
      <c r="M49" s="139">
        <v>0</v>
      </c>
      <c r="N49" s="139">
        <v>2370</v>
      </c>
      <c r="O49" s="139">
        <v>15881</v>
      </c>
      <c r="P49" s="139">
        <v>17783</v>
      </c>
      <c r="Q49" s="139">
        <v>19273</v>
      </c>
      <c r="R49" s="139">
        <v>19200</v>
      </c>
      <c r="S49" s="140">
        <f t="shared" si="4"/>
        <v>-3.7876822497794338E-3</v>
      </c>
      <c r="T49" s="139">
        <f t="shared" si="1"/>
        <v>-73</v>
      </c>
      <c r="U49" s="140">
        <f t="shared" si="5"/>
        <v>4.1230874814225729E-2</v>
      </c>
      <c r="V49" s="140">
        <f>IFERROR(R49/R48,"-")</f>
        <v>0.82905134073146514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77628</v>
      </c>
      <c r="F50" s="53">
        <v>87658</v>
      </c>
      <c r="G50" s="53">
        <v>92306</v>
      </c>
      <c r="H50" s="53">
        <v>86086</v>
      </c>
      <c r="I50" s="100">
        <f t="shared" si="2"/>
        <v>-6.7384568717093196E-2</v>
      </c>
      <c r="J50" s="53">
        <f t="shared" si="3"/>
        <v>-6220</v>
      </c>
      <c r="K50" s="100">
        <f t="shared" si="0"/>
        <v>3.2281943321538442E-2</v>
      </c>
      <c r="L50" s="100">
        <f>H50/H48</f>
        <v>0.63268290890383272</v>
      </c>
      <c r="M50" s="53">
        <v>0</v>
      </c>
      <c r="N50" s="53">
        <v>0</v>
      </c>
      <c r="O50" s="53">
        <v>11604</v>
      </c>
      <c r="P50" s="53">
        <v>13809</v>
      </c>
      <c r="Q50" s="53">
        <v>14680</v>
      </c>
      <c r="R50" s="53">
        <v>14746</v>
      </c>
      <c r="S50" s="100">
        <f t="shared" si="4"/>
        <v>4.4959128065396037E-3</v>
      </c>
      <c r="T50" s="53">
        <f t="shared" si="1"/>
        <v>66</v>
      </c>
      <c r="U50" s="100">
        <f t="shared" si="5"/>
        <v>3.2016934730340389E-2</v>
      </c>
      <c r="V50" s="100">
        <f>IFERROR(R50/R48,"-")</f>
        <v>0.63672870158469708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23519</v>
      </c>
      <c r="F51" s="53">
        <v>22547</v>
      </c>
      <c r="G51" s="53">
        <v>25679</v>
      </c>
      <c r="H51" s="53">
        <v>24582</v>
      </c>
      <c r="I51" s="100">
        <f t="shared" si="2"/>
        <v>-4.2719732076794248E-2</v>
      </c>
      <c r="J51" s="53">
        <f t="shared" si="3"/>
        <v>-1097</v>
      </c>
      <c r="K51" s="100">
        <f t="shared" si="0"/>
        <v>9.2181624274569399E-3</v>
      </c>
      <c r="L51" s="100">
        <f>H51/H48</f>
        <v>0.18066365340094809</v>
      </c>
      <c r="M51" s="53">
        <v>0</v>
      </c>
      <c r="N51" s="53">
        <v>0</v>
      </c>
      <c r="O51" s="53">
        <v>4277</v>
      </c>
      <c r="P51" s="53">
        <v>3974</v>
      </c>
      <c r="Q51" s="53">
        <v>4593</v>
      </c>
      <c r="R51" s="53">
        <v>4454</v>
      </c>
      <c r="S51" s="100">
        <f t="shared" si="4"/>
        <v>-3.026344437187023E-2</v>
      </c>
      <c r="T51" s="53">
        <f t="shared" si="1"/>
        <v>-139</v>
      </c>
      <c r="U51" s="100">
        <f t="shared" si="5"/>
        <v>9.2139400838853434E-3</v>
      </c>
      <c r="V51" s="100">
        <f>IFERROR(R51/R48,"-")</f>
        <v>0.192322639146768</v>
      </c>
    </row>
    <row r="52" spans="2:22" ht="16.5" thickBot="1" x14ac:dyDescent="0.3">
      <c r="B52" s="141" t="s">
        <v>65</v>
      </c>
      <c r="C52" s="142">
        <v>13012</v>
      </c>
      <c r="D52" s="142">
        <v>6263</v>
      </c>
      <c r="E52" s="142">
        <v>21379</v>
      </c>
      <c r="F52" s="142">
        <v>23156</v>
      </c>
      <c r="G52" s="142">
        <v>24437</v>
      </c>
      <c r="H52" s="142">
        <v>25397</v>
      </c>
      <c r="I52" s="143">
        <f t="shared" si="2"/>
        <v>3.9284691246879833E-2</v>
      </c>
      <c r="J52" s="142">
        <f t="shared" si="3"/>
        <v>960</v>
      </c>
      <c r="K52" s="143">
        <f t="shared" si="0"/>
        <v>9.5237845240470215E-3</v>
      </c>
      <c r="L52" s="143">
        <f>H52/H48</f>
        <v>0.18665343769521919</v>
      </c>
      <c r="M52" s="142">
        <v>0</v>
      </c>
      <c r="N52" s="142">
        <v>1432</v>
      </c>
      <c r="O52" s="142">
        <v>3005</v>
      </c>
      <c r="P52" s="142">
        <v>3282</v>
      </c>
      <c r="Q52" s="142">
        <v>3568</v>
      </c>
      <c r="R52" s="142">
        <v>3959</v>
      </c>
      <c r="S52" s="143">
        <f t="shared" si="4"/>
        <v>0.109585201793722</v>
      </c>
      <c r="T52" s="142">
        <f t="shared" si="1"/>
        <v>391</v>
      </c>
      <c r="U52" s="143">
        <f t="shared" si="5"/>
        <v>7.6094995861378193E-3</v>
      </c>
      <c r="V52" s="143">
        <f>IFERROR(R52/R48,"-")</f>
        <v>0.17094865926853492</v>
      </c>
    </row>
    <row r="53" spans="2:22" ht="15.75" x14ac:dyDescent="0.25">
      <c r="B53" s="134" t="s">
        <v>55</v>
      </c>
      <c r="C53" s="135">
        <f t="shared" ref="C53:H56" si="6">C6-C11-C16-C21-C26-C30-C35-C39-C44-C48</f>
        <v>29296</v>
      </c>
      <c r="D53" s="135">
        <f t="shared" si="6"/>
        <v>22293</v>
      </c>
      <c r="E53" s="135">
        <f t="shared" si="6"/>
        <v>52853</v>
      </c>
      <c r="F53" s="135">
        <f t="shared" si="6"/>
        <v>59038</v>
      </c>
      <c r="G53" s="135">
        <f t="shared" si="6"/>
        <v>61781</v>
      </c>
      <c r="H53" s="135">
        <f t="shared" si="6"/>
        <v>59492</v>
      </c>
      <c r="I53" s="136">
        <f t="shared" si="2"/>
        <v>-3.7050225797575331E-2</v>
      </c>
      <c r="J53" s="135">
        <f t="shared" si="3"/>
        <v>-2289</v>
      </c>
      <c r="K53" s="136">
        <f t="shared" si="0"/>
        <v>2.2309288061763414E-2</v>
      </c>
      <c r="L53" s="137">
        <f>H53/H53</f>
        <v>1</v>
      </c>
      <c r="M53" s="135">
        <v>0</v>
      </c>
      <c r="N53" s="135">
        <v>5282</v>
      </c>
      <c r="O53" s="135">
        <v>6967</v>
      </c>
      <c r="P53" s="135">
        <v>9485</v>
      </c>
      <c r="Q53" s="135">
        <v>8136</v>
      </c>
      <c r="R53" s="135">
        <v>9355</v>
      </c>
      <c r="S53" s="136">
        <f t="shared" si="4"/>
        <v>0.14982792527040312</v>
      </c>
      <c r="T53" s="135">
        <f t="shared" si="1"/>
        <v>1219</v>
      </c>
      <c r="U53" s="136">
        <f t="shared" si="5"/>
        <v>2.199150017505095E-2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24055</v>
      </c>
      <c r="E54" s="139">
        <f t="shared" si="6"/>
        <v>51491</v>
      </c>
      <c r="F54" s="139">
        <f t="shared" si="6"/>
        <v>54554</v>
      </c>
      <c r="G54" s="139">
        <f t="shared" si="6"/>
        <v>56482</v>
      </c>
      <c r="H54" s="139">
        <f t="shared" si="6"/>
        <v>53731</v>
      </c>
      <c r="I54" s="140">
        <f t="shared" si="2"/>
        <v>-4.8705782373145379E-2</v>
      </c>
      <c r="J54" s="139">
        <f t="shared" si="3"/>
        <v>-2751</v>
      </c>
      <c r="K54" s="140">
        <f t="shared" si="0"/>
        <v>2.0148933585130941E-2</v>
      </c>
      <c r="L54" s="140">
        <f>H54/H53</f>
        <v>0.90316345054797287</v>
      </c>
      <c r="M54" s="139">
        <v>0</v>
      </c>
      <c r="N54" s="139">
        <v>5240</v>
      </c>
      <c r="O54" s="139">
        <v>6638</v>
      </c>
      <c r="P54" s="139">
        <v>8748</v>
      </c>
      <c r="Q54" s="139">
        <v>7126</v>
      </c>
      <c r="R54" s="139">
        <v>8229</v>
      </c>
      <c r="S54" s="140">
        <f t="shared" si="4"/>
        <v>0.15478529329216961</v>
      </c>
      <c r="T54" s="139">
        <f t="shared" si="1"/>
        <v>1103</v>
      </c>
      <c r="U54" s="140">
        <f t="shared" si="5"/>
        <v>2.0282724673837186E-2</v>
      </c>
      <c r="V54" s="140">
        <f>IFERROR(R54/R53,"-")</f>
        <v>0.87963655799037943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68542</v>
      </c>
      <c r="E55" s="53">
        <f t="shared" si="6"/>
        <v>181758</v>
      </c>
      <c r="F55" s="53">
        <f t="shared" si="6"/>
        <v>188203</v>
      </c>
      <c r="G55" s="53">
        <f t="shared" si="6"/>
        <v>223340</v>
      </c>
      <c r="H55" s="53">
        <f t="shared" si="6"/>
        <v>202357</v>
      </c>
      <c r="I55" s="100">
        <f t="shared" si="2"/>
        <v>-9.3950926838004878E-2</v>
      </c>
      <c r="J55" s="53">
        <f t="shared" si="3"/>
        <v>-20983</v>
      </c>
      <c r="K55" s="100">
        <f t="shared" si="0"/>
        <v>7.5883154110035961E-2</v>
      </c>
      <c r="L55" s="100">
        <f>H55/H53</f>
        <v>3.4014153163450547</v>
      </c>
      <c r="M55" s="53">
        <v>0</v>
      </c>
      <c r="N55" s="53">
        <v>4783</v>
      </c>
      <c r="O55" s="53">
        <v>5472</v>
      </c>
      <c r="P55" s="53">
        <v>6410</v>
      </c>
      <c r="Q55" s="53">
        <v>4475</v>
      </c>
      <c r="R55" s="53">
        <v>5886</v>
      </c>
      <c r="S55" s="100">
        <f t="shared" si="4"/>
        <v>0.31530726256983233</v>
      </c>
      <c r="T55" s="53">
        <f t="shared" si="1"/>
        <v>1411</v>
      </c>
      <c r="U55" s="100">
        <f t="shared" si="5"/>
        <v>1.4861941604857837E-2</v>
      </c>
      <c r="V55" s="100">
        <f>IFERROR(R55/R53,"-")</f>
        <v>0.62918225547835382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26880</v>
      </c>
      <c r="E56" s="53">
        <f t="shared" si="6"/>
        <v>40761</v>
      </c>
      <c r="F56" s="53">
        <f t="shared" si="6"/>
        <v>66491</v>
      </c>
      <c r="G56" s="53">
        <f t="shared" si="6"/>
        <v>56666</v>
      </c>
      <c r="H56" s="53">
        <f t="shared" si="6"/>
        <v>60860</v>
      </c>
      <c r="I56" s="100">
        <f t="shared" si="2"/>
        <v>7.4012635442769925E-2</v>
      </c>
      <c r="J56" s="53">
        <f t="shared" si="3"/>
        <v>4194</v>
      </c>
      <c r="K56" s="100">
        <f t="shared" si="0"/>
        <v>2.282228318830971E-2</v>
      </c>
      <c r="L56" s="100">
        <f>H56/H53</f>
        <v>1.0229946883614605</v>
      </c>
      <c r="M56" s="53">
        <v>0</v>
      </c>
      <c r="N56" s="53">
        <v>457</v>
      </c>
      <c r="O56" s="53">
        <v>1166</v>
      </c>
      <c r="P56" s="53">
        <v>2338</v>
      </c>
      <c r="Q56" s="53">
        <v>2651</v>
      </c>
      <c r="R56" s="53">
        <v>2343</v>
      </c>
      <c r="S56" s="100">
        <f t="shared" si="4"/>
        <v>-0.11618257261410792</v>
      </c>
      <c r="T56" s="53">
        <f t="shared" si="1"/>
        <v>-308</v>
      </c>
      <c r="U56" s="100">
        <f t="shared" si="5"/>
        <v>5.4207830689793485E-3</v>
      </c>
      <c r="V56" s="100">
        <f>IFERROR(R56/R53,"-")</f>
        <v>0.25045430251202566</v>
      </c>
    </row>
    <row r="57" spans="2:22" ht="15.75" x14ac:dyDescent="0.25">
      <c r="B57" s="141" t="s">
        <v>65</v>
      </c>
      <c r="C57" s="142">
        <f>C53-C54</f>
        <v>6902</v>
      </c>
      <c r="D57" s="142">
        <f t="shared" ref="D57:H57" si="7">D53-D54</f>
        <v>-1762</v>
      </c>
      <c r="E57" s="142">
        <f t="shared" si="7"/>
        <v>1362</v>
      </c>
      <c r="F57" s="142">
        <f t="shared" si="7"/>
        <v>4484</v>
      </c>
      <c r="G57" s="142">
        <f t="shared" si="7"/>
        <v>5299</v>
      </c>
      <c r="H57" s="142">
        <f t="shared" si="7"/>
        <v>5761</v>
      </c>
      <c r="I57" s="143">
        <f t="shared" si="2"/>
        <v>8.7186261558784617E-2</v>
      </c>
      <c r="J57" s="142">
        <f t="shared" si="3"/>
        <v>462</v>
      </c>
      <c r="K57" s="143">
        <f t="shared" si="0"/>
        <v>2.160354476632472E-3</v>
      </c>
      <c r="L57" s="143">
        <f>H57/H53</f>
        <v>9.683654945202716E-2</v>
      </c>
      <c r="M57" s="142">
        <v>0</v>
      </c>
      <c r="N57" s="142">
        <v>105</v>
      </c>
      <c r="O57" s="142">
        <v>745</v>
      </c>
      <c r="P57" s="142">
        <v>1161</v>
      </c>
      <c r="Q57" s="142">
        <v>4318</v>
      </c>
      <c r="R57" s="142">
        <v>4003</v>
      </c>
      <c r="S57" s="143">
        <f t="shared" si="4"/>
        <v>-7.295044001852713E-2</v>
      </c>
      <c r="T57" s="142">
        <f t="shared" si="1"/>
        <v>-315</v>
      </c>
      <c r="U57" s="143">
        <f t="shared" si="5"/>
        <v>2.6918430894290091E-3</v>
      </c>
      <c r="V57" s="143">
        <f>IFERROR(R57/R53,"-")</f>
        <v>0.42789951897381079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527EC-7C52-413C-97CF-3567C9938FCF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0"/>
      <c r="D3" s="280"/>
      <c r="E3" s="280"/>
      <c r="F3" s="280"/>
      <c r="G3" s="280"/>
      <c r="H3" s="280"/>
      <c r="I3" s="280"/>
      <c r="J3" s="280"/>
      <c r="K3" s="280"/>
      <c r="N3" s="145" t="s">
        <v>262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47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1299411</v>
      </c>
      <c r="P8" s="159">
        <v>375345</v>
      </c>
      <c r="Q8" s="159">
        <v>492258</v>
      </c>
      <c r="R8" s="159">
        <v>1243535</v>
      </c>
      <c r="S8" s="159">
        <v>1319978</v>
      </c>
      <c r="T8" s="159">
        <v>1387823</v>
      </c>
      <c r="U8" s="160">
        <f>IFERROR(T8/S8-1,"-")</f>
        <v>5.139858391579244E-2</v>
      </c>
      <c r="V8" s="159">
        <f>T8-S8</f>
        <v>67845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127819</v>
      </c>
      <c r="P9" s="162">
        <v>51760</v>
      </c>
      <c r="Q9" s="162">
        <v>83468</v>
      </c>
      <c r="R9" s="162">
        <v>123951</v>
      </c>
      <c r="S9" s="162">
        <v>118966</v>
      </c>
      <c r="T9" s="162">
        <v>114660</v>
      </c>
      <c r="U9" s="163">
        <f>IFERROR(T9/S9-1,"-")</f>
        <v>-3.6195215439705497E-2</v>
      </c>
      <c r="V9" s="162">
        <f t="shared" ref="V9:V19" si="2">T9-S9</f>
        <v>-4306</v>
      </c>
      <c r="W9" s="163">
        <f>T9/T$8</f>
        <v>8.2618604822084662E-2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51328</v>
      </c>
      <c r="P10" s="166">
        <v>24912</v>
      </c>
      <c r="Q10" s="166">
        <v>43482</v>
      </c>
      <c r="R10" s="166">
        <v>48094</v>
      </c>
      <c r="S10" s="166">
        <v>51902</v>
      </c>
      <c r="T10" s="166">
        <v>50245</v>
      </c>
      <c r="U10" s="167">
        <f>IFERROR(T10/S10-1,"-")</f>
        <v>-3.1925552001849655E-2</v>
      </c>
      <c r="V10" s="166">
        <f t="shared" si="2"/>
        <v>-1657</v>
      </c>
      <c r="W10" s="167">
        <f>T10/T$8</f>
        <v>3.6204184539382907E-2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76491</v>
      </c>
      <c r="P11" s="166">
        <v>26848</v>
      </c>
      <c r="Q11" s="166">
        <v>39986</v>
      </c>
      <c r="R11" s="166">
        <v>75857</v>
      </c>
      <c r="S11" s="166">
        <v>67064</v>
      </c>
      <c r="T11" s="166">
        <v>64415</v>
      </c>
      <c r="U11" s="167">
        <f>IFERROR(T11/S11-1,"-")</f>
        <v>-3.9499582488369267E-2</v>
      </c>
      <c r="V11" s="166">
        <f t="shared" si="2"/>
        <v>-2649</v>
      </c>
      <c r="W11" s="167">
        <f>T11/T$8</f>
        <v>4.6414420282701756E-2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1171592</v>
      </c>
      <c r="P12" s="162">
        <v>323585</v>
      </c>
      <c r="Q12" s="162">
        <v>408790</v>
      </c>
      <c r="R12" s="162">
        <v>1119584</v>
      </c>
      <c r="S12" s="162">
        <v>1201012</v>
      </c>
      <c r="T12" s="162">
        <v>1273163</v>
      </c>
      <c r="U12" s="163">
        <f>IFERROR(T12/S12-1,"-")</f>
        <v>6.007516994001727E-2</v>
      </c>
      <c r="V12" s="162">
        <f t="shared" si="2"/>
        <v>72151</v>
      </c>
      <c r="W12" s="163">
        <f>T12/T$8</f>
        <v>0.91738139517791539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640459</v>
      </c>
      <c r="P13" s="166">
        <v>146501</v>
      </c>
      <c r="Q13" s="166">
        <v>142606</v>
      </c>
      <c r="R13" s="166">
        <v>581865</v>
      </c>
      <c r="S13" s="166">
        <v>634691</v>
      </c>
      <c r="T13" s="166">
        <v>683651</v>
      </c>
      <c r="U13" s="167">
        <f t="shared" ref="U13:U20" si="4">IFERROR(T13/S13-1,"-")</f>
        <v>7.7139899573178239E-2</v>
      </c>
      <c r="V13" s="166">
        <f t="shared" si="2"/>
        <v>48960</v>
      </c>
      <c r="W13" s="167">
        <f t="shared" ref="W13:W20" si="5">T13/T$8</f>
        <v>0.49260676613660387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52401</v>
      </c>
      <c r="P14" s="166">
        <v>16159</v>
      </c>
      <c r="Q14" s="166">
        <v>21846</v>
      </c>
      <c r="R14" s="166">
        <v>39072</v>
      </c>
      <c r="S14" s="166">
        <v>45133</v>
      </c>
      <c r="T14" s="166">
        <v>44501</v>
      </c>
      <c r="U14" s="167">
        <f t="shared" si="4"/>
        <v>-1.4003057629672355E-2</v>
      </c>
      <c r="V14" s="166">
        <f t="shared" si="2"/>
        <v>-632</v>
      </c>
      <c r="W14" s="167">
        <f t="shared" si="5"/>
        <v>3.2065328215485689E-2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24405</v>
      </c>
      <c r="P15" s="166">
        <v>9702</v>
      </c>
      <c r="Q15" s="166">
        <v>19919</v>
      </c>
      <c r="R15" s="166">
        <v>27268</v>
      </c>
      <c r="S15" s="166">
        <v>28898</v>
      </c>
      <c r="T15" s="166">
        <v>29098</v>
      </c>
      <c r="U15" s="167">
        <f t="shared" si="4"/>
        <v>6.9208941795280143E-3</v>
      </c>
      <c r="V15" s="166">
        <f t="shared" si="2"/>
        <v>200</v>
      </c>
      <c r="W15" s="167">
        <f t="shared" si="5"/>
        <v>2.0966650646372053E-2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53890</v>
      </c>
      <c r="P16" s="166">
        <v>15410</v>
      </c>
      <c r="Q16" s="166">
        <v>30677</v>
      </c>
      <c r="R16" s="166">
        <v>57015</v>
      </c>
      <c r="S16" s="166">
        <v>55478</v>
      </c>
      <c r="T16" s="166">
        <v>57898</v>
      </c>
      <c r="U16" s="167">
        <f t="shared" si="4"/>
        <v>4.3620894769097696E-2</v>
      </c>
      <c r="V16" s="166">
        <f t="shared" si="2"/>
        <v>2420</v>
      </c>
      <c r="W16" s="167">
        <f t="shared" si="5"/>
        <v>4.1718576504352498E-2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41202</v>
      </c>
      <c r="P17" s="166">
        <v>15534</v>
      </c>
      <c r="Q17" s="166">
        <v>22807</v>
      </c>
      <c r="R17" s="166">
        <v>38767</v>
      </c>
      <c r="S17" s="166">
        <v>44187</v>
      </c>
      <c r="T17" s="166">
        <v>44633</v>
      </c>
      <c r="U17" s="167">
        <f t="shared" si="4"/>
        <v>1.0093466404146101E-2</v>
      </c>
      <c r="V17" s="166">
        <f t="shared" si="2"/>
        <v>446</v>
      </c>
      <c r="W17" s="167">
        <f t="shared" si="5"/>
        <v>3.2160441209001439E-2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26919</v>
      </c>
      <c r="P18" s="166">
        <v>9750</v>
      </c>
      <c r="Q18" s="166">
        <v>10533</v>
      </c>
      <c r="R18" s="166">
        <v>22457</v>
      </c>
      <c r="S18" s="166">
        <v>23505</v>
      </c>
      <c r="T18" s="166">
        <v>22219</v>
      </c>
      <c r="U18" s="167">
        <f t="shared" si="4"/>
        <v>-5.4711763454584172E-2</v>
      </c>
      <c r="V18" s="166">
        <f t="shared" si="2"/>
        <v>-1286</v>
      </c>
      <c r="W18" s="167">
        <f t="shared" si="5"/>
        <v>1.600996668883568E-2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42509</v>
      </c>
      <c r="P19" s="166">
        <v>16737</v>
      </c>
      <c r="Q19" s="166">
        <v>10472</v>
      </c>
      <c r="R19" s="166">
        <v>22560</v>
      </c>
      <c r="S19" s="166">
        <v>26526</v>
      </c>
      <c r="T19" s="166">
        <v>24735</v>
      </c>
      <c r="U19" s="167">
        <f t="shared" si="4"/>
        <v>-6.7518660936439767E-2</v>
      </c>
      <c r="V19" s="166">
        <f t="shared" si="2"/>
        <v>-1791</v>
      </c>
      <c r="W19" s="167">
        <f t="shared" si="5"/>
        <v>1.7822877989484249E-2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289807</v>
      </c>
      <c r="P20" s="171">
        <f t="shared" si="7"/>
        <v>93792</v>
      </c>
      <c r="Q20" s="171">
        <f t="shared" si="7"/>
        <v>149930</v>
      </c>
      <c r="R20" s="171">
        <f t="shared" si="7"/>
        <v>330580</v>
      </c>
      <c r="S20" s="171">
        <f t="shared" si="7"/>
        <v>342594</v>
      </c>
      <c r="T20" s="171">
        <f t="shared" si="7"/>
        <v>366428</v>
      </c>
      <c r="U20" s="172">
        <f t="shared" si="4"/>
        <v>6.9569227715605031E-2</v>
      </c>
      <c r="V20" s="171">
        <f>T20-S20</f>
        <v>23834</v>
      </c>
      <c r="W20" s="172">
        <f t="shared" si="5"/>
        <v>0.26403078778777983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C9D8-B486-42D3-8C0D-9D8AD93A8933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0"/>
      <c r="D6" s="280"/>
      <c r="E6" s="280"/>
      <c r="F6" s="280"/>
      <c r="G6" s="280"/>
      <c r="H6" s="280"/>
      <c r="I6" s="280"/>
      <c r="J6" s="280"/>
      <c r="M6" s="280" t="s">
        <v>262</v>
      </c>
      <c r="N6" s="280"/>
      <c r="O6" s="280"/>
      <c r="P6" s="280"/>
      <c r="Q6" s="280"/>
      <c r="R6" s="280"/>
      <c r="S6" s="280"/>
      <c r="T6" s="280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261</v>
      </c>
      <c r="D9" s="174" t="s">
        <v>226</v>
      </c>
      <c r="E9" s="174" t="s">
        <v>227</v>
      </c>
      <c r="F9" s="174" t="s">
        <v>228</v>
      </c>
      <c r="G9" s="174" t="s">
        <v>229</v>
      </c>
      <c r="H9" s="174" t="s">
        <v>230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261</v>
      </c>
      <c r="O9" s="174" t="s">
        <v>226</v>
      </c>
      <c r="P9" s="174" t="s">
        <v>227</v>
      </c>
      <c r="Q9" s="174" t="s">
        <v>228</v>
      </c>
      <c r="R9" s="174" t="s">
        <v>229</v>
      </c>
      <c r="S9" s="174" t="s">
        <v>230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47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4661</v>
      </c>
      <c r="D11" s="178">
        <v>142483</v>
      </c>
      <c r="E11" s="178">
        <v>381871</v>
      </c>
      <c r="F11" s="178">
        <v>431303</v>
      </c>
      <c r="G11" s="178">
        <v>446421</v>
      </c>
      <c r="H11" s="178">
        <v>437805</v>
      </c>
      <c r="I11" s="179">
        <f t="shared" ref="I11:I23" si="0">IFERROR(H11/G11-1,"-")</f>
        <v>-1.9300167330837947E-2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21147</v>
      </c>
      <c r="P11" s="178">
        <v>99145</v>
      </c>
      <c r="Q11" s="178">
        <v>109784</v>
      </c>
      <c r="R11" s="178">
        <v>113390</v>
      </c>
      <c r="S11" s="179">
        <f t="shared" ref="S11:S23" si="1">IFERROR(R11/Q11-1,"-")</f>
        <v>3.2846316403118747E-2</v>
      </c>
      <c r="T11" s="179">
        <f>R11/R11</f>
        <v>1</v>
      </c>
    </row>
    <row r="12" spans="1:20" x14ac:dyDescent="0.25">
      <c r="B12" s="161" t="s">
        <v>99</v>
      </c>
      <c r="C12" s="162">
        <v>3723</v>
      </c>
      <c r="D12" s="162">
        <v>78711</v>
      </c>
      <c r="E12" s="162">
        <v>101392</v>
      </c>
      <c r="F12" s="162">
        <v>118625</v>
      </c>
      <c r="G12" s="162">
        <v>112853</v>
      </c>
      <c r="H12" s="162">
        <v>107331</v>
      </c>
      <c r="I12" s="163">
        <f t="shared" si="0"/>
        <v>-4.8930910122017113E-2</v>
      </c>
      <c r="J12" s="163">
        <f>H12/H11</f>
        <v>0.24515709048549011</v>
      </c>
      <c r="K12" s="81"/>
      <c r="L12" s="81"/>
      <c r="M12" s="161" t="s">
        <v>99</v>
      </c>
      <c r="N12" s="162">
        <v>0</v>
      </c>
      <c r="O12" s="162">
        <v>6523</v>
      </c>
      <c r="P12" s="162">
        <v>11920</v>
      </c>
      <c r="Q12" s="162">
        <v>12303</v>
      </c>
      <c r="R12" s="162">
        <v>10664</v>
      </c>
      <c r="S12" s="163">
        <f t="shared" si="1"/>
        <v>-0.13321953994960578</v>
      </c>
      <c r="T12" s="163">
        <f>R12/R11</f>
        <v>9.4047094100008818E-2</v>
      </c>
    </row>
    <row r="13" spans="1:20" x14ac:dyDescent="0.25">
      <c r="B13" s="165" t="s">
        <v>105</v>
      </c>
      <c r="C13" s="166">
        <v>2279</v>
      </c>
      <c r="D13" s="166">
        <v>43273</v>
      </c>
      <c r="E13" s="166">
        <v>39451</v>
      </c>
      <c r="F13" s="166">
        <v>51886</v>
      </c>
      <c r="G13" s="166">
        <v>48022</v>
      </c>
      <c r="H13" s="166">
        <v>41036</v>
      </c>
      <c r="I13" s="167">
        <f t="shared" si="0"/>
        <v>-0.14547499062929492</v>
      </c>
      <c r="J13" s="167">
        <f>H13/H11</f>
        <v>9.373122737291717E-2</v>
      </c>
      <c r="K13" s="81"/>
      <c r="L13" s="81"/>
      <c r="M13" s="165" t="s">
        <v>105</v>
      </c>
      <c r="N13" s="166">
        <v>0</v>
      </c>
      <c r="O13" s="166">
        <v>4397</v>
      </c>
      <c r="P13" s="166">
        <v>4614</v>
      </c>
      <c r="Q13" s="166">
        <v>5607</v>
      </c>
      <c r="R13" s="166">
        <v>5107</v>
      </c>
      <c r="S13" s="167">
        <f t="shared" si="1"/>
        <v>-8.9174246477617292E-2</v>
      </c>
      <c r="T13" s="167">
        <f>R13/R11</f>
        <v>4.503924508334068E-2</v>
      </c>
    </row>
    <row r="14" spans="1:20" x14ac:dyDescent="0.25">
      <c r="B14" s="165" t="s">
        <v>102</v>
      </c>
      <c r="C14" s="166">
        <v>1444</v>
      </c>
      <c r="D14" s="166">
        <v>35438</v>
      </c>
      <c r="E14" s="166">
        <v>61941</v>
      </c>
      <c r="F14" s="166">
        <v>66739</v>
      </c>
      <c r="G14" s="166">
        <v>64831</v>
      </c>
      <c r="H14" s="166">
        <v>66295</v>
      </c>
      <c r="I14" s="167">
        <f t="shared" si="0"/>
        <v>2.2581789575974565E-2</v>
      </c>
      <c r="J14" s="167">
        <f>H14/H11</f>
        <v>0.15142586311257294</v>
      </c>
      <c r="K14" s="81"/>
      <c r="L14" s="81"/>
      <c r="M14" s="165" t="s">
        <v>102</v>
      </c>
      <c r="N14" s="166">
        <v>0</v>
      </c>
      <c r="O14" s="166">
        <v>2126</v>
      </c>
      <c r="P14" s="166">
        <v>7306</v>
      </c>
      <c r="Q14" s="166">
        <v>6696</v>
      </c>
      <c r="R14" s="166">
        <v>5557</v>
      </c>
      <c r="S14" s="167">
        <f t="shared" si="1"/>
        <v>-0.17010155316606934</v>
      </c>
      <c r="T14" s="167">
        <f>R14/R11</f>
        <v>4.9007849016668138E-2</v>
      </c>
    </row>
    <row r="15" spans="1:20" x14ac:dyDescent="0.25">
      <c r="B15" s="161" t="s">
        <v>109</v>
      </c>
      <c r="C15" s="162">
        <v>938</v>
      </c>
      <c r="D15" s="162">
        <v>63772</v>
      </c>
      <c r="E15" s="162">
        <v>280479</v>
      </c>
      <c r="F15" s="162">
        <v>312678</v>
      </c>
      <c r="G15" s="162">
        <v>333568</v>
      </c>
      <c r="H15" s="162">
        <v>330474</v>
      </c>
      <c r="I15" s="163">
        <f t="shared" si="0"/>
        <v>-9.2754700690713676E-3</v>
      </c>
      <c r="J15" s="163">
        <f>H15/H11</f>
        <v>0.75484290951450983</v>
      </c>
      <c r="K15" s="81"/>
      <c r="L15" s="81"/>
      <c r="M15" s="161" t="s">
        <v>109</v>
      </c>
      <c r="N15" s="162">
        <v>0</v>
      </c>
      <c r="O15" s="162">
        <v>14624</v>
      </c>
      <c r="P15" s="162">
        <v>87225</v>
      </c>
      <c r="Q15" s="162">
        <v>97481</v>
      </c>
      <c r="R15" s="162">
        <v>102726</v>
      </c>
      <c r="S15" s="163">
        <f t="shared" si="1"/>
        <v>5.3805356941352578E-2</v>
      </c>
      <c r="T15" s="163">
        <f>R15/R11</f>
        <v>0.90595290589999122</v>
      </c>
    </row>
    <row r="16" spans="1:20" x14ac:dyDescent="0.25">
      <c r="B16" s="165" t="s">
        <v>112</v>
      </c>
      <c r="C16" s="166">
        <v>122</v>
      </c>
      <c r="D16" s="166">
        <v>5286</v>
      </c>
      <c r="E16" s="166">
        <v>147240</v>
      </c>
      <c r="F16" s="166">
        <v>168411</v>
      </c>
      <c r="G16" s="166">
        <v>184316</v>
      </c>
      <c r="H16" s="166">
        <v>180359</v>
      </c>
      <c r="I16" s="167">
        <f t="shared" si="0"/>
        <v>-2.1468564856008121E-2</v>
      </c>
      <c r="J16" s="167">
        <f>H16/H11</f>
        <v>0.41196194652870571</v>
      </c>
      <c r="K16" s="81"/>
      <c r="L16" s="81"/>
      <c r="M16" s="165" t="s">
        <v>112</v>
      </c>
      <c r="N16" s="166">
        <v>0</v>
      </c>
      <c r="O16" s="166">
        <v>1198</v>
      </c>
      <c r="P16" s="166">
        <v>53892</v>
      </c>
      <c r="Q16" s="166">
        <v>60909</v>
      </c>
      <c r="R16" s="166">
        <v>66223</v>
      </c>
      <c r="S16" s="167">
        <f t="shared" si="1"/>
        <v>8.7244906335681049E-2</v>
      </c>
      <c r="T16" s="167">
        <f>R16/R11</f>
        <v>0.58402857394831997</v>
      </c>
    </row>
    <row r="17" spans="1:20" x14ac:dyDescent="0.25">
      <c r="B17" s="165" t="s">
        <v>115</v>
      </c>
      <c r="C17" s="166">
        <v>152</v>
      </c>
      <c r="D17" s="166">
        <v>11388</v>
      </c>
      <c r="E17" s="166">
        <v>28586</v>
      </c>
      <c r="F17" s="166">
        <v>29614</v>
      </c>
      <c r="G17" s="166">
        <v>26950</v>
      </c>
      <c r="H17" s="166">
        <v>29135</v>
      </c>
      <c r="I17" s="167">
        <f t="shared" si="0"/>
        <v>8.1076066790352508E-2</v>
      </c>
      <c r="J17" s="167">
        <f>H17/H11</f>
        <v>6.6547892326492386E-2</v>
      </c>
      <c r="K17" s="81"/>
      <c r="L17" s="81"/>
      <c r="M17" s="165" t="s">
        <v>115</v>
      </c>
      <c r="N17" s="166">
        <v>0</v>
      </c>
      <c r="O17" s="166">
        <v>777</v>
      </c>
      <c r="P17" s="166">
        <v>2403</v>
      </c>
      <c r="Q17" s="166">
        <v>3004</v>
      </c>
      <c r="R17" s="166">
        <v>2187</v>
      </c>
      <c r="S17" s="167">
        <f t="shared" si="1"/>
        <v>-0.27197070572569904</v>
      </c>
      <c r="T17" s="167">
        <f>R17/R11</f>
        <v>1.9287415115971426E-2</v>
      </c>
    </row>
    <row r="18" spans="1:20" x14ac:dyDescent="0.25">
      <c r="B18" s="165" t="s">
        <v>118</v>
      </c>
      <c r="C18" s="166">
        <v>38</v>
      </c>
      <c r="D18" s="166">
        <v>7599</v>
      </c>
      <c r="E18" s="166">
        <v>11317</v>
      </c>
      <c r="F18" s="166">
        <v>12929</v>
      </c>
      <c r="G18" s="166">
        <v>15088</v>
      </c>
      <c r="H18" s="166">
        <v>14012</v>
      </c>
      <c r="I18" s="167">
        <f t="shared" si="0"/>
        <v>-7.1314952279957544E-2</v>
      </c>
      <c r="J18" s="167">
        <f>H18/H11</f>
        <v>3.2005116433115197E-2</v>
      </c>
      <c r="K18" s="81"/>
      <c r="L18" s="81"/>
      <c r="M18" s="165" t="s">
        <v>118</v>
      </c>
      <c r="N18" s="166">
        <v>0</v>
      </c>
      <c r="O18" s="166">
        <v>1226</v>
      </c>
      <c r="P18" s="166">
        <v>1538</v>
      </c>
      <c r="Q18" s="166">
        <v>1790</v>
      </c>
      <c r="R18" s="166">
        <v>2073</v>
      </c>
      <c r="S18" s="167">
        <f t="shared" si="1"/>
        <v>0.1581005586592179</v>
      </c>
      <c r="T18" s="167">
        <f>R18/R11</f>
        <v>1.8282035452861806E-2</v>
      </c>
    </row>
    <row r="19" spans="1:20" x14ac:dyDescent="0.25">
      <c r="B19" s="165" t="s">
        <v>125</v>
      </c>
      <c r="C19" s="166">
        <v>28</v>
      </c>
      <c r="D19" s="166">
        <v>5971</v>
      </c>
      <c r="E19" s="166">
        <v>11750</v>
      </c>
      <c r="F19" s="166">
        <v>11182</v>
      </c>
      <c r="G19" s="166">
        <v>11624</v>
      </c>
      <c r="H19" s="166">
        <v>9836</v>
      </c>
      <c r="I19" s="167">
        <f t="shared" si="0"/>
        <v>-0.15381968341362695</v>
      </c>
      <c r="J19" s="167">
        <f>H19/H11</f>
        <v>2.2466623268350066E-2</v>
      </c>
      <c r="K19" s="81"/>
      <c r="L19" s="81"/>
      <c r="M19" s="165" t="s">
        <v>125</v>
      </c>
      <c r="N19" s="166">
        <v>0</v>
      </c>
      <c r="O19" s="166">
        <v>2167</v>
      </c>
      <c r="P19" s="166">
        <v>4084</v>
      </c>
      <c r="Q19" s="166">
        <v>3985</v>
      </c>
      <c r="R19" s="166">
        <v>3969</v>
      </c>
      <c r="S19" s="167">
        <f t="shared" si="1"/>
        <v>-4.0150564617315032E-3</v>
      </c>
      <c r="T19" s="167">
        <f>R19/R11</f>
        <v>3.500308669194814E-2</v>
      </c>
    </row>
    <row r="20" spans="1:20" x14ac:dyDescent="0.25">
      <c r="B20" s="165" t="s">
        <v>121</v>
      </c>
      <c r="C20" s="166">
        <v>17</v>
      </c>
      <c r="D20" s="166">
        <v>5753</v>
      </c>
      <c r="E20" s="166">
        <v>8661</v>
      </c>
      <c r="F20" s="166">
        <v>9490</v>
      </c>
      <c r="G20" s="166">
        <v>9964</v>
      </c>
      <c r="H20" s="166">
        <v>8994</v>
      </c>
      <c r="I20" s="167">
        <f t="shared" si="0"/>
        <v>-9.7350461661983134E-2</v>
      </c>
      <c r="J20" s="167">
        <f>H20/H11</f>
        <v>2.0543392606297325E-2</v>
      </c>
      <c r="K20" s="81"/>
      <c r="L20" s="81"/>
      <c r="M20" s="165" t="s">
        <v>121</v>
      </c>
      <c r="N20" s="166">
        <v>0</v>
      </c>
      <c r="O20" s="166">
        <v>1266</v>
      </c>
      <c r="P20" s="166">
        <v>2511</v>
      </c>
      <c r="Q20" s="166">
        <v>2974</v>
      </c>
      <c r="R20" s="166">
        <v>2680</v>
      </c>
      <c r="S20" s="167">
        <f t="shared" si="1"/>
        <v>-9.8856758574310644E-2</v>
      </c>
      <c r="T20" s="167">
        <f>R20/R11</f>
        <v>2.3635241202927947E-2</v>
      </c>
    </row>
    <row r="21" spans="1:20" x14ac:dyDescent="0.25">
      <c r="B21" s="165" t="s">
        <v>130</v>
      </c>
      <c r="C21" s="166">
        <v>8</v>
      </c>
      <c r="D21" s="166">
        <v>279</v>
      </c>
      <c r="E21" s="166">
        <v>926</v>
      </c>
      <c r="F21" s="166">
        <v>1189</v>
      </c>
      <c r="G21" s="166">
        <v>1054</v>
      </c>
      <c r="H21" s="166">
        <v>1019</v>
      </c>
      <c r="I21" s="167">
        <f t="shared" si="0"/>
        <v>-3.3206831119544589E-2</v>
      </c>
      <c r="J21" s="167">
        <f>H21/H11</f>
        <v>2.3275202430305731E-3</v>
      </c>
      <c r="K21" s="81"/>
      <c r="L21" s="81"/>
      <c r="M21" s="165" t="s">
        <v>130</v>
      </c>
      <c r="N21" s="166">
        <v>0</v>
      </c>
      <c r="O21" s="166">
        <v>197</v>
      </c>
      <c r="P21" s="166">
        <v>320</v>
      </c>
      <c r="Q21" s="166">
        <v>529</v>
      </c>
      <c r="R21" s="166">
        <v>371</v>
      </c>
      <c r="S21" s="167">
        <f t="shared" si="1"/>
        <v>-0.29867674858223059</v>
      </c>
      <c r="T21" s="167">
        <f>R21/R11</f>
        <v>3.2718934650321899E-3</v>
      </c>
    </row>
    <row r="22" spans="1:20" x14ac:dyDescent="0.25">
      <c r="A22" s="169"/>
      <c r="B22" s="165" t="s">
        <v>133</v>
      </c>
      <c r="C22" s="166">
        <v>19</v>
      </c>
      <c r="D22" s="166">
        <v>151</v>
      </c>
      <c r="E22" s="166">
        <v>719</v>
      </c>
      <c r="F22" s="166">
        <v>918</v>
      </c>
      <c r="G22" s="166">
        <v>519</v>
      </c>
      <c r="H22" s="166">
        <v>663</v>
      </c>
      <c r="I22" s="167">
        <f t="shared" si="0"/>
        <v>0.27745664739884401</v>
      </c>
      <c r="J22" s="167">
        <f>H22/H11</f>
        <v>1.514372837222051E-3</v>
      </c>
      <c r="K22" s="81"/>
      <c r="L22" s="81"/>
      <c r="M22" s="165" t="s">
        <v>133</v>
      </c>
      <c r="N22" s="166">
        <v>0</v>
      </c>
      <c r="O22" s="166">
        <v>26</v>
      </c>
      <c r="P22" s="166">
        <v>149</v>
      </c>
      <c r="Q22" s="166">
        <v>259</v>
      </c>
      <c r="R22" s="166">
        <v>120</v>
      </c>
      <c r="S22" s="167">
        <f t="shared" si="1"/>
        <v>-0.53667953667953672</v>
      </c>
      <c r="T22" s="167">
        <f>R22/R11</f>
        <v>1.0582943822206544E-3</v>
      </c>
    </row>
    <row r="23" spans="1:20" x14ac:dyDescent="0.25">
      <c r="B23" s="170" t="s">
        <v>147</v>
      </c>
      <c r="C23" s="171">
        <f t="shared" ref="C23:H23" si="2">C15-SUM(C16:C22)</f>
        <v>554</v>
      </c>
      <c r="D23" s="171">
        <f t="shared" si="2"/>
        <v>27345</v>
      </c>
      <c r="E23" s="171">
        <f t="shared" si="2"/>
        <v>71280</v>
      </c>
      <c r="F23" s="171">
        <f t="shared" si="2"/>
        <v>78945</v>
      </c>
      <c r="G23" s="171">
        <f t="shared" si="2"/>
        <v>84053</v>
      </c>
      <c r="H23" s="171">
        <f t="shared" si="2"/>
        <v>86456</v>
      </c>
      <c r="I23" s="172">
        <f t="shared" si="0"/>
        <v>2.8589104493593309E-2</v>
      </c>
      <c r="J23" s="172">
        <f>H23/H11</f>
        <v>0.19747604527129659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7767</v>
      </c>
      <c r="P23" s="171">
        <f>P15-SUM(P16:P22)</f>
        <v>22328</v>
      </c>
      <c r="Q23" s="171">
        <f>Q15-SUM(Q16:Q22)</f>
        <v>24031</v>
      </c>
      <c r="R23" s="171">
        <f>R15-SUM(R16:R22)</f>
        <v>25103</v>
      </c>
      <c r="S23" s="172">
        <f t="shared" si="1"/>
        <v>4.460904664807952E-2</v>
      </c>
      <c r="T23" s="172">
        <f>R23/R11</f>
        <v>0.22138636564070907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53539</v>
      </c>
      <c r="E25" s="178">
        <v>144989</v>
      </c>
      <c r="F25" s="178">
        <v>157350</v>
      </c>
      <c r="G25" s="178">
        <v>157065</v>
      </c>
      <c r="H25" s="178">
        <v>145993</v>
      </c>
      <c r="I25" s="179">
        <f t="shared" ref="I25:I37" si="3">IFERROR(H25/G25-1,"-")</f>
        <v>-7.0493107948938372E-2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27958</v>
      </c>
      <c r="E26" s="162">
        <v>22658</v>
      </c>
      <c r="F26" s="162">
        <v>23558</v>
      </c>
      <c r="G26" s="162">
        <v>19400</v>
      </c>
      <c r="H26" s="162">
        <v>15286</v>
      </c>
      <c r="I26" s="163">
        <f t="shared" si="3"/>
        <v>-0.21206185567010305</v>
      </c>
      <c r="J26" s="163">
        <f>H26/H25</f>
        <v>0.10470365017500839</v>
      </c>
    </row>
    <row r="27" spans="1:20" x14ac:dyDescent="0.25">
      <c r="B27" s="165" t="s">
        <v>105</v>
      </c>
      <c r="C27" s="166">
        <v>0</v>
      </c>
      <c r="D27" s="166">
        <v>15846</v>
      </c>
      <c r="E27" s="166">
        <v>9634</v>
      </c>
      <c r="F27" s="166">
        <v>10032</v>
      </c>
      <c r="G27" s="166">
        <v>7684</v>
      </c>
      <c r="H27" s="166">
        <v>6914</v>
      </c>
      <c r="I27" s="167">
        <f t="shared" si="3"/>
        <v>-0.10020822488287351</v>
      </c>
      <c r="J27" s="167">
        <f>H27/H25</f>
        <v>4.7358434993458591E-2</v>
      </c>
    </row>
    <row r="28" spans="1:20" x14ac:dyDescent="0.25">
      <c r="B28" s="165" t="s">
        <v>102</v>
      </c>
      <c r="C28" s="166">
        <v>0</v>
      </c>
      <c r="D28" s="166">
        <v>12112</v>
      </c>
      <c r="E28" s="166">
        <v>13024</v>
      </c>
      <c r="F28" s="166">
        <v>13526</v>
      </c>
      <c r="G28" s="166">
        <v>11716</v>
      </c>
      <c r="H28" s="166">
        <v>8372</v>
      </c>
      <c r="I28" s="167">
        <f t="shared" si="3"/>
        <v>-0.28542164561283712</v>
      </c>
      <c r="J28" s="167">
        <f>H28/H25</f>
        <v>5.7345215181549801E-2</v>
      </c>
    </row>
    <row r="29" spans="1:20" x14ac:dyDescent="0.25">
      <c r="B29" s="161" t="s">
        <v>109</v>
      </c>
      <c r="C29" s="162">
        <v>0</v>
      </c>
      <c r="D29" s="162">
        <v>25581</v>
      </c>
      <c r="E29" s="162">
        <v>122331</v>
      </c>
      <c r="F29" s="162">
        <v>133792</v>
      </c>
      <c r="G29" s="162">
        <v>137665</v>
      </c>
      <c r="H29" s="162">
        <v>130707</v>
      </c>
      <c r="I29" s="163">
        <f t="shared" si="3"/>
        <v>-5.0542984781898115E-2</v>
      </c>
      <c r="J29" s="163">
        <f>H29/H25</f>
        <v>0.89529634982499162</v>
      </c>
    </row>
    <row r="30" spans="1:20" x14ac:dyDescent="0.25">
      <c r="B30" s="165" t="s">
        <v>112</v>
      </c>
      <c r="C30" s="166">
        <v>0</v>
      </c>
      <c r="D30" s="166">
        <v>2406</v>
      </c>
      <c r="E30" s="166">
        <v>67182</v>
      </c>
      <c r="F30" s="166">
        <v>77188</v>
      </c>
      <c r="G30" s="166">
        <v>81323</v>
      </c>
      <c r="H30" s="166">
        <v>76728</v>
      </c>
      <c r="I30" s="167">
        <f t="shared" si="3"/>
        <v>-5.6503080309383558E-2</v>
      </c>
      <c r="J30" s="167">
        <f>H30/H25</f>
        <v>0.52555944463090698</v>
      </c>
    </row>
    <row r="31" spans="1:20" x14ac:dyDescent="0.25">
      <c r="B31" s="165" t="s">
        <v>115</v>
      </c>
      <c r="C31" s="166">
        <v>0</v>
      </c>
      <c r="D31" s="166">
        <v>4999</v>
      </c>
      <c r="E31" s="166">
        <v>14646</v>
      </c>
      <c r="F31" s="166">
        <v>13951</v>
      </c>
      <c r="G31" s="166">
        <v>12875</v>
      </c>
      <c r="H31" s="166">
        <v>13066</v>
      </c>
      <c r="I31" s="167">
        <f t="shared" si="3"/>
        <v>1.4834951456310641E-2</v>
      </c>
      <c r="J31" s="167">
        <f>H31/H25</f>
        <v>8.9497441658161689E-2</v>
      </c>
    </row>
    <row r="32" spans="1:20" x14ac:dyDescent="0.25">
      <c r="B32" s="165" t="s">
        <v>118</v>
      </c>
      <c r="C32" s="166">
        <v>0</v>
      </c>
      <c r="D32" s="166">
        <v>2938</v>
      </c>
      <c r="E32" s="166">
        <v>4071</v>
      </c>
      <c r="F32" s="166">
        <v>3979</v>
      </c>
      <c r="G32" s="166">
        <v>3362</v>
      </c>
      <c r="H32" s="166">
        <v>3183</v>
      </c>
      <c r="I32" s="167">
        <f t="shared" si="3"/>
        <v>-5.3242117787031584E-2</v>
      </c>
      <c r="J32" s="167">
        <f>H32/H25</f>
        <v>2.1802415184289659E-2</v>
      </c>
    </row>
    <row r="33" spans="2:10" x14ac:dyDescent="0.25">
      <c r="B33" s="165" t="s">
        <v>125</v>
      </c>
      <c r="C33" s="166">
        <v>0</v>
      </c>
      <c r="D33" s="166">
        <v>2516</v>
      </c>
      <c r="E33" s="166">
        <v>5674</v>
      </c>
      <c r="F33" s="166">
        <v>5224</v>
      </c>
      <c r="G33" s="166">
        <v>5046</v>
      </c>
      <c r="H33" s="166">
        <v>4073</v>
      </c>
      <c r="I33" s="167">
        <f t="shared" si="3"/>
        <v>-0.19282600079270706</v>
      </c>
      <c r="J33" s="167">
        <f>H33/H25</f>
        <v>2.7898597877980449E-2</v>
      </c>
    </row>
    <row r="34" spans="2:10" x14ac:dyDescent="0.25">
      <c r="B34" s="165" t="s">
        <v>121</v>
      </c>
      <c r="C34" s="166">
        <v>0</v>
      </c>
      <c r="D34" s="166">
        <v>3358</v>
      </c>
      <c r="E34" s="166">
        <v>4830</v>
      </c>
      <c r="F34" s="166">
        <v>5029</v>
      </c>
      <c r="G34" s="166">
        <v>5288</v>
      </c>
      <c r="H34" s="166">
        <v>4500</v>
      </c>
      <c r="I34" s="167">
        <f t="shared" si="3"/>
        <v>-0.14901664145234494</v>
      </c>
      <c r="J34" s="167">
        <f>H34/H25</f>
        <v>3.0823395642256821E-2</v>
      </c>
    </row>
    <row r="35" spans="2:10" x14ac:dyDescent="0.25">
      <c r="B35" s="165" t="s">
        <v>130</v>
      </c>
      <c r="C35" s="166">
        <v>0</v>
      </c>
      <c r="D35" s="166">
        <v>37</v>
      </c>
      <c r="E35" s="166">
        <v>388</v>
      </c>
      <c r="F35" s="166">
        <v>450</v>
      </c>
      <c r="G35" s="166">
        <v>450</v>
      </c>
      <c r="H35" s="166">
        <v>436</v>
      </c>
      <c r="I35" s="167">
        <f t="shared" si="3"/>
        <v>-3.1111111111111089E-2</v>
      </c>
      <c r="J35" s="167">
        <f>H35/H25</f>
        <v>2.9864445555608829E-3</v>
      </c>
    </row>
    <row r="36" spans="2:10" x14ac:dyDescent="0.25">
      <c r="B36" s="165" t="s">
        <v>133</v>
      </c>
      <c r="C36" s="166">
        <v>0</v>
      </c>
      <c r="D36" s="166">
        <v>26</v>
      </c>
      <c r="E36" s="166">
        <v>298</v>
      </c>
      <c r="F36" s="166">
        <v>429</v>
      </c>
      <c r="G36" s="166">
        <v>233</v>
      </c>
      <c r="H36" s="166">
        <v>255</v>
      </c>
      <c r="I36" s="167">
        <f t="shared" si="3"/>
        <v>9.4420600858369008E-2</v>
      </c>
      <c r="J36" s="167">
        <f>H36/H25</f>
        <v>1.7466590863945532E-3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9301</v>
      </c>
      <c r="E37" s="171">
        <f t="shared" si="4"/>
        <v>25242</v>
      </c>
      <c r="F37" s="171">
        <f t="shared" si="4"/>
        <v>27542</v>
      </c>
      <c r="G37" s="171">
        <f t="shared" si="4"/>
        <v>29088</v>
      </c>
      <c r="H37" s="171">
        <f t="shared" si="4"/>
        <v>28466</v>
      </c>
      <c r="I37" s="172">
        <f t="shared" si="3"/>
        <v>-2.1383388338833909E-2</v>
      </c>
      <c r="J37" s="172">
        <f>H37/H25</f>
        <v>0.19498195118944059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21147</v>
      </c>
      <c r="E39" s="178">
        <v>99145</v>
      </c>
      <c r="F39" s="178">
        <v>109784</v>
      </c>
      <c r="G39" s="178">
        <v>113390</v>
      </c>
      <c r="H39" s="178">
        <v>117164</v>
      </c>
      <c r="I39" s="179">
        <f t="shared" ref="I39:I51" si="5">IFERROR(H39/G39-1,"-")</f>
        <v>3.3283358320839618E-2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6523</v>
      </c>
      <c r="E40" s="162">
        <v>11920</v>
      </c>
      <c r="F40" s="162">
        <v>12303</v>
      </c>
      <c r="G40" s="162">
        <v>10664</v>
      </c>
      <c r="H40" s="162">
        <v>10671</v>
      </c>
      <c r="I40" s="163">
        <f t="shared" si="5"/>
        <v>6.5641410352590412E-4</v>
      </c>
      <c r="J40" s="163">
        <f>H40/H39</f>
        <v>9.1077464067460992E-2</v>
      </c>
    </row>
    <row r="41" spans="2:10" x14ac:dyDescent="0.25">
      <c r="B41" s="165" t="s">
        <v>105</v>
      </c>
      <c r="C41" s="166">
        <v>0</v>
      </c>
      <c r="D41" s="166">
        <v>4397</v>
      </c>
      <c r="E41" s="166">
        <v>4614</v>
      </c>
      <c r="F41" s="166">
        <v>5607</v>
      </c>
      <c r="G41" s="166">
        <v>5107</v>
      </c>
      <c r="H41" s="166">
        <v>4663</v>
      </c>
      <c r="I41" s="167">
        <f t="shared" si="5"/>
        <v>-8.6939494811043683E-2</v>
      </c>
      <c r="J41" s="167">
        <f>H41/H39</f>
        <v>3.9798914342289438E-2</v>
      </c>
    </row>
    <row r="42" spans="2:10" x14ac:dyDescent="0.25">
      <c r="B42" s="165" t="s">
        <v>102</v>
      </c>
      <c r="C42" s="166">
        <v>0</v>
      </c>
      <c r="D42" s="166">
        <v>2126</v>
      </c>
      <c r="E42" s="166">
        <v>7306</v>
      </c>
      <c r="F42" s="166">
        <v>6696</v>
      </c>
      <c r="G42" s="166">
        <v>5557</v>
      </c>
      <c r="H42" s="166">
        <v>6008</v>
      </c>
      <c r="I42" s="167">
        <f t="shared" si="5"/>
        <v>8.115889868634163E-2</v>
      </c>
      <c r="J42" s="167">
        <f>H42/H39</f>
        <v>5.1278549725171554E-2</v>
      </c>
    </row>
    <row r="43" spans="2:10" x14ac:dyDescent="0.25">
      <c r="B43" s="161" t="s">
        <v>109</v>
      </c>
      <c r="C43" s="162">
        <v>0</v>
      </c>
      <c r="D43" s="162">
        <v>14624</v>
      </c>
      <c r="E43" s="162">
        <v>87225</v>
      </c>
      <c r="F43" s="162">
        <v>97481</v>
      </c>
      <c r="G43" s="162">
        <v>102726</v>
      </c>
      <c r="H43" s="162">
        <v>106493</v>
      </c>
      <c r="I43" s="163">
        <f t="shared" si="5"/>
        <v>3.6670365827541129E-2</v>
      </c>
      <c r="J43" s="163">
        <f>H43/H39</f>
        <v>0.90892253593253902</v>
      </c>
    </row>
    <row r="44" spans="2:10" x14ac:dyDescent="0.25">
      <c r="B44" s="165" t="s">
        <v>112</v>
      </c>
      <c r="C44" s="166">
        <v>0</v>
      </c>
      <c r="D44" s="166">
        <v>1198</v>
      </c>
      <c r="E44" s="166">
        <v>53892</v>
      </c>
      <c r="F44" s="166">
        <v>60909</v>
      </c>
      <c r="G44" s="166">
        <v>66223</v>
      </c>
      <c r="H44" s="166">
        <v>66524</v>
      </c>
      <c r="I44" s="167">
        <f t="shared" si="5"/>
        <v>4.5452486296302386E-3</v>
      </c>
      <c r="J44" s="167">
        <f>H44/H39</f>
        <v>0.5677853265508177</v>
      </c>
    </row>
    <row r="45" spans="2:10" x14ac:dyDescent="0.25">
      <c r="B45" s="165" t="s">
        <v>115</v>
      </c>
      <c r="C45" s="166">
        <v>0</v>
      </c>
      <c r="D45" s="166">
        <v>777</v>
      </c>
      <c r="E45" s="166">
        <v>2403</v>
      </c>
      <c r="F45" s="166">
        <v>3004</v>
      </c>
      <c r="G45" s="166">
        <v>2187</v>
      </c>
      <c r="H45" s="166">
        <v>3148</v>
      </c>
      <c r="I45" s="167">
        <f t="shared" si="5"/>
        <v>0.43941472336534071</v>
      </c>
      <c r="J45" s="167">
        <f>H45/H39</f>
        <v>2.6868321327370184E-2</v>
      </c>
    </row>
    <row r="46" spans="2:10" x14ac:dyDescent="0.25">
      <c r="B46" s="165" t="s">
        <v>118</v>
      </c>
      <c r="C46" s="166">
        <v>0</v>
      </c>
      <c r="D46" s="166">
        <v>1226</v>
      </c>
      <c r="E46" s="166">
        <v>1538</v>
      </c>
      <c r="F46" s="166">
        <v>1790</v>
      </c>
      <c r="G46" s="166">
        <v>2073</v>
      </c>
      <c r="H46" s="166">
        <v>2047</v>
      </c>
      <c r="I46" s="167">
        <f t="shared" si="5"/>
        <v>-1.2542209358417766E-2</v>
      </c>
      <c r="J46" s="167">
        <f>H46/H39</f>
        <v>1.7471236898706086E-2</v>
      </c>
    </row>
    <row r="47" spans="2:10" x14ac:dyDescent="0.25">
      <c r="B47" s="165" t="s">
        <v>125</v>
      </c>
      <c r="C47" s="166">
        <v>0</v>
      </c>
      <c r="D47" s="166">
        <v>2167</v>
      </c>
      <c r="E47" s="166">
        <v>4084</v>
      </c>
      <c r="F47" s="166">
        <v>3985</v>
      </c>
      <c r="G47" s="166">
        <v>3969</v>
      </c>
      <c r="H47" s="166">
        <v>3539</v>
      </c>
      <c r="I47" s="167">
        <f t="shared" si="5"/>
        <v>-0.10833963214915598</v>
      </c>
      <c r="J47" s="167">
        <f>H47/H39</f>
        <v>3.0205523881055615E-2</v>
      </c>
    </row>
    <row r="48" spans="2:10" x14ac:dyDescent="0.25">
      <c r="B48" s="165" t="s">
        <v>121</v>
      </c>
      <c r="C48" s="166">
        <v>0</v>
      </c>
      <c r="D48" s="166">
        <v>1266</v>
      </c>
      <c r="E48" s="166">
        <v>2511</v>
      </c>
      <c r="F48" s="166">
        <v>2974</v>
      </c>
      <c r="G48" s="166">
        <v>2680</v>
      </c>
      <c r="H48" s="166">
        <v>2876</v>
      </c>
      <c r="I48" s="167">
        <f t="shared" si="5"/>
        <v>7.3134328358208878E-2</v>
      </c>
      <c r="J48" s="167">
        <f>H48/H39</f>
        <v>2.4546789116110752E-2</v>
      </c>
    </row>
    <row r="49" spans="2:10" x14ac:dyDescent="0.25">
      <c r="B49" s="165" t="s">
        <v>130</v>
      </c>
      <c r="C49" s="166">
        <v>0</v>
      </c>
      <c r="D49" s="166">
        <v>197</v>
      </c>
      <c r="E49" s="166">
        <v>320</v>
      </c>
      <c r="F49" s="166">
        <v>529</v>
      </c>
      <c r="G49" s="166">
        <v>371</v>
      </c>
      <c r="H49" s="166">
        <v>365</v>
      </c>
      <c r="I49" s="167">
        <f t="shared" si="5"/>
        <v>-1.6172506738544423E-2</v>
      </c>
      <c r="J49" s="167">
        <f>H49/H39</f>
        <v>3.1152913864326928E-3</v>
      </c>
    </row>
    <row r="50" spans="2:10" x14ac:dyDescent="0.25">
      <c r="B50" s="165" t="s">
        <v>133</v>
      </c>
      <c r="C50" s="166">
        <v>0</v>
      </c>
      <c r="D50" s="166">
        <v>26</v>
      </c>
      <c r="E50" s="166">
        <v>149</v>
      </c>
      <c r="F50" s="166">
        <v>259</v>
      </c>
      <c r="G50" s="166">
        <v>120</v>
      </c>
      <c r="H50" s="166">
        <v>129</v>
      </c>
      <c r="I50" s="167">
        <f t="shared" si="5"/>
        <v>7.4999999999999956E-2</v>
      </c>
      <c r="J50" s="167">
        <f>H50/H39</f>
        <v>1.1010207913693627E-3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7767</v>
      </c>
      <c r="E51" s="171">
        <f t="shared" si="6"/>
        <v>22328</v>
      </c>
      <c r="F51" s="171">
        <f t="shared" si="6"/>
        <v>24031</v>
      </c>
      <c r="G51" s="171">
        <f t="shared" si="6"/>
        <v>25103</v>
      </c>
      <c r="H51" s="171">
        <f t="shared" si="6"/>
        <v>27865</v>
      </c>
      <c r="I51" s="172">
        <f t="shared" si="5"/>
        <v>0.11002669003704746</v>
      </c>
      <c r="J51" s="172">
        <f>H51/H39</f>
        <v>0.23782902598067665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1595</v>
      </c>
      <c r="E53" s="178">
        <v>2523</v>
      </c>
      <c r="F53" s="178">
        <v>3080</v>
      </c>
      <c r="G53" s="178">
        <v>2377</v>
      </c>
      <c r="H53" s="178">
        <v>3338</v>
      </c>
      <c r="I53" s="179">
        <f t="shared" ref="I53:I65" si="7">IFERROR(H53/G53-1,"-")</f>
        <v>0.40429112326461936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715</v>
      </c>
      <c r="E54" s="162">
        <v>533</v>
      </c>
      <c r="F54" s="162">
        <v>1450</v>
      </c>
      <c r="G54" s="162">
        <v>646</v>
      </c>
      <c r="H54" s="162">
        <v>908</v>
      </c>
      <c r="I54" s="163">
        <f t="shared" si="7"/>
        <v>0.40557275541795668</v>
      </c>
      <c r="J54" s="163">
        <f>H54/H53</f>
        <v>0.2720191731575794</v>
      </c>
    </row>
    <row r="55" spans="2:10" x14ac:dyDescent="0.25">
      <c r="B55" s="165" t="s">
        <v>105</v>
      </c>
      <c r="C55" s="166">
        <v>0</v>
      </c>
      <c r="D55" s="166">
        <v>376</v>
      </c>
      <c r="E55" s="166">
        <v>295</v>
      </c>
      <c r="F55" s="166">
        <v>1076</v>
      </c>
      <c r="G55" s="166">
        <v>363</v>
      </c>
      <c r="H55" s="166">
        <v>659</v>
      </c>
      <c r="I55" s="167">
        <f t="shared" si="7"/>
        <v>0.81542699724517909</v>
      </c>
      <c r="J55" s="167">
        <f>H55/H53</f>
        <v>0.19742360695026961</v>
      </c>
    </row>
    <row r="56" spans="2:10" x14ac:dyDescent="0.25">
      <c r="B56" s="165" t="s">
        <v>102</v>
      </c>
      <c r="C56" s="166">
        <v>0</v>
      </c>
      <c r="D56" s="166">
        <v>339</v>
      </c>
      <c r="E56" s="166">
        <v>238</v>
      </c>
      <c r="F56" s="166">
        <v>374</v>
      </c>
      <c r="G56" s="166">
        <v>283</v>
      </c>
      <c r="H56" s="166">
        <v>249</v>
      </c>
      <c r="I56" s="167">
        <f t="shared" si="7"/>
        <v>-0.12014134275618371</v>
      </c>
      <c r="J56" s="167">
        <f>H56/H53</f>
        <v>7.4595566207309769E-2</v>
      </c>
    </row>
    <row r="57" spans="2:10" x14ac:dyDescent="0.25">
      <c r="B57" s="161" t="s">
        <v>109</v>
      </c>
      <c r="C57" s="162">
        <v>0</v>
      </c>
      <c r="D57" s="162">
        <v>880</v>
      </c>
      <c r="E57" s="162">
        <v>1990</v>
      </c>
      <c r="F57" s="162">
        <v>1630</v>
      </c>
      <c r="G57" s="162">
        <v>1731</v>
      </c>
      <c r="H57" s="162">
        <v>2430</v>
      </c>
      <c r="I57" s="163">
        <f t="shared" si="7"/>
        <v>0.40381282495667237</v>
      </c>
      <c r="J57" s="163">
        <f>H57/H53</f>
        <v>0.7279808268424206</v>
      </c>
    </row>
    <row r="58" spans="2:10" x14ac:dyDescent="0.25">
      <c r="B58" s="165" t="s">
        <v>112</v>
      </c>
      <c r="C58" s="166">
        <v>0</v>
      </c>
      <c r="D58" s="166">
        <v>38</v>
      </c>
      <c r="E58" s="166">
        <v>911</v>
      </c>
      <c r="F58" s="166">
        <v>741</v>
      </c>
      <c r="G58" s="166">
        <v>1203</v>
      </c>
      <c r="H58" s="166">
        <v>953</v>
      </c>
      <c r="I58" s="167">
        <f t="shared" si="7"/>
        <v>-0.20781379883624274</v>
      </c>
      <c r="J58" s="167">
        <f>H58/H53</f>
        <v>0.2855002995805872</v>
      </c>
    </row>
    <row r="59" spans="2:10" x14ac:dyDescent="0.25">
      <c r="B59" s="165" t="s">
        <v>115</v>
      </c>
      <c r="C59" s="166">
        <v>0</v>
      </c>
      <c r="D59" s="166">
        <v>302</v>
      </c>
      <c r="E59" s="166">
        <v>307</v>
      </c>
      <c r="F59" s="166">
        <v>224</v>
      </c>
      <c r="G59" s="166">
        <v>139</v>
      </c>
      <c r="H59" s="166">
        <v>394</v>
      </c>
      <c r="I59" s="167">
        <f t="shared" si="7"/>
        <v>1.8345323741007196</v>
      </c>
      <c r="J59" s="167">
        <f>H59/H53</f>
        <v>0.11803475134811264</v>
      </c>
    </row>
    <row r="60" spans="2:10" x14ac:dyDescent="0.25">
      <c r="B60" s="165" t="s">
        <v>118</v>
      </c>
      <c r="C60" s="166">
        <v>0</v>
      </c>
      <c r="D60" s="166">
        <v>172</v>
      </c>
      <c r="E60" s="166">
        <v>122</v>
      </c>
      <c r="F60" s="166">
        <v>125</v>
      </c>
      <c r="G60" s="166">
        <v>70</v>
      </c>
      <c r="H60" s="166">
        <v>190</v>
      </c>
      <c r="I60" s="167">
        <f t="shared" si="7"/>
        <v>1.7142857142857144</v>
      </c>
      <c r="J60" s="167">
        <f>H60/H53</f>
        <v>5.6920311563810666E-2</v>
      </c>
    </row>
    <row r="61" spans="2:10" x14ac:dyDescent="0.25">
      <c r="B61" s="165" t="s">
        <v>125</v>
      </c>
      <c r="C61" s="166">
        <v>0</v>
      </c>
      <c r="D61" s="166">
        <v>24</v>
      </c>
      <c r="E61" s="166">
        <v>45</v>
      </c>
      <c r="F61" s="166">
        <v>30</v>
      </c>
      <c r="G61" s="166">
        <v>13</v>
      </c>
      <c r="H61" s="166">
        <v>90</v>
      </c>
      <c r="I61" s="167">
        <f t="shared" si="7"/>
        <v>5.9230769230769234</v>
      </c>
      <c r="J61" s="167">
        <f>H61/H53</f>
        <v>2.696225284601558E-2</v>
      </c>
    </row>
    <row r="62" spans="2:10" x14ac:dyDescent="0.25">
      <c r="B62" s="165" t="s">
        <v>121</v>
      </c>
      <c r="C62" s="166">
        <v>0</v>
      </c>
      <c r="D62" s="166">
        <v>27</v>
      </c>
      <c r="E62" s="166">
        <v>41</v>
      </c>
      <c r="F62" s="166">
        <v>29</v>
      </c>
      <c r="G62" s="166">
        <v>7</v>
      </c>
      <c r="H62" s="166">
        <v>56</v>
      </c>
      <c r="I62" s="167">
        <f t="shared" si="7"/>
        <v>7</v>
      </c>
      <c r="J62" s="167">
        <f>H62/H53</f>
        <v>1.6776512881965248E-2</v>
      </c>
    </row>
    <row r="63" spans="2:10" x14ac:dyDescent="0.25">
      <c r="B63" s="165" t="s">
        <v>130</v>
      </c>
      <c r="C63" s="166">
        <v>0</v>
      </c>
      <c r="D63" s="166">
        <v>7</v>
      </c>
      <c r="E63" s="166">
        <v>0</v>
      </c>
      <c r="F63" s="166">
        <v>4</v>
      </c>
      <c r="G63" s="166">
        <v>0</v>
      </c>
      <c r="H63" s="166">
        <v>2</v>
      </c>
      <c r="I63" s="167" t="str">
        <f t="shared" si="7"/>
        <v>-</v>
      </c>
      <c r="J63" s="167">
        <f>H63/H53</f>
        <v>5.9916117435590175E-4</v>
      </c>
    </row>
    <row r="64" spans="2:10" x14ac:dyDescent="0.25">
      <c r="B64" s="165" t="s">
        <v>133</v>
      </c>
      <c r="C64" s="166">
        <v>0</v>
      </c>
      <c r="D64" s="166">
        <v>0</v>
      </c>
      <c r="E64" s="166">
        <v>1</v>
      </c>
      <c r="F64" s="166">
        <v>5</v>
      </c>
      <c r="G64" s="166">
        <v>1</v>
      </c>
      <c r="H64" s="166">
        <v>84</v>
      </c>
      <c r="I64" s="167">
        <f t="shared" si="7"/>
        <v>83</v>
      </c>
      <c r="J64" s="167">
        <f>H64/H53</f>
        <v>2.5164769322947873E-2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310</v>
      </c>
      <c r="E65" s="171">
        <f t="shared" si="8"/>
        <v>563</v>
      </c>
      <c r="F65" s="171">
        <f t="shared" si="8"/>
        <v>472</v>
      </c>
      <c r="G65" s="171">
        <f t="shared" si="8"/>
        <v>298</v>
      </c>
      <c r="H65" s="171">
        <f t="shared" si="8"/>
        <v>661</v>
      </c>
      <c r="I65" s="172">
        <f t="shared" si="7"/>
        <v>1.2181208053691277</v>
      </c>
      <c r="J65" s="172">
        <f>H65/H53</f>
        <v>0.19802276812462552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3302</v>
      </c>
      <c r="E67" s="178">
        <v>10420</v>
      </c>
      <c r="F67" s="178">
        <v>14934</v>
      </c>
      <c r="G67" s="178">
        <v>16055</v>
      </c>
      <c r="H67" s="178">
        <v>16193</v>
      </c>
      <c r="I67" s="179">
        <f t="shared" ref="I67:I79" si="9">IFERROR(H67/G67-1,"-")</f>
        <v>8.595453129865982E-3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2010</v>
      </c>
      <c r="E68" s="162">
        <v>2355</v>
      </c>
      <c r="F68" s="162">
        <v>8383</v>
      </c>
      <c r="G68" s="162">
        <v>7136</v>
      </c>
      <c r="H68" s="162">
        <v>5852</v>
      </c>
      <c r="I68" s="163">
        <f t="shared" si="9"/>
        <v>-0.17993273542600896</v>
      </c>
      <c r="J68" s="163">
        <f>H68/H67</f>
        <v>0.36139072438708086</v>
      </c>
    </row>
    <row r="69" spans="2:10" x14ac:dyDescent="0.25">
      <c r="B69" s="165" t="s">
        <v>105</v>
      </c>
      <c r="C69" s="166">
        <v>0</v>
      </c>
      <c r="D69" s="166">
        <v>1799</v>
      </c>
      <c r="E69" s="166">
        <v>2161</v>
      </c>
      <c r="F69" s="166">
        <v>6727</v>
      </c>
      <c r="G69" s="166">
        <v>5618</v>
      </c>
      <c r="H69" s="166">
        <v>2444</v>
      </c>
      <c r="I69" s="167">
        <f t="shared" si="9"/>
        <v>-0.56496974012103951</v>
      </c>
      <c r="J69" s="167">
        <f>H69/H67</f>
        <v>0.15092941394429693</v>
      </c>
    </row>
    <row r="70" spans="2:10" x14ac:dyDescent="0.25">
      <c r="B70" s="165" t="s">
        <v>102</v>
      </c>
      <c r="C70" s="166">
        <v>0</v>
      </c>
      <c r="D70" s="166">
        <v>211</v>
      </c>
      <c r="E70" s="166">
        <v>194</v>
      </c>
      <c r="F70" s="166">
        <v>1656</v>
      </c>
      <c r="G70" s="166">
        <v>1518</v>
      </c>
      <c r="H70" s="166">
        <v>3408</v>
      </c>
      <c r="I70" s="167">
        <f t="shared" si="9"/>
        <v>1.2450592885375493</v>
      </c>
      <c r="J70" s="167">
        <f>H70/H67</f>
        <v>0.21046131044278391</v>
      </c>
    </row>
    <row r="71" spans="2:10" x14ac:dyDescent="0.25">
      <c r="B71" s="161" t="s">
        <v>109</v>
      </c>
      <c r="C71" s="162">
        <v>0</v>
      </c>
      <c r="D71" s="162">
        <v>1292</v>
      </c>
      <c r="E71" s="162">
        <v>8065</v>
      </c>
      <c r="F71" s="162">
        <v>6551</v>
      </c>
      <c r="G71" s="162">
        <v>8919</v>
      </c>
      <c r="H71" s="162">
        <v>10341</v>
      </c>
      <c r="I71" s="163">
        <f t="shared" si="9"/>
        <v>0.15943491422805245</v>
      </c>
      <c r="J71" s="163">
        <f>H71/H67</f>
        <v>0.63860927561291914</v>
      </c>
    </row>
    <row r="72" spans="2:10" x14ac:dyDescent="0.25">
      <c r="B72" s="165" t="s">
        <v>112</v>
      </c>
      <c r="C72" s="166">
        <v>0</v>
      </c>
      <c r="D72" s="166">
        <v>286</v>
      </c>
      <c r="E72" s="166">
        <v>3282</v>
      </c>
      <c r="F72" s="166">
        <v>1493</v>
      </c>
      <c r="G72" s="166">
        <v>4643</v>
      </c>
      <c r="H72" s="166">
        <v>5896</v>
      </c>
      <c r="I72" s="167">
        <f t="shared" si="9"/>
        <v>0.2698686194270945</v>
      </c>
      <c r="J72" s="167">
        <f>H72/H67</f>
        <v>0.36410794787871303</v>
      </c>
    </row>
    <row r="73" spans="2:10" x14ac:dyDescent="0.25">
      <c r="B73" s="165" t="s">
        <v>115</v>
      </c>
      <c r="C73" s="166">
        <v>0</v>
      </c>
      <c r="D73" s="166">
        <v>79</v>
      </c>
      <c r="E73" s="166">
        <v>638</v>
      </c>
      <c r="F73" s="166">
        <v>1689</v>
      </c>
      <c r="G73" s="166">
        <v>448</v>
      </c>
      <c r="H73" s="166">
        <v>623</v>
      </c>
      <c r="I73" s="167">
        <f t="shared" si="9"/>
        <v>0.390625</v>
      </c>
      <c r="J73" s="167">
        <f>H73/H67</f>
        <v>3.8473414438337551E-2</v>
      </c>
    </row>
    <row r="74" spans="2:10" x14ac:dyDescent="0.25">
      <c r="B74" s="165" t="s">
        <v>118</v>
      </c>
      <c r="C74" s="166">
        <v>0</v>
      </c>
      <c r="D74" s="166">
        <v>197</v>
      </c>
      <c r="E74" s="166">
        <v>711</v>
      </c>
      <c r="F74" s="166">
        <v>440</v>
      </c>
      <c r="G74" s="166">
        <v>401</v>
      </c>
      <c r="H74" s="166">
        <v>786</v>
      </c>
      <c r="I74" s="167">
        <f t="shared" si="9"/>
        <v>0.96009975062344144</v>
      </c>
      <c r="J74" s="167">
        <f>H74/H67</f>
        <v>4.85394923732477E-2</v>
      </c>
    </row>
    <row r="75" spans="2:10" x14ac:dyDescent="0.25">
      <c r="B75" s="165" t="s">
        <v>125</v>
      </c>
      <c r="C75" s="166">
        <v>0</v>
      </c>
      <c r="D75" s="166">
        <v>237</v>
      </c>
      <c r="E75" s="166">
        <v>186</v>
      </c>
      <c r="F75" s="166">
        <v>119</v>
      </c>
      <c r="G75" s="166">
        <v>218</v>
      </c>
      <c r="H75" s="166">
        <v>303</v>
      </c>
      <c r="I75" s="167">
        <f t="shared" si="9"/>
        <v>0.38990825688073394</v>
      </c>
      <c r="J75" s="167">
        <f>H75/H67</f>
        <v>1.8711789044648923E-2</v>
      </c>
    </row>
    <row r="76" spans="2:10" x14ac:dyDescent="0.25">
      <c r="B76" s="165" t="s">
        <v>121</v>
      </c>
      <c r="C76" s="166">
        <v>0</v>
      </c>
      <c r="D76" s="166">
        <v>61</v>
      </c>
      <c r="E76" s="166">
        <v>166</v>
      </c>
      <c r="F76" s="166">
        <v>98</v>
      </c>
      <c r="G76" s="166">
        <v>130</v>
      </c>
      <c r="H76" s="166">
        <v>192</v>
      </c>
      <c r="I76" s="167">
        <f t="shared" si="9"/>
        <v>0.47692307692307701</v>
      </c>
      <c r="J76" s="167">
        <f>H76/H67</f>
        <v>1.1856975236213178E-2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39</v>
      </c>
      <c r="F77" s="166">
        <v>0</v>
      </c>
      <c r="G77" s="166">
        <v>4</v>
      </c>
      <c r="H77" s="166">
        <v>13</v>
      </c>
      <c r="I77" s="167">
        <f t="shared" si="9"/>
        <v>2.25</v>
      </c>
      <c r="J77" s="167">
        <f>H77/H67</f>
        <v>8.0281603161860067E-4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87</v>
      </c>
      <c r="F78" s="166">
        <v>2</v>
      </c>
      <c r="G78" s="166">
        <v>1</v>
      </c>
      <c r="H78" s="166">
        <v>49</v>
      </c>
      <c r="I78" s="167">
        <f t="shared" si="9"/>
        <v>48</v>
      </c>
      <c r="J78" s="167">
        <f>H78/H67</f>
        <v>3.0259988884085718E-3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432</v>
      </c>
      <c r="E79" s="171">
        <f t="shared" si="10"/>
        <v>2956</v>
      </c>
      <c r="F79" s="171">
        <f t="shared" si="10"/>
        <v>2710</v>
      </c>
      <c r="G79" s="171">
        <f t="shared" si="10"/>
        <v>3074</v>
      </c>
      <c r="H79" s="171">
        <f t="shared" si="10"/>
        <v>2479</v>
      </c>
      <c r="I79" s="172">
        <f t="shared" si="9"/>
        <v>-0.19355888093689</v>
      </c>
      <c r="J79" s="172">
        <f>H79/H67</f>
        <v>0.15309084172173162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25023</v>
      </c>
      <c r="E81" s="178">
        <v>63207</v>
      </c>
      <c r="F81" s="178">
        <v>71344</v>
      </c>
      <c r="G81" s="178">
        <v>83393</v>
      </c>
      <c r="H81" s="178">
        <v>77257</v>
      </c>
      <c r="I81" s="179">
        <f t="shared" ref="I81:I93" si="11">IFERROR(H81/G81-1,"-")</f>
        <v>-7.3579317208878448E-2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16084</v>
      </c>
      <c r="E82" s="162">
        <v>38004</v>
      </c>
      <c r="F82" s="162">
        <v>41665</v>
      </c>
      <c r="G82" s="162">
        <v>44993</v>
      </c>
      <c r="H82" s="162">
        <v>41210</v>
      </c>
      <c r="I82" s="163">
        <f t="shared" si="11"/>
        <v>-8.4079745738225964E-2</v>
      </c>
      <c r="J82" s="163">
        <f>H82/H81</f>
        <v>0.5334144478817453</v>
      </c>
    </row>
    <row r="83" spans="2:10" x14ac:dyDescent="0.25">
      <c r="B83" s="165" t="s">
        <v>105</v>
      </c>
      <c r="C83" s="166">
        <v>0</v>
      </c>
      <c r="D83" s="166">
        <v>6390</v>
      </c>
      <c r="E83" s="166">
        <v>8842</v>
      </c>
      <c r="F83" s="166">
        <v>12926</v>
      </c>
      <c r="G83" s="166">
        <v>15406</v>
      </c>
      <c r="H83" s="166">
        <v>9716</v>
      </c>
      <c r="I83" s="167">
        <f t="shared" si="11"/>
        <v>-0.3693366220952875</v>
      </c>
      <c r="J83" s="167">
        <f>H83/H81</f>
        <v>0.1257620668677272</v>
      </c>
    </row>
    <row r="84" spans="2:10" x14ac:dyDescent="0.25">
      <c r="B84" s="165" t="s">
        <v>102</v>
      </c>
      <c r="C84" s="166">
        <v>0</v>
      </c>
      <c r="D84" s="166">
        <v>9694</v>
      </c>
      <c r="E84" s="166">
        <v>29162</v>
      </c>
      <c r="F84" s="166">
        <v>28739</v>
      </c>
      <c r="G84" s="166">
        <v>29587</v>
      </c>
      <c r="H84" s="166">
        <v>31494</v>
      </c>
      <c r="I84" s="167">
        <f t="shared" si="11"/>
        <v>6.4453983168283324E-2</v>
      </c>
      <c r="J84" s="167">
        <f>H84/H81</f>
        <v>0.40765238101401813</v>
      </c>
    </row>
    <row r="85" spans="2:10" x14ac:dyDescent="0.25">
      <c r="B85" s="161" t="s">
        <v>109</v>
      </c>
      <c r="C85" s="162">
        <v>0</v>
      </c>
      <c r="D85" s="162">
        <v>8939</v>
      </c>
      <c r="E85" s="162">
        <v>25203</v>
      </c>
      <c r="F85" s="162">
        <v>29679</v>
      </c>
      <c r="G85" s="162">
        <v>38400</v>
      </c>
      <c r="H85" s="162">
        <v>36047</v>
      </c>
      <c r="I85" s="163">
        <f t="shared" si="11"/>
        <v>-6.127604166666667E-2</v>
      </c>
      <c r="J85" s="163">
        <f>H85/H81</f>
        <v>0.46658555211825464</v>
      </c>
    </row>
    <row r="86" spans="2:10" x14ac:dyDescent="0.25">
      <c r="B86" s="165" t="s">
        <v>112</v>
      </c>
      <c r="C86" s="166">
        <v>0</v>
      </c>
      <c r="D86" s="166">
        <v>665</v>
      </c>
      <c r="E86" s="166">
        <v>6003</v>
      </c>
      <c r="F86" s="166">
        <v>6492</v>
      </c>
      <c r="G86" s="166">
        <v>8890</v>
      </c>
      <c r="H86" s="166">
        <v>8545</v>
      </c>
      <c r="I86" s="167">
        <f t="shared" si="11"/>
        <v>-3.8807649043869463E-2</v>
      </c>
      <c r="J86" s="167">
        <f>H86/H81</f>
        <v>0.11060486428414254</v>
      </c>
    </row>
    <row r="87" spans="2:10" x14ac:dyDescent="0.25">
      <c r="B87" s="165" t="s">
        <v>115</v>
      </c>
      <c r="C87" s="166">
        <v>0</v>
      </c>
      <c r="D87" s="166">
        <v>2166</v>
      </c>
      <c r="E87" s="166">
        <v>7897</v>
      </c>
      <c r="F87" s="166">
        <v>7571</v>
      </c>
      <c r="G87" s="166">
        <v>8315</v>
      </c>
      <c r="H87" s="166">
        <v>8565</v>
      </c>
      <c r="I87" s="167">
        <f t="shared" si="11"/>
        <v>3.0066145520144305E-2</v>
      </c>
      <c r="J87" s="167">
        <f>H87/H81</f>
        <v>0.11086374050247874</v>
      </c>
    </row>
    <row r="88" spans="2:10" x14ac:dyDescent="0.25">
      <c r="B88" s="165" t="s">
        <v>118</v>
      </c>
      <c r="C88" s="166">
        <v>0</v>
      </c>
      <c r="D88" s="166">
        <v>1182</v>
      </c>
      <c r="E88" s="166">
        <v>1777</v>
      </c>
      <c r="F88" s="166">
        <v>2564</v>
      </c>
      <c r="G88" s="166">
        <v>5187</v>
      </c>
      <c r="H88" s="166">
        <v>3585</v>
      </c>
      <c r="I88" s="167">
        <f t="shared" si="11"/>
        <v>-0.3088490456911509</v>
      </c>
      <c r="J88" s="167">
        <f>H88/H81</f>
        <v>4.6403562136764304E-2</v>
      </c>
    </row>
    <row r="89" spans="2:10" x14ac:dyDescent="0.25">
      <c r="B89" s="165" t="s">
        <v>125</v>
      </c>
      <c r="C89" s="166">
        <v>0</v>
      </c>
      <c r="D89" s="166">
        <v>244</v>
      </c>
      <c r="E89" s="166">
        <v>536</v>
      </c>
      <c r="F89" s="166">
        <v>895</v>
      </c>
      <c r="G89" s="166">
        <v>1467</v>
      </c>
      <c r="H89" s="166">
        <v>879</v>
      </c>
      <c r="I89" s="167">
        <f t="shared" si="11"/>
        <v>-0.40081799591002043</v>
      </c>
      <c r="J89" s="167">
        <f>H89/H81</f>
        <v>1.1377609795876101E-2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399</v>
      </c>
      <c r="F90" s="166">
        <v>397</v>
      </c>
      <c r="G90" s="166">
        <v>702</v>
      </c>
      <c r="H90" s="166">
        <v>603</v>
      </c>
      <c r="I90" s="167">
        <f t="shared" si="11"/>
        <v>-0.14102564102564108</v>
      </c>
      <c r="J90" s="167">
        <f>H90/H81</f>
        <v>7.8051179828365069E-3</v>
      </c>
    </row>
    <row r="91" spans="2:10" x14ac:dyDescent="0.25">
      <c r="B91" s="165" t="s">
        <v>130</v>
      </c>
      <c r="C91" s="166">
        <v>0</v>
      </c>
      <c r="D91" s="166">
        <v>21</v>
      </c>
      <c r="E91" s="166">
        <v>102</v>
      </c>
      <c r="F91" s="166">
        <v>160</v>
      </c>
      <c r="G91" s="166">
        <v>128</v>
      </c>
      <c r="H91" s="166">
        <v>131</v>
      </c>
      <c r="I91" s="167">
        <f t="shared" si="11"/>
        <v>2.34375E-2</v>
      </c>
      <c r="J91" s="167">
        <f>H91/H81</f>
        <v>1.6956392301021267E-3</v>
      </c>
    </row>
    <row r="92" spans="2:10" x14ac:dyDescent="0.25">
      <c r="B92" s="165" t="s">
        <v>133</v>
      </c>
      <c r="C92" s="166">
        <v>0</v>
      </c>
      <c r="D92" s="166">
        <v>43</v>
      </c>
      <c r="E92" s="166">
        <v>75</v>
      </c>
      <c r="F92" s="166">
        <v>147</v>
      </c>
      <c r="G92" s="166">
        <v>119</v>
      </c>
      <c r="H92" s="166">
        <v>63</v>
      </c>
      <c r="I92" s="167">
        <f t="shared" si="11"/>
        <v>-0.47058823529411764</v>
      </c>
      <c r="J92" s="167">
        <f>H92/H81</f>
        <v>8.1546008775903805E-4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4358</v>
      </c>
      <c r="E93" s="171">
        <f t="shared" si="12"/>
        <v>8414</v>
      </c>
      <c r="F93" s="171">
        <f t="shared" si="12"/>
        <v>11453</v>
      </c>
      <c r="G93" s="171">
        <f t="shared" si="12"/>
        <v>13592</v>
      </c>
      <c r="H93" s="171">
        <f t="shared" si="12"/>
        <v>13676</v>
      </c>
      <c r="I93" s="172">
        <f t="shared" si="11"/>
        <v>6.1801059446733309E-3</v>
      </c>
      <c r="J93" s="172">
        <f>H93/H81</f>
        <v>0.17701955809829531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2494</v>
      </c>
      <c r="E95" s="178">
        <v>4520</v>
      </c>
      <c r="F95" s="178">
        <v>4181</v>
      </c>
      <c r="G95" s="178">
        <v>3964</v>
      </c>
      <c r="H95" s="178">
        <v>4119</v>
      </c>
      <c r="I95" s="179">
        <f t="shared" ref="I95:I107" si="13">IFERROR(H95/G95-1,"-")</f>
        <v>3.9101917255297769E-2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1915</v>
      </c>
      <c r="E96" s="162">
        <v>3580</v>
      </c>
      <c r="F96" s="162">
        <v>3284</v>
      </c>
      <c r="G96" s="162">
        <v>3008</v>
      </c>
      <c r="H96" s="162">
        <v>3117</v>
      </c>
      <c r="I96" s="163">
        <f t="shared" si="13"/>
        <v>3.6236702127659504E-2</v>
      </c>
      <c r="J96" s="163">
        <f>H96/H95</f>
        <v>0.75673707210487984</v>
      </c>
    </row>
    <row r="97" spans="2:10" x14ac:dyDescent="0.25">
      <c r="B97" s="165" t="s">
        <v>105</v>
      </c>
      <c r="C97" s="166">
        <v>0</v>
      </c>
      <c r="D97" s="166">
        <v>1100</v>
      </c>
      <c r="E97" s="166">
        <v>1851</v>
      </c>
      <c r="F97" s="166">
        <v>818</v>
      </c>
      <c r="G97" s="166">
        <v>716</v>
      </c>
      <c r="H97" s="166">
        <v>1022</v>
      </c>
      <c r="I97" s="167">
        <f t="shared" si="13"/>
        <v>0.42737430167597767</v>
      </c>
      <c r="J97" s="167">
        <f>H97/H95</f>
        <v>0.24811847535809661</v>
      </c>
    </row>
    <row r="98" spans="2:10" x14ac:dyDescent="0.25">
      <c r="B98" s="165" t="s">
        <v>102</v>
      </c>
      <c r="C98" s="166">
        <v>0</v>
      </c>
      <c r="D98" s="166">
        <v>815</v>
      </c>
      <c r="E98" s="166">
        <v>1729</v>
      </c>
      <c r="F98" s="166">
        <v>2466</v>
      </c>
      <c r="G98" s="166">
        <v>2292</v>
      </c>
      <c r="H98" s="166">
        <v>2095</v>
      </c>
      <c r="I98" s="167">
        <f t="shared" si="13"/>
        <v>-8.5951134380453764E-2</v>
      </c>
      <c r="J98" s="167">
        <f>H98/H95</f>
        <v>0.50861859674678322</v>
      </c>
    </row>
    <row r="99" spans="2:10" x14ac:dyDescent="0.25">
      <c r="B99" s="161" t="s">
        <v>109</v>
      </c>
      <c r="C99" s="162">
        <v>0</v>
      </c>
      <c r="D99" s="162">
        <v>579</v>
      </c>
      <c r="E99" s="162">
        <v>940</v>
      </c>
      <c r="F99" s="162">
        <v>897</v>
      </c>
      <c r="G99" s="162">
        <v>956</v>
      </c>
      <c r="H99" s="162">
        <v>1002</v>
      </c>
      <c r="I99" s="163">
        <f t="shared" si="13"/>
        <v>4.8117154811715412E-2</v>
      </c>
      <c r="J99" s="163">
        <f>H99/H95</f>
        <v>0.24326292789512016</v>
      </c>
    </row>
    <row r="100" spans="2:10" x14ac:dyDescent="0.25">
      <c r="B100" s="165" t="s">
        <v>112</v>
      </c>
      <c r="C100" s="166">
        <v>0</v>
      </c>
      <c r="D100" s="166">
        <v>25</v>
      </c>
      <c r="E100" s="166">
        <v>120</v>
      </c>
      <c r="F100" s="166">
        <v>124</v>
      </c>
      <c r="G100" s="166">
        <v>100</v>
      </c>
      <c r="H100" s="166">
        <v>113</v>
      </c>
      <c r="I100" s="167">
        <f t="shared" si="13"/>
        <v>0.12999999999999989</v>
      </c>
      <c r="J100" s="167">
        <f>H100/H95</f>
        <v>2.7433843165816946E-2</v>
      </c>
    </row>
    <row r="101" spans="2:10" x14ac:dyDescent="0.25">
      <c r="B101" s="165" t="s">
        <v>115</v>
      </c>
      <c r="C101" s="166">
        <v>0</v>
      </c>
      <c r="D101" s="166">
        <v>106</v>
      </c>
      <c r="E101" s="166">
        <v>171</v>
      </c>
      <c r="F101" s="166">
        <v>128</v>
      </c>
      <c r="G101" s="166">
        <v>154</v>
      </c>
      <c r="H101" s="166">
        <v>117</v>
      </c>
      <c r="I101" s="167">
        <f t="shared" si="13"/>
        <v>-0.24025974025974028</v>
      </c>
      <c r="J101" s="167">
        <f>H101/H95</f>
        <v>2.8404952658412235E-2</v>
      </c>
    </row>
    <row r="102" spans="2:10" x14ac:dyDescent="0.25">
      <c r="B102" s="165" t="s">
        <v>118</v>
      </c>
      <c r="C102" s="166">
        <v>0</v>
      </c>
      <c r="D102" s="166">
        <v>162</v>
      </c>
      <c r="E102" s="166">
        <v>122</v>
      </c>
      <c r="F102" s="166">
        <v>150</v>
      </c>
      <c r="G102" s="166">
        <v>118</v>
      </c>
      <c r="H102" s="166">
        <v>138</v>
      </c>
      <c r="I102" s="167">
        <f t="shared" si="13"/>
        <v>0.16949152542372881</v>
      </c>
      <c r="J102" s="167">
        <f>H102/H95</f>
        <v>3.3503277494537506E-2</v>
      </c>
    </row>
    <row r="103" spans="2:10" x14ac:dyDescent="0.25">
      <c r="B103" s="165" t="s">
        <v>125</v>
      </c>
      <c r="C103" s="166">
        <v>0</v>
      </c>
      <c r="D103" s="166">
        <v>17</v>
      </c>
      <c r="E103" s="166">
        <v>85</v>
      </c>
      <c r="F103" s="166">
        <v>30</v>
      </c>
      <c r="G103" s="166">
        <v>36</v>
      </c>
      <c r="H103" s="166">
        <v>33</v>
      </c>
      <c r="I103" s="167">
        <f t="shared" si="13"/>
        <v>-8.333333333333337E-2</v>
      </c>
      <c r="J103" s="167">
        <f>H103/H95</f>
        <v>8.0116533139111441E-3</v>
      </c>
    </row>
    <row r="104" spans="2:10" x14ac:dyDescent="0.25">
      <c r="B104" s="165" t="s">
        <v>121</v>
      </c>
      <c r="C104" s="166">
        <v>0</v>
      </c>
      <c r="D104" s="166">
        <v>25</v>
      </c>
      <c r="E104" s="166">
        <v>31</v>
      </c>
      <c r="F104" s="166">
        <v>32</v>
      </c>
      <c r="G104" s="166">
        <v>19</v>
      </c>
      <c r="H104" s="166">
        <v>18</v>
      </c>
      <c r="I104" s="167">
        <f t="shared" si="13"/>
        <v>-5.2631578947368474E-2</v>
      </c>
      <c r="J104" s="167">
        <f>H104/H95</f>
        <v>4.3699927166788053E-3</v>
      </c>
    </row>
    <row r="105" spans="2:10" x14ac:dyDescent="0.25">
      <c r="B105" s="165" t="s">
        <v>130</v>
      </c>
      <c r="C105" s="166">
        <v>0</v>
      </c>
      <c r="D105" s="166">
        <v>0</v>
      </c>
      <c r="E105" s="166">
        <v>7</v>
      </c>
      <c r="F105" s="166">
        <v>2</v>
      </c>
      <c r="G105" s="166">
        <v>47</v>
      </c>
      <c r="H105" s="166">
        <v>2</v>
      </c>
      <c r="I105" s="167">
        <f t="shared" si="13"/>
        <v>-0.95744680851063835</v>
      </c>
      <c r="J105" s="167">
        <f>H105/H95</f>
        <v>4.8555474629764507E-4</v>
      </c>
    </row>
    <row r="106" spans="2:10" x14ac:dyDescent="0.25">
      <c r="B106" s="165" t="s">
        <v>133</v>
      </c>
      <c r="C106" s="166">
        <v>0</v>
      </c>
      <c r="D106" s="166">
        <v>5</v>
      </c>
      <c r="E106" s="166">
        <v>22</v>
      </c>
      <c r="F106" s="166">
        <v>9</v>
      </c>
      <c r="G106" s="166">
        <v>0</v>
      </c>
      <c r="H106" s="166">
        <v>4</v>
      </c>
      <c r="I106" s="167" t="str">
        <f t="shared" si="13"/>
        <v>-</v>
      </c>
      <c r="J106" s="167">
        <f>H106/H95</f>
        <v>9.7110949259529014E-4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239</v>
      </c>
      <c r="E107" s="171">
        <f t="shared" si="14"/>
        <v>382</v>
      </c>
      <c r="F107" s="171">
        <f t="shared" si="14"/>
        <v>422</v>
      </c>
      <c r="G107" s="171">
        <f t="shared" si="14"/>
        <v>482</v>
      </c>
      <c r="H107" s="171">
        <f t="shared" si="14"/>
        <v>577</v>
      </c>
      <c r="I107" s="172">
        <f t="shared" si="13"/>
        <v>0.19709543568464727</v>
      </c>
      <c r="J107" s="172">
        <f>H107/H95</f>
        <v>0.14008254430687059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12758</v>
      </c>
      <c r="E109" s="178">
        <v>13606</v>
      </c>
      <c r="F109" s="178">
        <v>22097</v>
      </c>
      <c r="G109" s="178">
        <v>19721</v>
      </c>
      <c r="H109" s="178">
        <v>20354</v>
      </c>
      <c r="I109" s="179">
        <f t="shared" ref="I109:I121" si="15">IFERROR(H109/G109-1,"-")</f>
        <v>3.2097763805080781E-2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7593</v>
      </c>
      <c r="E110" s="162">
        <v>4013</v>
      </c>
      <c r="F110" s="162">
        <v>5372</v>
      </c>
      <c r="G110" s="162">
        <v>5322</v>
      </c>
      <c r="H110" s="162">
        <v>5416</v>
      </c>
      <c r="I110" s="163">
        <f t="shared" si="15"/>
        <v>1.7662532882374959E-2</v>
      </c>
      <c r="J110" s="163">
        <f>H110/H109</f>
        <v>0.26609020339982314</v>
      </c>
    </row>
    <row r="111" spans="2:10" x14ac:dyDescent="0.25">
      <c r="B111" s="165" t="s">
        <v>105</v>
      </c>
      <c r="C111" s="166">
        <v>0</v>
      </c>
      <c r="D111" s="166">
        <v>3386</v>
      </c>
      <c r="E111" s="166">
        <v>964</v>
      </c>
      <c r="F111" s="166">
        <v>2060</v>
      </c>
      <c r="G111" s="166">
        <v>2056</v>
      </c>
      <c r="H111" s="166">
        <v>2029</v>
      </c>
      <c r="I111" s="167">
        <f t="shared" si="15"/>
        <v>-1.3132295719844311E-2</v>
      </c>
      <c r="J111" s="167">
        <f>H111/H109</f>
        <v>9.9685565490812617E-2</v>
      </c>
    </row>
    <row r="112" spans="2:10" x14ac:dyDescent="0.25">
      <c r="B112" s="165" t="s">
        <v>102</v>
      </c>
      <c r="C112" s="166">
        <v>0</v>
      </c>
      <c r="D112" s="166">
        <v>4207</v>
      </c>
      <c r="E112" s="166">
        <v>3049</v>
      </c>
      <c r="F112" s="166">
        <v>3312</v>
      </c>
      <c r="G112" s="166">
        <v>3266</v>
      </c>
      <c r="H112" s="166">
        <v>3387</v>
      </c>
      <c r="I112" s="167">
        <f t="shared" si="15"/>
        <v>3.7048377219840889E-2</v>
      </c>
      <c r="J112" s="167">
        <f>H112/H109</f>
        <v>0.16640463790901053</v>
      </c>
    </row>
    <row r="113" spans="2:10" x14ac:dyDescent="0.25">
      <c r="B113" s="161" t="s">
        <v>109</v>
      </c>
      <c r="C113" s="162">
        <v>0</v>
      </c>
      <c r="D113" s="162">
        <v>5165</v>
      </c>
      <c r="E113" s="162">
        <v>9593</v>
      </c>
      <c r="F113" s="162">
        <v>16725</v>
      </c>
      <c r="G113" s="162">
        <v>14399</v>
      </c>
      <c r="H113" s="162">
        <v>14938</v>
      </c>
      <c r="I113" s="163">
        <f t="shared" si="15"/>
        <v>3.7433155080213831E-2</v>
      </c>
      <c r="J113" s="163">
        <f>H113/H109</f>
        <v>0.73390979660017686</v>
      </c>
    </row>
    <row r="114" spans="2:10" x14ac:dyDescent="0.25">
      <c r="B114" s="165" t="s">
        <v>112</v>
      </c>
      <c r="C114" s="166">
        <v>0</v>
      </c>
      <c r="D114" s="166">
        <v>407</v>
      </c>
      <c r="E114" s="166">
        <v>6784</v>
      </c>
      <c r="F114" s="166">
        <v>11071</v>
      </c>
      <c r="G114" s="166">
        <v>9672</v>
      </c>
      <c r="H114" s="166">
        <v>9636</v>
      </c>
      <c r="I114" s="167">
        <f t="shared" si="15"/>
        <v>-3.7220843672456372E-3</v>
      </c>
      <c r="J114" s="167">
        <f>H114/H109</f>
        <v>0.473420457895254</v>
      </c>
    </row>
    <row r="115" spans="2:10" x14ac:dyDescent="0.25">
      <c r="B115" s="165" t="s">
        <v>115</v>
      </c>
      <c r="C115" s="166">
        <v>0</v>
      </c>
      <c r="D115" s="166">
        <v>2089</v>
      </c>
      <c r="E115" s="166">
        <v>179</v>
      </c>
      <c r="F115" s="166">
        <v>633</v>
      </c>
      <c r="G115" s="166">
        <v>501</v>
      </c>
      <c r="H115" s="166">
        <v>708</v>
      </c>
      <c r="I115" s="167">
        <f t="shared" si="15"/>
        <v>0.41317365269461082</v>
      </c>
      <c r="J115" s="167">
        <f>H115/H109</f>
        <v>3.4784317578854279E-2</v>
      </c>
    </row>
    <row r="116" spans="2:10" x14ac:dyDescent="0.25">
      <c r="B116" s="165" t="s">
        <v>118</v>
      </c>
      <c r="C116" s="166">
        <v>0</v>
      </c>
      <c r="D116" s="166">
        <v>555</v>
      </c>
      <c r="E116" s="166">
        <v>339</v>
      </c>
      <c r="F116" s="166">
        <v>1022</v>
      </c>
      <c r="G116" s="166">
        <v>949</v>
      </c>
      <c r="H116" s="166">
        <v>1007</v>
      </c>
      <c r="I116" s="167">
        <f t="shared" si="15"/>
        <v>6.1116965226554187E-2</v>
      </c>
      <c r="J116" s="167">
        <f>H116/H109</f>
        <v>4.9474304804952345E-2</v>
      </c>
    </row>
    <row r="117" spans="2:10" x14ac:dyDescent="0.25">
      <c r="B117" s="165" t="s">
        <v>125</v>
      </c>
      <c r="C117" s="166">
        <v>0</v>
      </c>
      <c r="D117" s="166">
        <v>591</v>
      </c>
      <c r="E117" s="166">
        <v>258</v>
      </c>
      <c r="F117" s="166">
        <v>259</v>
      </c>
      <c r="G117" s="166">
        <v>182</v>
      </c>
      <c r="H117" s="166">
        <v>304</v>
      </c>
      <c r="I117" s="167">
        <f t="shared" si="15"/>
        <v>0.67032967032967039</v>
      </c>
      <c r="J117" s="167">
        <f>H117/H109</f>
        <v>1.4935639186400708E-2</v>
      </c>
    </row>
    <row r="118" spans="2:10" x14ac:dyDescent="0.25">
      <c r="B118" s="165" t="s">
        <v>121</v>
      </c>
      <c r="C118" s="166">
        <v>0</v>
      </c>
      <c r="D118" s="166">
        <v>520</v>
      </c>
      <c r="E118" s="166">
        <v>128</v>
      </c>
      <c r="F118" s="166">
        <v>260</v>
      </c>
      <c r="G118" s="166">
        <v>315</v>
      </c>
      <c r="H118" s="166">
        <v>235</v>
      </c>
      <c r="I118" s="167">
        <f t="shared" si="15"/>
        <v>-0.25396825396825395</v>
      </c>
      <c r="J118" s="167">
        <f>H118/H109</f>
        <v>1.1545642134224231E-2</v>
      </c>
    </row>
    <row r="119" spans="2:10" x14ac:dyDescent="0.25">
      <c r="B119" s="165" t="s">
        <v>130</v>
      </c>
      <c r="C119" s="166">
        <v>0</v>
      </c>
      <c r="D119" s="166">
        <v>10</v>
      </c>
      <c r="E119" s="166">
        <v>6</v>
      </c>
      <c r="F119" s="166">
        <v>14</v>
      </c>
      <c r="G119" s="166">
        <v>7</v>
      </c>
      <c r="H119" s="166">
        <v>16</v>
      </c>
      <c r="I119" s="167">
        <f t="shared" si="15"/>
        <v>1.2857142857142856</v>
      </c>
      <c r="J119" s="167">
        <f>H119/H109</f>
        <v>7.8608627296845824E-4</v>
      </c>
    </row>
    <row r="120" spans="2:10" x14ac:dyDescent="0.25">
      <c r="B120" s="165" t="s">
        <v>133</v>
      </c>
      <c r="C120" s="166">
        <v>0</v>
      </c>
      <c r="D120" s="166">
        <v>14</v>
      </c>
      <c r="E120" s="166">
        <v>10</v>
      </c>
      <c r="F120" s="166">
        <v>15</v>
      </c>
      <c r="G120" s="166">
        <v>11</v>
      </c>
      <c r="H120" s="166">
        <v>29</v>
      </c>
      <c r="I120" s="167">
        <f t="shared" si="15"/>
        <v>1.6363636363636362</v>
      </c>
      <c r="J120" s="167">
        <f>H120/H109</f>
        <v>1.4247813697553307E-3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979</v>
      </c>
      <c r="E121" s="171">
        <f t="shared" si="16"/>
        <v>1889</v>
      </c>
      <c r="F121" s="171">
        <f t="shared" si="16"/>
        <v>3451</v>
      </c>
      <c r="G121" s="171">
        <f t="shared" si="16"/>
        <v>2762</v>
      </c>
      <c r="H121" s="171">
        <f t="shared" si="16"/>
        <v>3003</v>
      </c>
      <c r="I121" s="172">
        <f t="shared" si="15"/>
        <v>8.725561187545261E-2</v>
      </c>
      <c r="J121" s="172">
        <f>H121/H109</f>
        <v>0.14753856735776752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13541</v>
      </c>
      <c r="E123" s="178">
        <v>17608</v>
      </c>
      <c r="F123" s="178">
        <v>17983</v>
      </c>
      <c r="G123" s="178">
        <v>19479</v>
      </c>
      <c r="H123" s="178">
        <v>20873</v>
      </c>
      <c r="I123" s="179">
        <f t="shared" ref="I123:I135" si="17">IFERROR(H123/G123-1,"-")</f>
        <v>7.1564248678063658E-2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9924</v>
      </c>
      <c r="E124" s="162">
        <v>12409</v>
      </c>
      <c r="F124" s="162">
        <v>13066</v>
      </c>
      <c r="G124" s="162">
        <v>14875</v>
      </c>
      <c r="H124" s="162">
        <v>16672</v>
      </c>
      <c r="I124" s="163">
        <f t="shared" si="17"/>
        <v>0.12080672268907566</v>
      </c>
      <c r="J124" s="163">
        <f>H124/H123</f>
        <v>0.7987352081636564</v>
      </c>
    </row>
    <row r="125" spans="2:10" x14ac:dyDescent="0.25">
      <c r="B125" s="165" t="s">
        <v>105</v>
      </c>
      <c r="C125" s="166">
        <v>0</v>
      </c>
      <c r="D125" s="166">
        <v>5525</v>
      </c>
      <c r="E125" s="166">
        <v>6807</v>
      </c>
      <c r="F125" s="166">
        <v>6349</v>
      </c>
      <c r="G125" s="166">
        <v>7333</v>
      </c>
      <c r="H125" s="166">
        <v>8899</v>
      </c>
      <c r="I125" s="167">
        <f t="shared" si="17"/>
        <v>0.21355516159825449</v>
      </c>
      <c r="J125" s="167">
        <f>H125/H123</f>
        <v>0.42634024816748911</v>
      </c>
    </row>
    <row r="126" spans="2:10" x14ac:dyDescent="0.25">
      <c r="B126" s="165" t="s">
        <v>102</v>
      </c>
      <c r="C126" s="166">
        <v>0</v>
      </c>
      <c r="D126" s="166">
        <v>4399</v>
      </c>
      <c r="E126" s="166">
        <v>5602</v>
      </c>
      <c r="F126" s="166">
        <v>6717</v>
      </c>
      <c r="G126" s="166">
        <v>7542</v>
      </c>
      <c r="H126" s="166">
        <v>7773</v>
      </c>
      <c r="I126" s="167">
        <f t="shared" si="17"/>
        <v>3.0628480509148792E-2</v>
      </c>
      <c r="J126" s="167">
        <f>H126/H123</f>
        <v>0.37239495999616729</v>
      </c>
    </row>
    <row r="127" spans="2:10" x14ac:dyDescent="0.25">
      <c r="B127" s="161" t="s">
        <v>109</v>
      </c>
      <c r="C127" s="162">
        <v>0</v>
      </c>
      <c r="D127" s="162">
        <v>3617</v>
      </c>
      <c r="E127" s="162">
        <v>5199</v>
      </c>
      <c r="F127" s="162">
        <v>4917</v>
      </c>
      <c r="G127" s="162">
        <v>4604</v>
      </c>
      <c r="H127" s="162">
        <v>4201</v>
      </c>
      <c r="I127" s="163">
        <f t="shared" si="17"/>
        <v>-8.7532580364900081E-2</v>
      </c>
      <c r="J127" s="163">
        <f>H127/H123</f>
        <v>0.2012647918363436</v>
      </c>
    </row>
    <row r="128" spans="2:10" x14ac:dyDescent="0.25">
      <c r="B128" s="165" t="s">
        <v>112</v>
      </c>
      <c r="C128" s="166">
        <v>0</v>
      </c>
      <c r="D128" s="166">
        <v>131</v>
      </c>
      <c r="E128" s="166">
        <v>513</v>
      </c>
      <c r="F128" s="166">
        <v>875</v>
      </c>
      <c r="G128" s="166">
        <v>683</v>
      </c>
      <c r="H128" s="166">
        <v>360</v>
      </c>
      <c r="I128" s="167">
        <f t="shared" si="17"/>
        <v>-0.47291361639824303</v>
      </c>
      <c r="J128" s="167">
        <f>H128/H123</f>
        <v>1.724716140468548E-2</v>
      </c>
    </row>
    <row r="129" spans="2:10" x14ac:dyDescent="0.25">
      <c r="B129" s="165" t="s">
        <v>115</v>
      </c>
      <c r="C129" s="166">
        <v>0</v>
      </c>
      <c r="D129" s="166">
        <v>380</v>
      </c>
      <c r="E129" s="166">
        <v>330</v>
      </c>
      <c r="F129" s="166">
        <v>472</v>
      </c>
      <c r="G129" s="166">
        <v>414</v>
      </c>
      <c r="H129" s="166">
        <v>341</v>
      </c>
      <c r="I129" s="167">
        <f t="shared" si="17"/>
        <v>-0.17632850241545894</v>
      </c>
      <c r="J129" s="167">
        <f>H129/H123</f>
        <v>1.6336894552771524E-2</v>
      </c>
    </row>
    <row r="130" spans="2:10" x14ac:dyDescent="0.25">
      <c r="B130" s="165" t="s">
        <v>118</v>
      </c>
      <c r="C130" s="166">
        <v>0</v>
      </c>
      <c r="D130" s="166">
        <v>396</v>
      </c>
      <c r="E130" s="166">
        <v>399</v>
      </c>
      <c r="F130" s="166">
        <v>441</v>
      </c>
      <c r="G130" s="166">
        <v>365</v>
      </c>
      <c r="H130" s="166">
        <v>392</v>
      </c>
      <c r="I130" s="167">
        <f t="shared" si="17"/>
        <v>7.3972602739726057E-2</v>
      </c>
      <c r="J130" s="167">
        <f>H130/H123</f>
        <v>1.8780242418435299E-2</v>
      </c>
    </row>
    <row r="131" spans="2:10" x14ac:dyDescent="0.25">
      <c r="B131" s="165" t="s">
        <v>125</v>
      </c>
      <c r="C131" s="166">
        <v>0</v>
      </c>
      <c r="D131" s="166">
        <v>76</v>
      </c>
      <c r="E131" s="166">
        <v>125</v>
      </c>
      <c r="F131" s="166">
        <v>86</v>
      </c>
      <c r="G131" s="166">
        <v>103</v>
      </c>
      <c r="H131" s="166">
        <v>103</v>
      </c>
      <c r="I131" s="167">
        <f t="shared" si="17"/>
        <v>0</v>
      </c>
      <c r="J131" s="167">
        <f>H131/H123</f>
        <v>4.9346045130072343E-3</v>
      </c>
    </row>
    <row r="132" spans="2:10" x14ac:dyDescent="0.25">
      <c r="B132" s="165" t="s">
        <v>121</v>
      </c>
      <c r="C132" s="166">
        <v>0</v>
      </c>
      <c r="D132" s="166">
        <v>63</v>
      </c>
      <c r="E132" s="166">
        <v>96</v>
      </c>
      <c r="F132" s="166">
        <v>86</v>
      </c>
      <c r="G132" s="166">
        <v>117</v>
      </c>
      <c r="H132" s="166">
        <v>111</v>
      </c>
      <c r="I132" s="167">
        <f t="shared" si="17"/>
        <v>-5.1282051282051322E-2</v>
      </c>
      <c r="J132" s="167">
        <f>H132/H123</f>
        <v>5.3178747664446892E-3</v>
      </c>
    </row>
    <row r="133" spans="2:10" x14ac:dyDescent="0.25">
      <c r="B133" s="165" t="s">
        <v>130</v>
      </c>
      <c r="C133" s="166">
        <v>0</v>
      </c>
      <c r="D133" s="166">
        <v>3</v>
      </c>
      <c r="E133" s="166">
        <v>36</v>
      </c>
      <c r="F133" s="166">
        <v>26</v>
      </c>
      <c r="G133" s="166">
        <v>39</v>
      </c>
      <c r="H133" s="166">
        <v>27</v>
      </c>
      <c r="I133" s="167">
        <f t="shared" si="17"/>
        <v>-0.30769230769230771</v>
      </c>
      <c r="J133" s="167">
        <f>H133/H123</f>
        <v>1.293537105351411E-3</v>
      </c>
    </row>
    <row r="134" spans="2:10" x14ac:dyDescent="0.25">
      <c r="B134" s="165" t="s">
        <v>133</v>
      </c>
      <c r="C134" s="166">
        <v>0</v>
      </c>
      <c r="D134" s="166">
        <v>27</v>
      </c>
      <c r="E134" s="166">
        <v>51</v>
      </c>
      <c r="F134" s="166">
        <v>33</v>
      </c>
      <c r="G134" s="166">
        <v>26</v>
      </c>
      <c r="H134" s="166">
        <v>23</v>
      </c>
      <c r="I134" s="167">
        <f t="shared" si="17"/>
        <v>-0.11538461538461542</v>
      </c>
      <c r="J134" s="167">
        <f>H134/H123</f>
        <v>1.1019019786326833E-3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2541</v>
      </c>
      <c r="E135" s="171">
        <f t="shared" si="18"/>
        <v>3649</v>
      </c>
      <c r="F135" s="171">
        <f t="shared" si="18"/>
        <v>2898</v>
      </c>
      <c r="G135" s="171">
        <f t="shared" si="18"/>
        <v>2857</v>
      </c>
      <c r="H135" s="171">
        <f t="shared" si="18"/>
        <v>2844</v>
      </c>
      <c r="I135" s="172">
        <f t="shared" si="17"/>
        <v>-4.5502275113755708E-3</v>
      </c>
      <c r="J135" s="172">
        <f>H135/H123</f>
        <v>0.13625257509701527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3802</v>
      </c>
      <c r="E137" s="178">
        <v>18886</v>
      </c>
      <c r="F137" s="178">
        <v>21065</v>
      </c>
      <c r="G137" s="178">
        <v>22841</v>
      </c>
      <c r="H137" s="178">
        <v>23159</v>
      </c>
      <c r="I137" s="179">
        <f t="shared" ref="I137:I149" si="19">IFERROR(H137/G137-1,"-")</f>
        <v>1.3922332647432256E-2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2007</v>
      </c>
      <c r="E138" s="162">
        <v>1981</v>
      </c>
      <c r="F138" s="162">
        <v>3499</v>
      </c>
      <c r="G138" s="162">
        <v>2734</v>
      </c>
      <c r="H138" s="162">
        <v>2922</v>
      </c>
      <c r="I138" s="163">
        <f t="shared" si="19"/>
        <v>6.8763716166788669E-2</v>
      </c>
      <c r="J138" s="163">
        <f>H138/H137</f>
        <v>0.12617125091756984</v>
      </c>
    </row>
    <row r="139" spans="2:10" x14ac:dyDescent="0.25">
      <c r="B139" s="165" t="s">
        <v>105</v>
      </c>
      <c r="C139" s="166">
        <v>0</v>
      </c>
      <c r="D139" s="166">
        <v>1157</v>
      </c>
      <c r="E139" s="166">
        <v>1245</v>
      </c>
      <c r="F139" s="166">
        <v>2218</v>
      </c>
      <c r="G139" s="166">
        <v>1876</v>
      </c>
      <c r="H139" s="166">
        <v>1679</v>
      </c>
      <c r="I139" s="167">
        <f t="shared" si="19"/>
        <v>-0.10501066098081024</v>
      </c>
      <c r="J139" s="167">
        <f>H139/H137</f>
        <v>7.2498812556673425E-2</v>
      </c>
    </row>
    <row r="140" spans="2:10" x14ac:dyDescent="0.25">
      <c r="B140" s="165" t="s">
        <v>102</v>
      </c>
      <c r="C140" s="166">
        <v>0</v>
      </c>
      <c r="D140" s="166">
        <v>850</v>
      </c>
      <c r="E140" s="166">
        <v>736</v>
      </c>
      <c r="F140" s="166">
        <v>1281</v>
      </c>
      <c r="G140" s="166">
        <v>858</v>
      </c>
      <c r="H140" s="166">
        <v>1243</v>
      </c>
      <c r="I140" s="167">
        <f t="shared" si="19"/>
        <v>0.44871794871794868</v>
      </c>
      <c r="J140" s="167">
        <f>H140/H137</f>
        <v>5.3672438360896413E-2</v>
      </c>
    </row>
    <row r="141" spans="2:10" x14ac:dyDescent="0.25">
      <c r="B141" s="161" t="s">
        <v>109</v>
      </c>
      <c r="C141" s="162">
        <v>0</v>
      </c>
      <c r="D141" s="162">
        <v>1795</v>
      </c>
      <c r="E141" s="162">
        <v>16905</v>
      </c>
      <c r="F141" s="162">
        <v>17566</v>
      </c>
      <c r="G141" s="162">
        <v>20107</v>
      </c>
      <c r="H141" s="162">
        <v>20237</v>
      </c>
      <c r="I141" s="163">
        <f t="shared" si="19"/>
        <v>6.4654100561993832E-3</v>
      </c>
      <c r="J141" s="163">
        <f>H141/H137</f>
        <v>0.87382874908243013</v>
      </c>
    </row>
    <row r="142" spans="2:10" x14ac:dyDescent="0.25">
      <c r="B142" s="165" t="s">
        <v>112</v>
      </c>
      <c r="C142" s="166">
        <v>0</v>
      </c>
      <c r="D142" s="166">
        <v>90</v>
      </c>
      <c r="E142" s="166">
        <v>7353</v>
      </c>
      <c r="F142" s="166">
        <v>8301</v>
      </c>
      <c r="G142" s="166">
        <v>10338</v>
      </c>
      <c r="H142" s="166">
        <v>10224</v>
      </c>
      <c r="I142" s="167">
        <f t="shared" si="19"/>
        <v>-1.1027278003482244E-2</v>
      </c>
      <c r="J142" s="167">
        <f>H142/H137</f>
        <v>0.44146983893950514</v>
      </c>
    </row>
    <row r="143" spans="2:10" x14ac:dyDescent="0.25">
      <c r="B143" s="165" t="s">
        <v>115</v>
      </c>
      <c r="C143" s="166">
        <v>0</v>
      </c>
      <c r="D143" s="166">
        <v>231</v>
      </c>
      <c r="E143" s="166">
        <v>1321</v>
      </c>
      <c r="F143" s="166">
        <v>1398</v>
      </c>
      <c r="G143" s="166">
        <v>1391</v>
      </c>
      <c r="H143" s="166">
        <v>1601</v>
      </c>
      <c r="I143" s="167">
        <f t="shared" si="19"/>
        <v>0.15097052480230055</v>
      </c>
      <c r="J143" s="167">
        <f>H143/H137</f>
        <v>6.9130791484951853E-2</v>
      </c>
    </row>
    <row r="144" spans="2:10" x14ac:dyDescent="0.25">
      <c r="B144" s="165" t="s">
        <v>118</v>
      </c>
      <c r="C144" s="166">
        <v>0</v>
      </c>
      <c r="D144" s="166">
        <v>377</v>
      </c>
      <c r="E144" s="166">
        <v>1955</v>
      </c>
      <c r="F144" s="166">
        <v>1820</v>
      </c>
      <c r="G144" s="166">
        <v>1716</v>
      </c>
      <c r="H144" s="166">
        <v>1687</v>
      </c>
      <c r="I144" s="167">
        <f t="shared" si="19"/>
        <v>-1.689976689976691E-2</v>
      </c>
      <c r="J144" s="167">
        <f>H144/H137</f>
        <v>7.2844250615311537E-2</v>
      </c>
    </row>
    <row r="145" spans="2:10" x14ac:dyDescent="0.25">
      <c r="B145" s="165" t="s">
        <v>125</v>
      </c>
      <c r="C145" s="166">
        <v>0</v>
      </c>
      <c r="D145" s="166">
        <v>48</v>
      </c>
      <c r="E145" s="166">
        <v>664</v>
      </c>
      <c r="F145" s="166">
        <v>493</v>
      </c>
      <c r="G145" s="166">
        <v>432</v>
      </c>
      <c r="H145" s="166">
        <v>397</v>
      </c>
      <c r="I145" s="167">
        <f t="shared" si="19"/>
        <v>-8.101851851851849E-2</v>
      </c>
      <c r="J145" s="167">
        <f>H145/H137</f>
        <v>1.714236365991623E-2</v>
      </c>
    </row>
    <row r="146" spans="2:10" x14ac:dyDescent="0.25">
      <c r="B146" s="165" t="s">
        <v>121</v>
      </c>
      <c r="C146" s="166">
        <v>0</v>
      </c>
      <c r="D146" s="166">
        <v>86</v>
      </c>
      <c r="E146" s="166">
        <v>248</v>
      </c>
      <c r="F146" s="166">
        <v>365</v>
      </c>
      <c r="G146" s="166">
        <v>533</v>
      </c>
      <c r="H146" s="166">
        <v>304</v>
      </c>
      <c r="I146" s="167">
        <f t="shared" si="19"/>
        <v>-0.42964352720450283</v>
      </c>
      <c r="J146" s="167">
        <f>H146/H137</f>
        <v>1.3126646228248197E-2</v>
      </c>
    </row>
    <row r="147" spans="2:10" x14ac:dyDescent="0.25">
      <c r="B147" s="165" t="s">
        <v>130</v>
      </c>
      <c r="C147" s="166">
        <v>0</v>
      </c>
      <c r="D147" s="166">
        <v>2</v>
      </c>
      <c r="E147" s="166">
        <v>23</v>
      </c>
      <c r="F147" s="166">
        <v>2</v>
      </c>
      <c r="G147" s="166">
        <v>6</v>
      </c>
      <c r="H147" s="166">
        <v>23</v>
      </c>
      <c r="I147" s="167">
        <f t="shared" si="19"/>
        <v>2.8333333333333335</v>
      </c>
      <c r="J147" s="167">
        <f>H147/H137</f>
        <v>9.9313441858456752E-4</v>
      </c>
    </row>
    <row r="148" spans="2:10" x14ac:dyDescent="0.25">
      <c r="B148" s="165" t="s">
        <v>133</v>
      </c>
      <c r="C148" s="166">
        <v>0</v>
      </c>
      <c r="D148" s="166">
        <v>4</v>
      </c>
      <c r="E148" s="166">
        <v>12</v>
      </c>
      <c r="F148" s="166">
        <v>11</v>
      </c>
      <c r="G148" s="166">
        <v>5</v>
      </c>
      <c r="H148" s="166">
        <v>23</v>
      </c>
      <c r="I148" s="167">
        <f t="shared" si="19"/>
        <v>3.5999999999999996</v>
      </c>
      <c r="J148" s="167">
        <f>H148/H137</f>
        <v>9.9313441858456752E-4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957</v>
      </c>
      <c r="E149" s="171">
        <f t="shared" si="20"/>
        <v>5329</v>
      </c>
      <c r="F149" s="171">
        <f t="shared" si="20"/>
        <v>5176</v>
      </c>
      <c r="G149" s="171">
        <f t="shared" si="20"/>
        <v>5686</v>
      </c>
      <c r="H149" s="171">
        <f t="shared" si="20"/>
        <v>5978</v>
      </c>
      <c r="I149" s="172">
        <f t="shared" si="19"/>
        <v>5.135420330636653E-2</v>
      </c>
      <c r="J149" s="172">
        <f>H149/H137</f>
        <v>0.25812858931732802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5282</v>
      </c>
      <c r="E151" s="178">
        <v>6967</v>
      </c>
      <c r="F151" s="178">
        <v>9485</v>
      </c>
      <c r="G151" s="178">
        <v>8136</v>
      </c>
      <c r="H151" s="178">
        <v>9355</v>
      </c>
      <c r="I151" s="179">
        <f t="shared" ref="I151:I163" si="21">IFERROR(H151/G151-1,"-")</f>
        <v>0.14982792527040312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3982</v>
      </c>
      <c r="E152" s="162">
        <v>3939</v>
      </c>
      <c r="F152" s="162">
        <v>6045</v>
      </c>
      <c r="G152" s="162">
        <v>4075</v>
      </c>
      <c r="H152" s="162">
        <v>5277</v>
      </c>
      <c r="I152" s="163">
        <f t="shared" si="21"/>
        <v>0.29496932515337426</v>
      </c>
      <c r="J152" s="163">
        <f>H152/H151</f>
        <v>0.56408337787279528</v>
      </c>
    </row>
    <row r="153" spans="2:10" x14ac:dyDescent="0.25">
      <c r="B153" s="165" t="s">
        <v>105</v>
      </c>
      <c r="C153" s="166">
        <v>0</v>
      </c>
      <c r="D153" s="166">
        <v>3297</v>
      </c>
      <c r="E153" s="166">
        <v>3038</v>
      </c>
      <c r="F153" s="166">
        <v>4073</v>
      </c>
      <c r="G153" s="166">
        <v>1863</v>
      </c>
      <c r="H153" s="166">
        <v>3011</v>
      </c>
      <c r="I153" s="167">
        <f t="shared" si="21"/>
        <v>0.61621041331186266</v>
      </c>
      <c r="J153" s="167">
        <f>H153/H151</f>
        <v>0.32185996793158739</v>
      </c>
    </row>
    <row r="154" spans="2:10" x14ac:dyDescent="0.25">
      <c r="B154" s="165" t="s">
        <v>102</v>
      </c>
      <c r="C154" s="166">
        <v>0</v>
      </c>
      <c r="D154" s="166">
        <v>685</v>
      </c>
      <c r="E154" s="166">
        <v>901</v>
      </c>
      <c r="F154" s="166">
        <v>1972</v>
      </c>
      <c r="G154" s="166">
        <v>2212</v>
      </c>
      <c r="H154" s="166">
        <v>2266</v>
      </c>
      <c r="I154" s="167">
        <f t="shared" si="21"/>
        <v>2.4412296564195302E-2</v>
      </c>
      <c r="J154" s="167">
        <f>H154/H151</f>
        <v>0.24222340994120792</v>
      </c>
    </row>
    <row r="155" spans="2:10" x14ac:dyDescent="0.25">
      <c r="B155" s="161" t="s">
        <v>109</v>
      </c>
      <c r="C155" s="162">
        <v>0</v>
      </c>
      <c r="D155" s="162">
        <v>1300</v>
      </c>
      <c r="E155" s="162">
        <v>3028</v>
      </c>
      <c r="F155" s="162">
        <v>3440</v>
      </c>
      <c r="G155" s="162">
        <v>4061</v>
      </c>
      <c r="H155" s="162">
        <v>4078</v>
      </c>
      <c r="I155" s="163">
        <f t="shared" si="21"/>
        <v>4.186161044077874E-3</v>
      </c>
      <c r="J155" s="163">
        <f>H155/H151</f>
        <v>0.43591662212720472</v>
      </c>
    </row>
    <row r="156" spans="2:10" x14ac:dyDescent="0.25">
      <c r="B156" s="165" t="s">
        <v>112</v>
      </c>
      <c r="C156" s="166">
        <v>0</v>
      </c>
      <c r="D156" s="166">
        <v>40</v>
      </c>
      <c r="E156" s="166">
        <v>1200</v>
      </c>
      <c r="F156" s="166">
        <v>1217</v>
      </c>
      <c r="G156" s="166">
        <v>1241</v>
      </c>
      <c r="H156" s="166">
        <v>1380</v>
      </c>
      <c r="I156" s="167">
        <f t="shared" si="21"/>
        <v>0.11200644641418211</v>
      </c>
      <c r="J156" s="167">
        <f>H156/H151</f>
        <v>0.14751469802244788</v>
      </c>
    </row>
    <row r="157" spans="2:10" x14ac:dyDescent="0.25">
      <c r="B157" s="165" t="s">
        <v>115</v>
      </c>
      <c r="C157" s="166">
        <v>0</v>
      </c>
      <c r="D157" s="166">
        <v>259</v>
      </c>
      <c r="E157" s="166">
        <v>694</v>
      </c>
      <c r="F157" s="166">
        <v>544</v>
      </c>
      <c r="G157" s="166">
        <v>526</v>
      </c>
      <c r="H157" s="166">
        <v>572</v>
      </c>
      <c r="I157" s="167">
        <f t="shared" si="21"/>
        <v>8.7452471482889704E-2</v>
      </c>
      <c r="J157" s="167">
        <f>H157/H151</f>
        <v>6.1143773383217533E-2</v>
      </c>
    </row>
    <row r="158" spans="2:10" x14ac:dyDescent="0.25">
      <c r="B158" s="165" t="s">
        <v>118</v>
      </c>
      <c r="C158" s="166">
        <v>0</v>
      </c>
      <c r="D158" s="166">
        <v>394</v>
      </c>
      <c r="E158" s="166">
        <v>283</v>
      </c>
      <c r="F158" s="166">
        <v>598</v>
      </c>
      <c r="G158" s="166">
        <v>847</v>
      </c>
      <c r="H158" s="166">
        <v>997</v>
      </c>
      <c r="I158" s="167">
        <f t="shared" si="21"/>
        <v>0.1770956316410861</v>
      </c>
      <c r="J158" s="167">
        <f>H158/H151</f>
        <v>0.10657402458578301</v>
      </c>
    </row>
    <row r="159" spans="2:10" x14ac:dyDescent="0.25">
      <c r="B159" s="165" t="s">
        <v>125</v>
      </c>
      <c r="C159" s="166">
        <v>0</v>
      </c>
      <c r="D159" s="166">
        <v>51</v>
      </c>
      <c r="E159" s="166">
        <v>93</v>
      </c>
      <c r="F159" s="166">
        <v>61</v>
      </c>
      <c r="G159" s="166">
        <v>158</v>
      </c>
      <c r="H159" s="166">
        <v>115</v>
      </c>
      <c r="I159" s="167">
        <f t="shared" si="21"/>
        <v>-0.27215189873417722</v>
      </c>
      <c r="J159" s="167">
        <f>H159/H151</f>
        <v>1.2292891501870658E-2</v>
      </c>
    </row>
    <row r="160" spans="2:10" x14ac:dyDescent="0.25">
      <c r="B160" s="165" t="s">
        <v>121</v>
      </c>
      <c r="C160" s="166">
        <v>0</v>
      </c>
      <c r="D160" s="166">
        <v>87</v>
      </c>
      <c r="E160" s="166">
        <v>211</v>
      </c>
      <c r="F160" s="166">
        <v>220</v>
      </c>
      <c r="G160" s="166">
        <v>173</v>
      </c>
      <c r="H160" s="166">
        <v>99</v>
      </c>
      <c r="I160" s="167">
        <f t="shared" si="21"/>
        <v>-0.4277456647398844</v>
      </c>
      <c r="J160" s="167">
        <f>H160/H151</f>
        <v>1.0582576162479958E-2</v>
      </c>
    </row>
    <row r="161" spans="2:10" x14ac:dyDescent="0.25">
      <c r="B161" s="165" t="s">
        <v>130</v>
      </c>
      <c r="C161" s="166">
        <v>0</v>
      </c>
      <c r="D161" s="166">
        <v>2</v>
      </c>
      <c r="E161" s="166">
        <v>5</v>
      </c>
      <c r="F161" s="166">
        <v>2</v>
      </c>
      <c r="G161" s="166">
        <v>2</v>
      </c>
      <c r="H161" s="166">
        <v>4</v>
      </c>
      <c r="I161" s="167">
        <f t="shared" si="21"/>
        <v>1</v>
      </c>
      <c r="J161" s="167">
        <f>H161/H151</f>
        <v>4.2757883484767506E-4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14</v>
      </c>
      <c r="F162" s="166">
        <v>8</v>
      </c>
      <c r="G162" s="166">
        <v>3</v>
      </c>
      <c r="H162" s="166">
        <v>4</v>
      </c>
      <c r="I162" s="167">
        <f t="shared" si="21"/>
        <v>0.33333333333333326</v>
      </c>
      <c r="J162" s="167">
        <f>H162/H151</f>
        <v>4.2757883484767506E-4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461</v>
      </c>
      <c r="E163" s="171">
        <f t="shared" si="22"/>
        <v>528</v>
      </c>
      <c r="F163" s="171">
        <f t="shared" si="22"/>
        <v>790</v>
      </c>
      <c r="G163" s="171">
        <f t="shared" si="22"/>
        <v>1111</v>
      </c>
      <c r="H163" s="171">
        <f t="shared" si="22"/>
        <v>907</v>
      </c>
      <c r="I163" s="172">
        <f t="shared" si="21"/>
        <v>-0.18361836183618363</v>
      </c>
      <c r="J163" s="172">
        <f>H163/H151</f>
        <v>9.6953500801710321E-2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CCDA7-59EE-46D2-BA76-A7C1BA578EC3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146"/>
      <c r="L4" s="146"/>
      <c r="M4" s="146"/>
      <c r="P4" s="145" t="s">
        <v>262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263</v>
      </c>
      <c r="R7" s="174" t="s">
        <v>264</v>
      </c>
      <c r="S7" s="174" t="s">
        <v>265</v>
      </c>
      <c r="T7" s="174" t="s">
        <v>266</v>
      </c>
      <c r="U7" s="174" t="s">
        <v>267</v>
      </c>
      <c r="V7" s="174" t="s">
        <v>268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47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953043</v>
      </c>
      <c r="D9" s="178">
        <v>520786</v>
      </c>
      <c r="E9" s="178">
        <v>2203401</v>
      </c>
      <c r="F9" s="178">
        <v>2523398</v>
      </c>
      <c r="G9" s="178">
        <v>2685619</v>
      </c>
      <c r="H9" s="178">
        <v>2666692</v>
      </c>
      <c r="I9" s="179">
        <f>IFERROR(H9/G9-1,"-")</f>
        <v>-7.0475372716680695E-3</v>
      </c>
      <c r="J9" s="179">
        <f>IFERROR(H9/D9-1,"-")</f>
        <v>4.1205139923116212</v>
      </c>
      <c r="K9" s="178">
        <f>H9-G9</f>
        <v>-18927</v>
      </c>
      <c r="L9" s="178">
        <f>H9-D9</f>
        <v>2145906</v>
      </c>
      <c r="M9" s="179">
        <f t="shared" ref="M9:M21" si="0">H9/H$9</f>
        <v>1</v>
      </c>
      <c r="P9" s="158" t="s">
        <v>70</v>
      </c>
      <c r="Q9" s="178">
        <v>249277</v>
      </c>
      <c r="R9" s="178">
        <v>81359</v>
      </c>
      <c r="S9" s="178">
        <v>573119</v>
      </c>
      <c r="T9" s="178">
        <v>637900</v>
      </c>
      <c r="U9" s="178">
        <v>674898</v>
      </c>
      <c r="V9" s="178">
        <v>696244</v>
      </c>
      <c r="W9" s="179">
        <f>IFERROR(V9/U9-1,"-")</f>
        <v>3.1628483118930628E-2</v>
      </c>
      <c r="X9" s="178">
        <f>V9-U9</f>
        <v>21346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144600</v>
      </c>
      <c r="D10" s="162">
        <v>273158</v>
      </c>
      <c r="E10" s="162">
        <v>447228</v>
      </c>
      <c r="F10" s="162">
        <v>487504</v>
      </c>
      <c r="G10" s="162">
        <v>481191</v>
      </c>
      <c r="H10" s="162">
        <v>480637</v>
      </c>
      <c r="I10" s="180">
        <f>IFERROR(H10/G10-1,"-")</f>
        <v>-1.1513099787817671E-3</v>
      </c>
      <c r="J10" s="163">
        <f t="shared" ref="J10:J21" si="2">IFERROR(H10/D10-1,"-")</f>
        <v>0.75955674005520613</v>
      </c>
      <c r="K10" s="162">
        <f t="shared" ref="K10:K20" si="3">H10-G10</f>
        <v>-554</v>
      </c>
      <c r="L10" s="162">
        <f t="shared" ref="L10:L21" si="4">H10-D10</f>
        <v>207479</v>
      </c>
      <c r="M10" s="163">
        <f t="shared" si="0"/>
        <v>0.18023716274695389</v>
      </c>
      <c r="P10" s="161" t="s">
        <v>99</v>
      </c>
      <c r="Q10" s="162">
        <v>13953</v>
      </c>
      <c r="R10" s="162">
        <v>26737</v>
      </c>
      <c r="S10" s="162">
        <v>51285</v>
      </c>
      <c r="T10" s="162">
        <v>49212</v>
      </c>
      <c r="U10" s="162">
        <v>46569</v>
      </c>
      <c r="V10" s="162">
        <v>49677</v>
      </c>
      <c r="W10" s="180">
        <f>IFERROR(V10/U10-1,"-")</f>
        <v>6.6739676608903009E-2</v>
      </c>
      <c r="X10" s="161">
        <f t="shared" ref="X10:X20" si="5">V10-U10</f>
        <v>3108</v>
      </c>
      <c r="Y10" s="163">
        <f t="shared" si="1"/>
        <v>7.1349986498985982E-2</v>
      </c>
    </row>
    <row r="11" spans="1:25" x14ac:dyDescent="0.25">
      <c r="A11" s="164" t="s">
        <v>102</v>
      </c>
      <c r="B11" s="165" t="s">
        <v>105</v>
      </c>
      <c r="C11" s="166">
        <v>53747</v>
      </c>
      <c r="D11" s="166">
        <v>178327</v>
      </c>
      <c r="E11" s="166">
        <v>188636</v>
      </c>
      <c r="F11" s="166">
        <v>198523</v>
      </c>
      <c r="G11" s="166">
        <v>188788</v>
      </c>
      <c r="H11" s="166">
        <v>176794</v>
      </c>
      <c r="I11" s="181">
        <f>IFERROR(H11/G11-1,"-")</f>
        <v>-6.3531580397059084E-2</v>
      </c>
      <c r="J11" s="167">
        <f t="shared" si="2"/>
        <v>-8.5965669808834022E-3</v>
      </c>
      <c r="K11" s="166">
        <f t="shared" si="3"/>
        <v>-11994</v>
      </c>
      <c r="L11" s="166">
        <f t="shared" si="4"/>
        <v>-1533</v>
      </c>
      <c r="M11" s="167">
        <f t="shared" si="0"/>
        <v>6.629712017735831E-2</v>
      </c>
      <c r="P11" s="165" t="s">
        <v>105</v>
      </c>
      <c r="Q11" s="166">
        <v>5079</v>
      </c>
      <c r="R11" s="166">
        <v>20805</v>
      </c>
      <c r="S11" s="166">
        <v>20975</v>
      </c>
      <c r="T11" s="166">
        <v>20053</v>
      </c>
      <c r="U11" s="166">
        <v>20039</v>
      </c>
      <c r="V11" s="166">
        <v>20361</v>
      </c>
      <c r="W11" s="181">
        <f>IFERROR(V11/U11-1,"-")</f>
        <v>1.6068666101102913E-2</v>
      </c>
      <c r="X11" s="165">
        <f t="shared" si="5"/>
        <v>322</v>
      </c>
      <c r="Y11" s="167">
        <f>V11/V$9</f>
        <v>2.9244058117556489E-2</v>
      </c>
    </row>
    <row r="12" spans="1:25" x14ac:dyDescent="0.25">
      <c r="A12" s="1"/>
      <c r="B12" s="165" t="s">
        <v>102</v>
      </c>
      <c r="C12" s="166">
        <v>90853</v>
      </c>
      <c r="D12" s="166">
        <v>94831</v>
      </c>
      <c r="E12" s="166">
        <v>258592</v>
      </c>
      <c r="F12" s="166">
        <v>288981</v>
      </c>
      <c r="G12" s="166">
        <v>292403</v>
      </c>
      <c r="H12" s="166">
        <v>303843</v>
      </c>
      <c r="I12" s="181">
        <f>IFERROR(H12/G12-1,"-")</f>
        <v>3.9124085594197E-2</v>
      </c>
      <c r="J12" s="167">
        <f t="shared" si="2"/>
        <v>2.2040471997553541</v>
      </c>
      <c r="K12" s="166">
        <f t="shared" si="3"/>
        <v>11440</v>
      </c>
      <c r="L12" s="166">
        <f t="shared" si="4"/>
        <v>209012</v>
      </c>
      <c r="M12" s="167">
        <f t="shared" si="0"/>
        <v>0.11394004256959558</v>
      </c>
      <c r="P12" s="165" t="s">
        <v>102</v>
      </c>
      <c r="Q12" s="166">
        <v>8874</v>
      </c>
      <c r="R12" s="166">
        <v>5932</v>
      </c>
      <c r="S12" s="166">
        <v>30310</v>
      </c>
      <c r="T12" s="166">
        <v>29159</v>
      </c>
      <c r="U12" s="166">
        <v>26530</v>
      </c>
      <c r="V12" s="166">
        <v>29316</v>
      </c>
      <c r="W12" s="181">
        <f>IFERROR(V12/U12-1,"-")</f>
        <v>0.10501319261213715</v>
      </c>
      <c r="X12" s="165">
        <f t="shared" si="5"/>
        <v>2786</v>
      </c>
      <c r="Y12" s="167">
        <f t="shared" si="1"/>
        <v>4.21059283814295E-2</v>
      </c>
    </row>
    <row r="13" spans="1:25" s="57" customFormat="1" x14ac:dyDescent="0.25">
      <c r="B13" s="161" t="s">
        <v>109</v>
      </c>
      <c r="C13" s="162">
        <v>808443</v>
      </c>
      <c r="D13" s="162">
        <v>247628</v>
      </c>
      <c r="E13" s="162">
        <v>1756173</v>
      </c>
      <c r="F13" s="162">
        <v>2035894</v>
      </c>
      <c r="G13" s="162">
        <v>2204428</v>
      </c>
      <c r="H13" s="162">
        <v>2186055</v>
      </c>
      <c r="I13" s="180">
        <f>IFERROR(H13/G13-1,"-")</f>
        <v>-8.3345883830181489E-3</v>
      </c>
      <c r="J13" s="163">
        <f t="shared" si="2"/>
        <v>7.8279798730353587</v>
      </c>
      <c r="K13" s="162">
        <f t="shared" si="3"/>
        <v>-18373</v>
      </c>
      <c r="L13" s="162">
        <f t="shared" si="4"/>
        <v>1938427</v>
      </c>
      <c r="M13" s="163">
        <f t="shared" si="0"/>
        <v>0.81976283725304611</v>
      </c>
      <c r="P13" s="161" t="s">
        <v>109</v>
      </c>
      <c r="Q13" s="162">
        <v>235324</v>
      </c>
      <c r="R13" s="162">
        <v>54622</v>
      </c>
      <c r="S13" s="162">
        <v>521834</v>
      </c>
      <c r="T13" s="162">
        <v>588688</v>
      </c>
      <c r="U13" s="162">
        <v>628329</v>
      </c>
      <c r="V13" s="162">
        <v>646567</v>
      </c>
      <c r="W13" s="180">
        <f>IFERROR(V13/U13-1,"-")</f>
        <v>2.902619487561453E-2</v>
      </c>
      <c r="X13" s="161">
        <f t="shared" si="5"/>
        <v>18238</v>
      </c>
      <c r="Y13" s="163">
        <f t="shared" si="1"/>
        <v>0.92865001350101406</v>
      </c>
    </row>
    <row r="14" spans="1:25" s="57" customFormat="1" x14ac:dyDescent="0.25">
      <c r="B14" s="165" t="s">
        <v>112</v>
      </c>
      <c r="C14" s="166">
        <v>328596</v>
      </c>
      <c r="D14" s="166">
        <v>13901</v>
      </c>
      <c r="E14" s="166">
        <v>777169</v>
      </c>
      <c r="F14" s="166">
        <v>923966</v>
      </c>
      <c r="G14" s="166">
        <v>1011957</v>
      </c>
      <c r="H14" s="166">
        <v>1011754</v>
      </c>
      <c r="I14" s="181">
        <f t="shared" ref="I14:I21" si="6">IFERROR(H14/G14-1,"-")</f>
        <v>-2.0060140895317158E-4</v>
      </c>
      <c r="J14" s="167">
        <f t="shared" si="2"/>
        <v>71.782821379756854</v>
      </c>
      <c r="K14" s="166">
        <f t="shared" si="3"/>
        <v>-203</v>
      </c>
      <c r="L14" s="166">
        <f t="shared" si="4"/>
        <v>997853</v>
      </c>
      <c r="M14" s="167">
        <f t="shared" si="0"/>
        <v>0.3794041456606162</v>
      </c>
      <c r="P14" s="165" t="s">
        <v>112</v>
      </c>
      <c r="Q14" s="166">
        <v>106790</v>
      </c>
      <c r="R14" s="166">
        <v>2559</v>
      </c>
      <c r="S14" s="166">
        <v>258001</v>
      </c>
      <c r="T14" s="166">
        <v>299812</v>
      </c>
      <c r="U14" s="166">
        <v>329183</v>
      </c>
      <c r="V14" s="166">
        <v>336533</v>
      </c>
      <c r="W14" s="181">
        <f t="shared" ref="W14:W21" si="7">IFERROR(V14/U14-1,"-")</f>
        <v>2.2328006002740208E-2</v>
      </c>
      <c r="X14" s="165">
        <f t="shared" si="5"/>
        <v>7350</v>
      </c>
      <c r="Y14" s="167">
        <f t="shared" si="1"/>
        <v>0.48335497325650201</v>
      </c>
    </row>
    <row r="15" spans="1:25" x14ac:dyDescent="0.25">
      <c r="A15" s="1"/>
      <c r="B15" s="165" t="s">
        <v>115</v>
      </c>
      <c r="C15" s="166">
        <v>101980</v>
      </c>
      <c r="D15" s="166">
        <v>37362</v>
      </c>
      <c r="E15" s="166">
        <v>184689</v>
      </c>
      <c r="F15" s="166">
        <v>216766</v>
      </c>
      <c r="G15" s="166">
        <v>229323</v>
      </c>
      <c r="H15" s="166">
        <v>223453</v>
      </c>
      <c r="I15" s="181">
        <f t="shared" si="6"/>
        <v>-2.5597083589522174E-2</v>
      </c>
      <c r="J15" s="167">
        <f t="shared" si="2"/>
        <v>4.9807558481879983</v>
      </c>
      <c r="K15" s="166">
        <f t="shared" si="3"/>
        <v>-5870</v>
      </c>
      <c r="L15" s="166">
        <f t="shared" si="4"/>
        <v>186091</v>
      </c>
      <c r="M15" s="167">
        <f t="shared" si="0"/>
        <v>8.3794078956249921E-2</v>
      </c>
      <c r="P15" s="165" t="s">
        <v>115</v>
      </c>
      <c r="Q15" s="166">
        <v>11703</v>
      </c>
      <c r="R15" s="166">
        <v>3952</v>
      </c>
      <c r="S15" s="166">
        <v>18219</v>
      </c>
      <c r="T15" s="166">
        <v>22787</v>
      </c>
      <c r="U15" s="166">
        <v>22382</v>
      </c>
      <c r="V15" s="166">
        <v>24097</v>
      </c>
      <c r="W15" s="181">
        <f t="shared" si="7"/>
        <v>7.6624072915735919E-2</v>
      </c>
      <c r="X15" s="165">
        <f t="shared" si="5"/>
        <v>1715</v>
      </c>
      <c r="Y15" s="167">
        <f t="shared" si="1"/>
        <v>3.4609993048414063E-2</v>
      </c>
    </row>
    <row r="16" spans="1:25" x14ac:dyDescent="0.25">
      <c r="A16" s="1"/>
      <c r="B16" s="165" t="s">
        <v>118</v>
      </c>
      <c r="C16" s="166">
        <v>37379</v>
      </c>
      <c r="D16" s="166">
        <v>43794</v>
      </c>
      <c r="E16" s="166">
        <v>95149</v>
      </c>
      <c r="F16" s="166">
        <v>110039</v>
      </c>
      <c r="G16" s="166">
        <v>118072</v>
      </c>
      <c r="H16" s="166">
        <v>110967</v>
      </c>
      <c r="I16" s="181">
        <f t="shared" si="6"/>
        <v>-6.0175147367707793E-2</v>
      </c>
      <c r="J16" s="167">
        <f t="shared" si="2"/>
        <v>1.5338402520893273</v>
      </c>
      <c r="K16" s="166">
        <f t="shared" si="3"/>
        <v>-7105</v>
      </c>
      <c r="L16" s="166">
        <f t="shared" si="4"/>
        <v>67173</v>
      </c>
      <c r="M16" s="167">
        <f t="shared" si="0"/>
        <v>4.1612229683818003E-2</v>
      </c>
      <c r="P16" s="165" t="s">
        <v>118</v>
      </c>
      <c r="Q16" s="166">
        <v>5799</v>
      </c>
      <c r="R16" s="166">
        <v>6900</v>
      </c>
      <c r="S16" s="166">
        <v>13142</v>
      </c>
      <c r="T16" s="166">
        <v>14887</v>
      </c>
      <c r="U16" s="166">
        <v>14681</v>
      </c>
      <c r="V16" s="166">
        <v>15392</v>
      </c>
      <c r="W16" s="181">
        <f t="shared" si="7"/>
        <v>4.8429943464341596E-2</v>
      </c>
      <c r="X16" s="165">
        <f t="shared" si="5"/>
        <v>711</v>
      </c>
      <c r="Y16" s="167">
        <f t="shared" si="1"/>
        <v>2.2107192306145548E-2</v>
      </c>
    </row>
    <row r="17" spans="1:25" x14ac:dyDescent="0.25">
      <c r="A17" s="1"/>
      <c r="B17" s="165" t="s">
        <v>125</v>
      </c>
      <c r="C17" s="166">
        <v>27598</v>
      </c>
      <c r="D17" s="166">
        <v>9764</v>
      </c>
      <c r="E17" s="166">
        <v>87311</v>
      </c>
      <c r="F17" s="166">
        <v>76308</v>
      </c>
      <c r="G17" s="166">
        <v>83930</v>
      </c>
      <c r="H17" s="166">
        <v>76694</v>
      </c>
      <c r="I17" s="181">
        <f t="shared" si="6"/>
        <v>-8.621470272846421E-2</v>
      </c>
      <c r="J17" s="167">
        <f t="shared" si="2"/>
        <v>6.8547726341663253</v>
      </c>
      <c r="K17" s="166">
        <f t="shared" si="3"/>
        <v>-7236</v>
      </c>
      <c r="L17" s="166">
        <f t="shared" si="4"/>
        <v>66930</v>
      </c>
      <c r="M17" s="167">
        <f t="shared" si="0"/>
        <v>2.8759976780220589E-2</v>
      </c>
      <c r="P17" s="165" t="s">
        <v>125</v>
      </c>
      <c r="Q17" s="166">
        <v>10447</v>
      </c>
      <c r="R17" s="166">
        <v>3137</v>
      </c>
      <c r="S17" s="166">
        <v>29047</v>
      </c>
      <c r="T17" s="166">
        <v>25444</v>
      </c>
      <c r="U17" s="166">
        <v>27572</v>
      </c>
      <c r="V17" s="166">
        <v>24677</v>
      </c>
      <c r="W17" s="181">
        <f t="shared" si="7"/>
        <v>-0.10499782387929779</v>
      </c>
      <c r="X17" s="165">
        <f t="shared" si="5"/>
        <v>-2895</v>
      </c>
      <c r="Y17" s="167">
        <f t="shared" si="1"/>
        <v>3.5443034338536489E-2</v>
      </c>
    </row>
    <row r="18" spans="1:25" x14ac:dyDescent="0.25">
      <c r="A18" s="1"/>
      <c r="B18" s="165" t="s">
        <v>121</v>
      </c>
      <c r="C18" s="166">
        <v>29529</v>
      </c>
      <c r="D18" s="166">
        <v>13306</v>
      </c>
      <c r="E18" s="166">
        <v>71159</v>
      </c>
      <c r="F18" s="166">
        <v>70191</v>
      </c>
      <c r="G18" s="166">
        <v>75941</v>
      </c>
      <c r="H18" s="166">
        <v>69339</v>
      </c>
      <c r="I18" s="181">
        <f t="shared" si="6"/>
        <v>-8.69359107728368E-2</v>
      </c>
      <c r="J18" s="167">
        <f t="shared" si="2"/>
        <v>4.2111077709304077</v>
      </c>
      <c r="K18" s="166">
        <f t="shared" si="3"/>
        <v>-6602</v>
      </c>
      <c r="L18" s="166">
        <f t="shared" si="4"/>
        <v>56033</v>
      </c>
      <c r="M18" s="167">
        <f t="shared" si="0"/>
        <v>2.600187798215917E-2</v>
      </c>
      <c r="P18" s="165" t="s">
        <v>121</v>
      </c>
      <c r="Q18" s="166">
        <v>9027</v>
      </c>
      <c r="R18" s="166">
        <v>2375</v>
      </c>
      <c r="S18" s="166">
        <v>17758</v>
      </c>
      <c r="T18" s="166">
        <v>20301</v>
      </c>
      <c r="U18" s="166">
        <v>22004</v>
      </c>
      <c r="V18" s="166">
        <v>18376</v>
      </c>
      <c r="W18" s="181">
        <f t="shared" si="7"/>
        <v>-0.16487911288856572</v>
      </c>
      <c r="X18" s="165">
        <f t="shared" si="5"/>
        <v>-3628</v>
      </c>
      <c r="Y18" s="167">
        <f t="shared" si="1"/>
        <v>2.63930461160168E-2</v>
      </c>
    </row>
    <row r="19" spans="1:25" x14ac:dyDescent="0.25">
      <c r="A19" s="164" t="s">
        <v>146</v>
      </c>
      <c r="B19" s="165" t="s">
        <v>130</v>
      </c>
      <c r="C19" s="166">
        <v>28346</v>
      </c>
      <c r="D19" s="166">
        <v>804</v>
      </c>
      <c r="E19" s="166">
        <v>32955</v>
      </c>
      <c r="F19" s="166">
        <v>42447</v>
      </c>
      <c r="G19" s="166">
        <v>37444</v>
      </c>
      <c r="H19" s="166">
        <v>36595</v>
      </c>
      <c r="I19" s="181">
        <f t="shared" si="6"/>
        <v>-2.2673859630381377E-2</v>
      </c>
      <c r="J19" s="167">
        <f t="shared" si="2"/>
        <v>44.516169154228855</v>
      </c>
      <c r="K19" s="166">
        <f t="shared" si="3"/>
        <v>-849</v>
      </c>
      <c r="L19" s="166">
        <f t="shared" si="4"/>
        <v>35791</v>
      </c>
      <c r="M19" s="167">
        <f t="shared" si="0"/>
        <v>1.3722994631551E-2</v>
      </c>
      <c r="P19" s="165" t="s">
        <v>130</v>
      </c>
      <c r="Q19" s="166">
        <v>9587</v>
      </c>
      <c r="R19" s="166">
        <v>366</v>
      </c>
      <c r="S19" s="166">
        <v>12294</v>
      </c>
      <c r="T19" s="166">
        <v>14447</v>
      </c>
      <c r="U19" s="166">
        <v>12973</v>
      </c>
      <c r="V19" s="166">
        <v>13399</v>
      </c>
      <c r="W19" s="181">
        <f t="shared" si="7"/>
        <v>3.2837431588684129E-2</v>
      </c>
      <c r="X19" s="165">
        <f t="shared" si="5"/>
        <v>426</v>
      </c>
      <c r="Y19" s="167">
        <f t="shared" si="1"/>
        <v>1.9244690079914514E-2</v>
      </c>
    </row>
    <row r="20" spans="1:25" x14ac:dyDescent="0.25">
      <c r="A20" s="169" t="s">
        <v>147</v>
      </c>
      <c r="B20" s="165" t="s">
        <v>133</v>
      </c>
      <c r="C20" s="166">
        <v>40125</v>
      </c>
      <c r="D20" s="166">
        <v>2595</v>
      </c>
      <c r="E20" s="166">
        <v>26073</v>
      </c>
      <c r="F20" s="166">
        <v>38768</v>
      </c>
      <c r="G20" s="166">
        <v>40388</v>
      </c>
      <c r="H20" s="166">
        <v>32298</v>
      </c>
      <c r="I20" s="181">
        <f t="shared" si="6"/>
        <v>-0.20030702188768945</v>
      </c>
      <c r="J20" s="167">
        <f t="shared" si="2"/>
        <v>11.446242774566475</v>
      </c>
      <c r="K20" s="166">
        <f t="shared" si="3"/>
        <v>-8090</v>
      </c>
      <c r="L20" s="166">
        <f t="shared" si="4"/>
        <v>29703</v>
      </c>
      <c r="M20" s="167">
        <f t="shared" si="0"/>
        <v>1.2111634939468076E-2</v>
      </c>
      <c r="P20" s="165" t="s">
        <v>133</v>
      </c>
      <c r="Q20" s="166">
        <v>15367</v>
      </c>
      <c r="R20" s="166">
        <v>1525</v>
      </c>
      <c r="S20" s="166">
        <v>11366</v>
      </c>
      <c r="T20" s="166">
        <v>14222</v>
      </c>
      <c r="U20" s="166">
        <v>14777</v>
      </c>
      <c r="V20" s="166">
        <v>11522</v>
      </c>
      <c r="W20" s="181">
        <f t="shared" si="7"/>
        <v>-0.22027475130270013</v>
      </c>
      <c r="X20" s="165">
        <f t="shared" si="5"/>
        <v>-3255</v>
      </c>
      <c r="Y20" s="167">
        <f t="shared" si="1"/>
        <v>1.6548796111707963E-2</v>
      </c>
    </row>
    <row r="21" spans="1:25" x14ac:dyDescent="0.25">
      <c r="B21" s="170" t="s">
        <v>147</v>
      </c>
      <c r="C21" s="171">
        <f t="shared" ref="C21" si="8">C13-SUM(C14:C20)</f>
        <v>214890</v>
      </c>
      <c r="D21" s="171">
        <f t="shared" ref="D21:E21" si="9">D13-SUM(D14:D20)</f>
        <v>126102</v>
      </c>
      <c r="E21" s="171">
        <f t="shared" si="9"/>
        <v>481668</v>
      </c>
      <c r="F21" s="171">
        <f t="shared" ref="F21:H21" si="10">F13-SUM(F14:F20)</f>
        <v>557409</v>
      </c>
      <c r="G21" s="171">
        <f t="shared" si="10"/>
        <v>607373</v>
      </c>
      <c r="H21" s="171">
        <f t="shared" si="10"/>
        <v>624955</v>
      </c>
      <c r="I21" s="182">
        <f t="shared" si="6"/>
        <v>2.8947615386261782E-2</v>
      </c>
      <c r="J21" s="172">
        <f t="shared" si="2"/>
        <v>3.9559483592647222</v>
      </c>
      <c r="K21" s="171">
        <f>H21-G21</f>
        <v>17582</v>
      </c>
      <c r="L21" s="171">
        <f t="shared" si="4"/>
        <v>498853</v>
      </c>
      <c r="M21" s="172">
        <f t="shared" si="0"/>
        <v>0.23435589861896311</v>
      </c>
      <c r="P21" s="170" t="s">
        <v>147</v>
      </c>
      <c r="Q21" s="171">
        <f t="shared" ref="Q21:V21" si="11">Q13-SUM(Q14:Q20)</f>
        <v>66604</v>
      </c>
      <c r="R21" s="171">
        <f t="shared" si="11"/>
        <v>33808</v>
      </c>
      <c r="S21" s="171">
        <f t="shared" si="11"/>
        <v>162007</v>
      </c>
      <c r="T21" s="171">
        <f t="shared" si="11"/>
        <v>176788</v>
      </c>
      <c r="U21" s="171">
        <f t="shared" si="11"/>
        <v>184757</v>
      </c>
      <c r="V21" s="171">
        <f t="shared" si="11"/>
        <v>202571</v>
      </c>
      <c r="W21" s="182">
        <f t="shared" si="7"/>
        <v>9.6418538945750365E-2</v>
      </c>
      <c r="X21" s="170">
        <f>V21-U21</f>
        <v>17814</v>
      </c>
      <c r="Y21" s="172">
        <f t="shared" si="1"/>
        <v>0.29094828824377661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187853</v>
      </c>
      <c r="E23" s="178">
        <v>828210</v>
      </c>
      <c r="F23" s="178">
        <v>916045</v>
      </c>
      <c r="G23" s="178">
        <v>958917</v>
      </c>
      <c r="H23" s="178">
        <v>917365</v>
      </c>
      <c r="I23" s="179">
        <f>IFERROR(H23/G23-1,"-")</f>
        <v>-4.3332217491190539E-2</v>
      </c>
      <c r="J23" s="179">
        <f>IFERROR(H23/D23-1,"-")</f>
        <v>3.8834194822547419</v>
      </c>
      <c r="K23" s="178">
        <f>H23-G23</f>
        <v>-41552</v>
      </c>
      <c r="L23" s="178">
        <f>H23-D23</f>
        <v>729512</v>
      </c>
      <c r="M23" s="179">
        <f t="shared" ref="M23:M35" si="12">H23/H$9</f>
        <v>0.34400860691823426</v>
      </c>
    </row>
    <row r="24" spans="1:25" x14ac:dyDescent="0.25">
      <c r="B24" s="161" t="s">
        <v>99</v>
      </c>
      <c r="C24" s="162">
        <v>20277</v>
      </c>
      <c r="D24" s="162">
        <v>95817</v>
      </c>
      <c r="E24" s="162">
        <v>88551</v>
      </c>
      <c r="F24" s="162">
        <v>80662</v>
      </c>
      <c r="G24" s="162">
        <v>69210</v>
      </c>
      <c r="H24" s="162">
        <v>63041</v>
      </c>
      <c r="I24" s="180">
        <f>IFERROR(H24/G24-1,"-")</f>
        <v>-8.9134518133217711E-2</v>
      </c>
      <c r="J24" s="163">
        <f t="shared" ref="J24:J35" si="13">IFERROR(H24/D24-1,"-")</f>
        <v>-0.34206873519312853</v>
      </c>
      <c r="K24" s="162">
        <f t="shared" ref="K24:K34" si="14">H24-G24</f>
        <v>-6169</v>
      </c>
      <c r="L24" s="162">
        <f t="shared" ref="L24:L35" si="15">H24-D24</f>
        <v>-32776</v>
      </c>
      <c r="M24" s="163">
        <f t="shared" si="12"/>
        <v>2.3640150418571024E-2</v>
      </c>
    </row>
    <row r="25" spans="1:25" x14ac:dyDescent="0.25">
      <c r="B25" s="165" t="s">
        <v>105</v>
      </c>
      <c r="C25" s="166">
        <v>9378</v>
      </c>
      <c r="D25" s="166">
        <v>60456</v>
      </c>
      <c r="E25" s="166">
        <v>40042</v>
      </c>
      <c r="F25" s="166">
        <v>34459</v>
      </c>
      <c r="G25" s="166">
        <v>26251</v>
      </c>
      <c r="H25" s="166">
        <v>27157</v>
      </c>
      <c r="I25" s="181">
        <f>IFERROR(H25/G25-1,"-")</f>
        <v>3.4512970934440501E-2</v>
      </c>
      <c r="J25" s="167">
        <f t="shared" si="13"/>
        <v>-0.55079727405054912</v>
      </c>
      <c r="K25" s="166">
        <f t="shared" si="14"/>
        <v>906</v>
      </c>
      <c r="L25" s="166">
        <f t="shared" si="15"/>
        <v>-33299</v>
      </c>
      <c r="M25" s="167">
        <f t="shared" si="12"/>
        <v>1.0183778254106586E-2</v>
      </c>
    </row>
    <row r="26" spans="1:25" x14ac:dyDescent="0.25">
      <c r="B26" s="165" t="s">
        <v>102</v>
      </c>
      <c r="C26" s="166">
        <v>10899</v>
      </c>
      <c r="D26" s="166">
        <v>35361</v>
      </c>
      <c r="E26" s="166">
        <v>48509</v>
      </c>
      <c r="F26" s="166">
        <v>46203</v>
      </c>
      <c r="G26" s="166">
        <v>42959</v>
      </c>
      <c r="H26" s="166">
        <v>35884</v>
      </c>
      <c r="I26" s="181">
        <f>IFERROR(H26/G26-1,"-")</f>
        <v>-0.16469191554738238</v>
      </c>
      <c r="J26" s="167">
        <f t="shared" si="13"/>
        <v>1.4790305704024176E-2</v>
      </c>
      <c r="K26" s="166">
        <f t="shared" si="14"/>
        <v>-7075</v>
      </c>
      <c r="L26" s="166">
        <f t="shared" si="15"/>
        <v>523</v>
      </c>
      <c r="M26" s="167">
        <f t="shared" si="12"/>
        <v>1.3456372164464438E-2</v>
      </c>
    </row>
    <row r="27" spans="1:25" x14ac:dyDescent="0.25">
      <c r="B27" s="161" t="s">
        <v>109</v>
      </c>
      <c r="C27" s="162">
        <v>323893</v>
      </c>
      <c r="D27" s="162">
        <v>92036</v>
      </c>
      <c r="E27" s="162">
        <v>739659</v>
      </c>
      <c r="F27" s="162">
        <v>835383</v>
      </c>
      <c r="G27" s="162">
        <v>889707</v>
      </c>
      <c r="H27" s="162">
        <v>854324</v>
      </c>
      <c r="I27" s="180">
        <f>IFERROR(H27/G27-1,"-")</f>
        <v>-3.9769272355955398E-2</v>
      </c>
      <c r="J27" s="163">
        <f t="shared" si="13"/>
        <v>8.282498152896693</v>
      </c>
      <c r="K27" s="162">
        <f t="shared" si="14"/>
        <v>-35383</v>
      </c>
      <c r="L27" s="162">
        <f t="shared" si="15"/>
        <v>762288</v>
      </c>
      <c r="M27" s="163">
        <f t="shared" si="12"/>
        <v>0.32036845649966328</v>
      </c>
    </row>
    <row r="28" spans="1:25" x14ac:dyDescent="0.25">
      <c r="B28" s="165" t="s">
        <v>112</v>
      </c>
      <c r="C28" s="166">
        <v>148381</v>
      </c>
      <c r="D28" s="166">
        <v>5349</v>
      </c>
      <c r="E28" s="166">
        <v>361447</v>
      </c>
      <c r="F28" s="166">
        <v>422789</v>
      </c>
      <c r="G28" s="166">
        <v>457952</v>
      </c>
      <c r="H28" s="166">
        <v>447513</v>
      </c>
      <c r="I28" s="181">
        <f t="shared" ref="I28:I35" si="16">IFERROR(H28/G28-1,"-")</f>
        <v>-2.2794965411222168E-2</v>
      </c>
      <c r="J28" s="167">
        <f t="shared" si="13"/>
        <v>82.662927650028038</v>
      </c>
      <c r="K28" s="166">
        <f t="shared" si="14"/>
        <v>-10439</v>
      </c>
      <c r="L28" s="166">
        <f t="shared" si="15"/>
        <v>442164</v>
      </c>
      <c r="M28" s="167">
        <f t="shared" si="12"/>
        <v>0.16781578075008288</v>
      </c>
    </row>
    <row r="29" spans="1:25" x14ac:dyDescent="0.25">
      <c r="B29" s="165" t="s">
        <v>115</v>
      </c>
      <c r="C29" s="166">
        <v>39437</v>
      </c>
      <c r="D29" s="166">
        <v>15132</v>
      </c>
      <c r="E29" s="166">
        <v>80630</v>
      </c>
      <c r="F29" s="166">
        <v>90058</v>
      </c>
      <c r="G29" s="166">
        <v>91741</v>
      </c>
      <c r="H29" s="166">
        <v>84563</v>
      </c>
      <c r="I29" s="181">
        <f t="shared" si="16"/>
        <v>-7.8242007390370683E-2</v>
      </c>
      <c r="J29" s="167">
        <f t="shared" si="13"/>
        <v>4.5883558022733277</v>
      </c>
      <c r="K29" s="166">
        <f t="shared" si="14"/>
        <v>-7178</v>
      </c>
      <c r="L29" s="166">
        <f t="shared" si="15"/>
        <v>69431</v>
      </c>
      <c r="M29" s="167">
        <f t="shared" si="12"/>
        <v>3.1710823747174405E-2</v>
      </c>
    </row>
    <row r="30" spans="1:25" x14ac:dyDescent="0.25">
      <c r="B30" s="165" t="s">
        <v>118</v>
      </c>
      <c r="C30" s="166">
        <v>12858</v>
      </c>
      <c r="D30" s="166">
        <v>15269</v>
      </c>
      <c r="E30" s="166">
        <v>31532</v>
      </c>
      <c r="F30" s="166">
        <v>32800</v>
      </c>
      <c r="G30" s="166">
        <v>31808</v>
      </c>
      <c r="H30" s="166">
        <v>26672</v>
      </c>
      <c r="I30" s="181">
        <f t="shared" si="16"/>
        <v>-0.16146881287726356</v>
      </c>
      <c r="J30" s="167">
        <f t="shared" si="13"/>
        <v>0.7468072565328443</v>
      </c>
      <c r="K30" s="166">
        <f t="shared" si="14"/>
        <v>-5136</v>
      </c>
      <c r="L30" s="166">
        <f t="shared" si="15"/>
        <v>11403</v>
      </c>
      <c r="M30" s="167">
        <f t="shared" si="12"/>
        <v>1.0001904981902673E-2</v>
      </c>
    </row>
    <row r="31" spans="1:25" x14ac:dyDescent="0.25">
      <c r="B31" s="165" t="s">
        <v>125</v>
      </c>
      <c r="C31" s="166">
        <v>12503</v>
      </c>
      <c r="D31" s="166">
        <v>3959</v>
      </c>
      <c r="E31" s="166">
        <v>40403</v>
      </c>
      <c r="F31" s="166">
        <v>33993</v>
      </c>
      <c r="G31" s="166">
        <v>35087</v>
      </c>
      <c r="H31" s="166">
        <v>31864</v>
      </c>
      <c r="I31" s="181">
        <f t="shared" si="16"/>
        <v>-9.185738307635305E-2</v>
      </c>
      <c r="J31" s="167">
        <f t="shared" si="13"/>
        <v>7.0484970952260664</v>
      </c>
      <c r="K31" s="166">
        <f t="shared" si="14"/>
        <v>-3223</v>
      </c>
      <c r="L31" s="166">
        <f t="shared" si="15"/>
        <v>27905</v>
      </c>
      <c r="M31" s="167">
        <f t="shared" si="12"/>
        <v>1.1948886485578387E-2</v>
      </c>
    </row>
    <row r="32" spans="1:25" x14ac:dyDescent="0.25">
      <c r="B32" s="165" t="s">
        <v>121</v>
      </c>
      <c r="C32" s="166">
        <v>15876</v>
      </c>
      <c r="D32" s="166">
        <v>7485</v>
      </c>
      <c r="E32" s="166">
        <v>41694</v>
      </c>
      <c r="F32" s="166">
        <v>37923</v>
      </c>
      <c r="G32" s="166">
        <v>39409</v>
      </c>
      <c r="H32" s="166">
        <v>37635</v>
      </c>
      <c r="I32" s="181">
        <f t="shared" si="16"/>
        <v>-4.5015098074044024E-2</v>
      </c>
      <c r="J32" s="167">
        <f t="shared" si="13"/>
        <v>4.0280561122244487</v>
      </c>
      <c r="K32" s="166">
        <f t="shared" si="14"/>
        <v>-1774</v>
      </c>
      <c r="L32" s="166">
        <f t="shared" si="15"/>
        <v>30150</v>
      </c>
      <c r="M32" s="167">
        <f t="shared" si="12"/>
        <v>1.4112990926586197E-2</v>
      </c>
    </row>
    <row r="33" spans="2:13" x14ac:dyDescent="0.25">
      <c r="B33" s="165" t="s">
        <v>130</v>
      </c>
      <c r="C33" s="166">
        <v>11519</v>
      </c>
      <c r="D33" s="166">
        <v>171</v>
      </c>
      <c r="E33" s="166">
        <v>12934</v>
      </c>
      <c r="F33" s="166">
        <v>15227</v>
      </c>
      <c r="G33" s="166">
        <v>13710</v>
      </c>
      <c r="H33" s="166">
        <v>12915</v>
      </c>
      <c r="I33" s="181">
        <f t="shared" si="16"/>
        <v>-5.7986870897155374E-2</v>
      </c>
      <c r="J33" s="167">
        <f t="shared" si="13"/>
        <v>74.526315789473685</v>
      </c>
      <c r="K33" s="166">
        <f t="shared" si="14"/>
        <v>-795</v>
      </c>
      <c r="L33" s="166">
        <f t="shared" si="15"/>
        <v>12744</v>
      </c>
      <c r="M33" s="167">
        <f t="shared" si="12"/>
        <v>4.8430789907495881E-3</v>
      </c>
    </row>
    <row r="34" spans="2:13" x14ac:dyDescent="0.25">
      <c r="B34" s="165" t="s">
        <v>133</v>
      </c>
      <c r="C34" s="166">
        <v>12800</v>
      </c>
      <c r="D34" s="166">
        <v>345</v>
      </c>
      <c r="E34" s="166">
        <v>7945</v>
      </c>
      <c r="F34" s="166">
        <v>13662</v>
      </c>
      <c r="G34" s="166">
        <v>13350</v>
      </c>
      <c r="H34" s="166">
        <v>10856</v>
      </c>
      <c r="I34" s="181">
        <f t="shared" si="16"/>
        <v>-0.18681647940074908</v>
      </c>
      <c r="J34" s="167">
        <f t="shared" si="13"/>
        <v>30.466666666666665</v>
      </c>
      <c r="K34" s="166">
        <f t="shared" si="14"/>
        <v>-2494</v>
      </c>
      <c r="L34" s="166">
        <f t="shared" si="15"/>
        <v>10511</v>
      </c>
      <c r="M34" s="167">
        <f t="shared" si="12"/>
        <v>4.0709613258674039E-3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44326</v>
      </c>
      <c r="E35" s="171">
        <f t="shared" si="18"/>
        <v>163074</v>
      </c>
      <c r="F35" s="171">
        <f t="shared" ref="F35:H35" si="19">F27-SUM(F28:F34)</f>
        <v>188931</v>
      </c>
      <c r="G35" s="171">
        <f t="shared" si="19"/>
        <v>206650</v>
      </c>
      <c r="H35" s="171">
        <f t="shared" si="19"/>
        <v>202306</v>
      </c>
      <c r="I35" s="182">
        <f t="shared" si="16"/>
        <v>-2.1021050084684245E-2</v>
      </c>
      <c r="J35" s="172">
        <f t="shared" si="13"/>
        <v>3.5640481884221451</v>
      </c>
      <c r="K35" s="171">
        <f>H35-G35</f>
        <v>-4344</v>
      </c>
      <c r="L35" s="171">
        <f t="shared" si="15"/>
        <v>157980</v>
      </c>
      <c r="M35" s="172">
        <f t="shared" si="12"/>
        <v>7.586402929172173E-2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81359</v>
      </c>
      <c r="E37" s="178">
        <v>573119</v>
      </c>
      <c r="F37" s="178">
        <v>637900</v>
      </c>
      <c r="G37" s="178">
        <v>674898</v>
      </c>
      <c r="H37" s="178">
        <v>696244</v>
      </c>
      <c r="I37" s="179">
        <f>IFERROR(H37/G37-1,"-")</f>
        <v>3.1628483118930628E-2</v>
      </c>
      <c r="J37" s="179">
        <f>IFERROR(H37/D37-1,"-")</f>
        <v>7.5576764709497422</v>
      </c>
      <c r="K37" s="178">
        <f>H37-G37</f>
        <v>21346</v>
      </c>
      <c r="L37" s="178">
        <f>H37-D37</f>
        <v>614885</v>
      </c>
      <c r="M37" s="179">
        <f t="shared" ref="M37:M49" si="20">H37/H$9</f>
        <v>0.2610890196543133</v>
      </c>
    </row>
    <row r="38" spans="2:13" x14ac:dyDescent="0.25">
      <c r="B38" s="161" t="s">
        <v>99</v>
      </c>
      <c r="C38" s="162">
        <v>13953</v>
      </c>
      <c r="D38" s="162">
        <v>26737</v>
      </c>
      <c r="E38" s="162">
        <v>51285</v>
      </c>
      <c r="F38" s="162">
        <v>49212</v>
      </c>
      <c r="G38" s="162">
        <v>46569</v>
      </c>
      <c r="H38" s="162">
        <v>49677</v>
      </c>
      <c r="I38" s="180">
        <f>IFERROR(H38/G38-1,"-")</f>
        <v>6.6739676608903009E-2</v>
      </c>
      <c r="J38" s="163">
        <f t="shared" ref="J38:J49" si="21">IFERROR(H38/D38-1,"-")</f>
        <v>0.85798705913154061</v>
      </c>
      <c r="K38" s="162">
        <f t="shared" ref="K38:K48" si="22">H38-G38</f>
        <v>3108</v>
      </c>
      <c r="L38" s="162">
        <f t="shared" ref="L38:L49" si="23">H38-D38</f>
        <v>22940</v>
      </c>
      <c r="M38" s="163">
        <f t="shared" si="20"/>
        <v>1.8628698027368738E-2</v>
      </c>
    </row>
    <row r="39" spans="2:13" x14ac:dyDescent="0.25">
      <c r="B39" s="165" t="s">
        <v>105</v>
      </c>
      <c r="C39" s="166">
        <v>5079</v>
      </c>
      <c r="D39" s="166">
        <v>20805</v>
      </c>
      <c r="E39" s="166">
        <v>20975</v>
      </c>
      <c r="F39" s="166">
        <v>20053</v>
      </c>
      <c r="G39" s="166">
        <v>20039</v>
      </c>
      <c r="H39" s="166">
        <v>20361</v>
      </c>
      <c r="I39" s="181">
        <f>IFERROR(H39/G39-1,"-")</f>
        <v>1.6068666101102913E-2</v>
      </c>
      <c r="J39" s="167">
        <f t="shared" si="21"/>
        <v>-2.1341023792357583E-2</v>
      </c>
      <c r="K39" s="166">
        <f t="shared" si="22"/>
        <v>322</v>
      </c>
      <c r="L39" s="166">
        <f t="shared" si="23"/>
        <v>-444</v>
      </c>
      <c r="M39" s="167">
        <f t="shared" si="20"/>
        <v>7.6353024646265864E-3</v>
      </c>
    </row>
    <row r="40" spans="2:13" x14ac:dyDescent="0.25">
      <c r="B40" s="165" t="s">
        <v>102</v>
      </c>
      <c r="C40" s="166">
        <v>8874</v>
      </c>
      <c r="D40" s="166">
        <v>5932</v>
      </c>
      <c r="E40" s="166">
        <v>30310</v>
      </c>
      <c r="F40" s="166">
        <v>29159</v>
      </c>
      <c r="G40" s="166">
        <v>26530</v>
      </c>
      <c r="H40" s="166">
        <v>29316</v>
      </c>
      <c r="I40" s="181">
        <f>IFERROR(H40/G40-1,"-")</f>
        <v>0.10501319261213715</v>
      </c>
      <c r="J40" s="167">
        <f t="shared" si="21"/>
        <v>3.9420094403236678</v>
      </c>
      <c r="K40" s="166">
        <f t="shared" si="22"/>
        <v>2786</v>
      </c>
      <c r="L40" s="166">
        <f t="shared" si="23"/>
        <v>23384</v>
      </c>
      <c r="M40" s="167">
        <f t="shared" si="20"/>
        <v>1.0993395562742155E-2</v>
      </c>
    </row>
    <row r="41" spans="2:13" x14ac:dyDescent="0.25">
      <c r="B41" s="161" t="s">
        <v>109</v>
      </c>
      <c r="C41" s="162">
        <v>235324</v>
      </c>
      <c r="D41" s="162">
        <v>54622</v>
      </c>
      <c r="E41" s="162">
        <v>521834</v>
      </c>
      <c r="F41" s="162">
        <v>588688</v>
      </c>
      <c r="G41" s="162">
        <v>628329</v>
      </c>
      <c r="H41" s="162">
        <v>646567</v>
      </c>
      <c r="I41" s="180">
        <f>IFERROR(H41/G41-1,"-")</f>
        <v>2.902619487561453E-2</v>
      </c>
      <c r="J41" s="163">
        <f t="shared" si="21"/>
        <v>10.837116912599319</v>
      </c>
      <c r="K41" s="162">
        <f t="shared" si="22"/>
        <v>18238</v>
      </c>
      <c r="L41" s="162">
        <f t="shared" si="23"/>
        <v>591945</v>
      </c>
      <c r="M41" s="163">
        <f t="shared" si="20"/>
        <v>0.24246032162694453</v>
      </c>
    </row>
    <row r="42" spans="2:13" x14ac:dyDescent="0.25">
      <c r="B42" s="165" t="s">
        <v>112</v>
      </c>
      <c r="C42" s="166">
        <v>106790</v>
      </c>
      <c r="D42" s="166">
        <v>2559</v>
      </c>
      <c r="E42" s="166">
        <v>258001</v>
      </c>
      <c r="F42" s="166">
        <v>299812</v>
      </c>
      <c r="G42" s="166">
        <v>329183</v>
      </c>
      <c r="H42" s="166">
        <v>336533</v>
      </c>
      <c r="I42" s="181">
        <f t="shared" ref="I42:I49" si="24">IFERROR(H42/G42-1,"-")</f>
        <v>2.2328006002740208E-2</v>
      </c>
      <c r="J42" s="167">
        <f t="shared" si="21"/>
        <v>130.5095740523642</v>
      </c>
      <c r="K42" s="166">
        <f t="shared" si="22"/>
        <v>7350</v>
      </c>
      <c r="L42" s="166">
        <f t="shared" si="23"/>
        <v>333974</v>
      </c>
      <c r="M42" s="167">
        <f t="shared" si="20"/>
        <v>0.12619867611257693</v>
      </c>
    </row>
    <row r="43" spans="2:13" x14ac:dyDescent="0.25">
      <c r="B43" s="165" t="s">
        <v>115</v>
      </c>
      <c r="C43" s="166">
        <v>11703</v>
      </c>
      <c r="D43" s="166">
        <v>3952</v>
      </c>
      <c r="E43" s="166">
        <v>18219</v>
      </c>
      <c r="F43" s="166">
        <v>22787</v>
      </c>
      <c r="G43" s="166">
        <v>22382</v>
      </c>
      <c r="H43" s="166">
        <v>24097</v>
      </c>
      <c r="I43" s="181">
        <f t="shared" si="24"/>
        <v>7.6624072915735919E-2</v>
      </c>
      <c r="J43" s="167">
        <f t="shared" si="21"/>
        <v>5.0974190283400809</v>
      </c>
      <c r="K43" s="166">
        <f t="shared" si="22"/>
        <v>1715</v>
      </c>
      <c r="L43" s="166">
        <f t="shared" si="23"/>
        <v>20145</v>
      </c>
      <c r="M43" s="167">
        <f t="shared" si="20"/>
        <v>9.0362891552530251E-3</v>
      </c>
    </row>
    <row r="44" spans="2:13" x14ac:dyDescent="0.25">
      <c r="B44" s="165" t="s">
        <v>118</v>
      </c>
      <c r="C44" s="166">
        <v>5799</v>
      </c>
      <c r="D44" s="166">
        <v>6900</v>
      </c>
      <c r="E44" s="166">
        <v>13142</v>
      </c>
      <c r="F44" s="166">
        <v>14887</v>
      </c>
      <c r="G44" s="166">
        <v>14681</v>
      </c>
      <c r="H44" s="166">
        <v>15392</v>
      </c>
      <c r="I44" s="181">
        <f t="shared" si="24"/>
        <v>4.8429943464341596E-2</v>
      </c>
      <c r="J44" s="167">
        <f t="shared" si="21"/>
        <v>1.2307246376811594</v>
      </c>
      <c r="K44" s="166">
        <f t="shared" si="22"/>
        <v>711</v>
      </c>
      <c r="L44" s="166">
        <f t="shared" si="23"/>
        <v>8492</v>
      </c>
      <c r="M44" s="167">
        <f t="shared" si="20"/>
        <v>5.7719451665209183E-3</v>
      </c>
    </row>
    <row r="45" spans="2:13" x14ac:dyDescent="0.25">
      <c r="B45" s="165" t="s">
        <v>125</v>
      </c>
      <c r="C45" s="166">
        <v>10447</v>
      </c>
      <c r="D45" s="166">
        <v>3137</v>
      </c>
      <c r="E45" s="166">
        <v>29047</v>
      </c>
      <c r="F45" s="166">
        <v>25444</v>
      </c>
      <c r="G45" s="166">
        <v>27572</v>
      </c>
      <c r="H45" s="166">
        <v>24677</v>
      </c>
      <c r="I45" s="181">
        <f t="shared" si="24"/>
        <v>-0.10499782387929779</v>
      </c>
      <c r="J45" s="167">
        <f t="shared" si="21"/>
        <v>6.8664328976729356</v>
      </c>
      <c r="K45" s="166">
        <f t="shared" si="22"/>
        <v>-2895</v>
      </c>
      <c r="L45" s="166">
        <f t="shared" si="23"/>
        <v>21540</v>
      </c>
      <c r="M45" s="167">
        <f t="shared" si="20"/>
        <v>9.253787089022655E-3</v>
      </c>
    </row>
    <row r="46" spans="2:13" x14ac:dyDescent="0.25">
      <c r="B46" s="165" t="s">
        <v>121</v>
      </c>
      <c r="C46" s="166">
        <v>9027</v>
      </c>
      <c r="D46" s="166">
        <v>2375</v>
      </c>
      <c r="E46" s="166">
        <v>17758</v>
      </c>
      <c r="F46" s="166">
        <v>20301</v>
      </c>
      <c r="G46" s="166">
        <v>22004</v>
      </c>
      <c r="H46" s="166">
        <v>18376</v>
      </c>
      <c r="I46" s="181">
        <f t="shared" si="24"/>
        <v>-0.16487911288856572</v>
      </c>
      <c r="J46" s="167">
        <f t="shared" si="21"/>
        <v>6.7372631578947368</v>
      </c>
      <c r="K46" s="166">
        <f t="shared" si="22"/>
        <v>-3628</v>
      </c>
      <c r="L46" s="166">
        <f t="shared" si="23"/>
        <v>16001</v>
      </c>
      <c r="M46" s="167">
        <f t="shared" si="20"/>
        <v>6.8909345361219069E-3</v>
      </c>
    </row>
    <row r="47" spans="2:13" x14ac:dyDescent="0.25">
      <c r="B47" s="165" t="s">
        <v>130</v>
      </c>
      <c r="C47" s="166">
        <v>9587</v>
      </c>
      <c r="D47" s="166">
        <v>366</v>
      </c>
      <c r="E47" s="166">
        <v>12294</v>
      </c>
      <c r="F47" s="166">
        <v>14447</v>
      </c>
      <c r="G47" s="166">
        <v>12973</v>
      </c>
      <c r="H47" s="166">
        <v>13399</v>
      </c>
      <c r="I47" s="181">
        <f t="shared" si="24"/>
        <v>3.2837431588684129E-2</v>
      </c>
      <c r="J47" s="167">
        <f t="shared" si="21"/>
        <v>35.60928961748634</v>
      </c>
      <c r="K47" s="166">
        <f t="shared" si="22"/>
        <v>426</v>
      </c>
      <c r="L47" s="166">
        <f t="shared" si="23"/>
        <v>13033</v>
      </c>
      <c r="M47" s="167">
        <f t="shared" si="20"/>
        <v>5.0245772665159678E-3</v>
      </c>
    </row>
    <row r="48" spans="2:13" x14ac:dyDescent="0.25">
      <c r="B48" s="165" t="s">
        <v>133</v>
      </c>
      <c r="C48" s="166">
        <v>15367</v>
      </c>
      <c r="D48" s="166">
        <v>1525</v>
      </c>
      <c r="E48" s="166">
        <v>11366</v>
      </c>
      <c r="F48" s="166">
        <v>14222</v>
      </c>
      <c r="G48" s="166">
        <v>14777</v>
      </c>
      <c r="H48" s="166">
        <v>11522</v>
      </c>
      <c r="I48" s="181">
        <f t="shared" si="24"/>
        <v>-0.22027475130270013</v>
      </c>
      <c r="J48" s="167">
        <f t="shared" si="21"/>
        <v>6.5554098360655741</v>
      </c>
      <c r="K48" s="166">
        <f t="shared" si="22"/>
        <v>-3255</v>
      </c>
      <c r="L48" s="166">
        <f t="shared" si="23"/>
        <v>9997</v>
      </c>
      <c r="M48" s="167">
        <f t="shared" si="20"/>
        <v>4.3207089532649439E-3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33808</v>
      </c>
      <c r="E49" s="171">
        <f t="shared" si="26"/>
        <v>162007</v>
      </c>
      <c r="F49" s="171">
        <f t="shared" ref="F49:H49" si="27">F41-SUM(F42:F48)</f>
        <v>176788</v>
      </c>
      <c r="G49" s="171">
        <f t="shared" si="27"/>
        <v>184757</v>
      </c>
      <c r="H49" s="171">
        <f t="shared" si="27"/>
        <v>202571</v>
      </c>
      <c r="I49" s="182">
        <f t="shared" si="24"/>
        <v>9.6418538945750365E-2</v>
      </c>
      <c r="J49" s="172">
        <f t="shared" si="21"/>
        <v>4.9918066729768098</v>
      </c>
      <c r="K49" s="171">
        <f>H49-G49</f>
        <v>17814</v>
      </c>
      <c r="L49" s="171">
        <f t="shared" si="23"/>
        <v>168763</v>
      </c>
      <c r="M49" s="172">
        <f t="shared" si="20"/>
        <v>7.5963403347668199E-2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5058</v>
      </c>
      <c r="E51" s="178">
        <v>16823</v>
      </c>
      <c r="F51" s="178">
        <v>27446</v>
      </c>
      <c r="G51" s="178">
        <v>23231</v>
      </c>
      <c r="H51" s="178">
        <v>21785</v>
      </c>
      <c r="I51" s="179">
        <f>IFERROR(H51/G51-1,"-")</f>
        <v>-6.2244414790581515E-2</v>
      </c>
      <c r="J51" s="179">
        <f>IFERROR(H51/D51-1,"-")</f>
        <v>3.30703835508106</v>
      </c>
      <c r="K51" s="178">
        <f>H51-G51</f>
        <v>-1446</v>
      </c>
      <c r="L51" s="178">
        <f>H51-D51</f>
        <v>16727</v>
      </c>
      <c r="M51" s="179">
        <f t="shared" ref="M51:M63" si="28">H51/H$9</f>
        <v>8.1692973916747784E-3</v>
      </c>
    </row>
    <row r="52" spans="2:13" x14ac:dyDescent="0.25">
      <c r="B52" s="161" t="s">
        <v>99</v>
      </c>
      <c r="C52" s="162">
        <v>1123</v>
      </c>
      <c r="D52" s="162">
        <v>1502</v>
      </c>
      <c r="E52" s="162">
        <v>2015</v>
      </c>
      <c r="F52" s="162">
        <v>12065</v>
      </c>
      <c r="G52" s="162">
        <v>6319</v>
      </c>
      <c r="H52" s="162">
        <v>4389</v>
      </c>
      <c r="I52" s="180">
        <f>IFERROR(H52/G52-1,"-")</f>
        <v>-0.30542807406235162</v>
      </c>
      <c r="J52" s="163">
        <f t="shared" ref="J52:J63" si="29">IFERROR(H52/D52-1,"-")</f>
        <v>1.922103861517976</v>
      </c>
      <c r="K52" s="162">
        <f t="shared" ref="K52:K62" si="30">H52-G52</f>
        <v>-1930</v>
      </c>
      <c r="L52" s="162">
        <f t="shared" ref="L52:L63" si="31">H52-D52</f>
        <v>2887</v>
      </c>
      <c r="M52" s="163">
        <f t="shared" si="28"/>
        <v>1.6458593643360387E-3</v>
      </c>
    </row>
    <row r="53" spans="2:13" x14ac:dyDescent="0.25">
      <c r="B53" s="165" t="s">
        <v>105</v>
      </c>
      <c r="C53" s="166">
        <v>538</v>
      </c>
      <c r="D53" s="166">
        <v>685</v>
      </c>
      <c r="E53" s="166">
        <v>774</v>
      </c>
      <c r="F53" s="166">
        <v>8967</v>
      </c>
      <c r="G53" s="166">
        <v>4242</v>
      </c>
      <c r="H53" s="166">
        <v>2844</v>
      </c>
      <c r="I53" s="181">
        <f>IFERROR(H53/G53-1,"-")</f>
        <v>-0.32956152758132962</v>
      </c>
      <c r="J53" s="167">
        <f t="shared" si="29"/>
        <v>3.1518248175182482</v>
      </c>
      <c r="K53" s="166">
        <f t="shared" si="30"/>
        <v>-1398</v>
      </c>
      <c r="L53" s="166">
        <f t="shared" si="31"/>
        <v>2159</v>
      </c>
      <c r="M53" s="167">
        <f t="shared" si="28"/>
        <v>1.0664898683462507E-3</v>
      </c>
    </row>
    <row r="54" spans="2:13" x14ac:dyDescent="0.25">
      <c r="B54" s="165" t="s">
        <v>102</v>
      </c>
      <c r="C54" s="166">
        <v>585</v>
      </c>
      <c r="D54" s="166">
        <v>817</v>
      </c>
      <c r="E54" s="166">
        <v>1241</v>
      </c>
      <c r="F54" s="166">
        <v>3098</v>
      </c>
      <c r="G54" s="166">
        <v>2077</v>
      </c>
      <c r="H54" s="166">
        <v>1545</v>
      </c>
      <c r="I54" s="181">
        <f>IFERROR(H54/G54-1,"-")</f>
        <v>-0.25613866153105436</v>
      </c>
      <c r="J54" s="167">
        <f t="shared" si="29"/>
        <v>0.89106487148102809</v>
      </c>
      <c r="K54" s="166">
        <f t="shared" si="30"/>
        <v>-532</v>
      </c>
      <c r="L54" s="166">
        <f t="shared" si="31"/>
        <v>728</v>
      </c>
      <c r="M54" s="167">
        <f t="shared" si="28"/>
        <v>5.7936949598978813E-4</v>
      </c>
    </row>
    <row r="55" spans="2:13" x14ac:dyDescent="0.25">
      <c r="B55" s="161" t="s">
        <v>109</v>
      </c>
      <c r="C55" s="162">
        <v>8947</v>
      </c>
      <c r="D55" s="162">
        <v>3556</v>
      </c>
      <c r="E55" s="162">
        <v>14808</v>
      </c>
      <c r="F55" s="162">
        <v>15381</v>
      </c>
      <c r="G55" s="162">
        <v>16912</v>
      </c>
      <c r="H55" s="162">
        <v>17396</v>
      </c>
      <c r="I55" s="180">
        <f>IFERROR(H55/G55-1,"-")</f>
        <v>2.8618732261116442E-2</v>
      </c>
      <c r="J55" s="163">
        <f t="shared" si="29"/>
        <v>3.8920134983127106</v>
      </c>
      <c r="K55" s="162">
        <f t="shared" si="30"/>
        <v>484</v>
      </c>
      <c r="L55" s="162">
        <f t="shared" si="31"/>
        <v>13840</v>
      </c>
      <c r="M55" s="163">
        <f t="shared" si="28"/>
        <v>6.5234380273387401E-3</v>
      </c>
    </row>
    <row r="56" spans="2:13" x14ac:dyDescent="0.25">
      <c r="B56" s="165" t="s">
        <v>112</v>
      </c>
      <c r="C56" s="166">
        <v>2897</v>
      </c>
      <c r="D56" s="166">
        <v>93</v>
      </c>
      <c r="E56" s="166">
        <v>5195</v>
      </c>
      <c r="F56" s="166">
        <v>4726</v>
      </c>
      <c r="G56" s="166">
        <v>5733</v>
      </c>
      <c r="H56" s="166">
        <v>6111</v>
      </c>
      <c r="I56" s="181">
        <f t="shared" ref="I56:I63" si="32">IFERROR(H56/G56-1,"-")</f>
        <v>6.5934065934065922E-2</v>
      </c>
      <c r="J56" s="167">
        <f t="shared" si="29"/>
        <v>64.709677419354833</v>
      </c>
      <c r="K56" s="166">
        <f t="shared" si="30"/>
        <v>378</v>
      </c>
      <c r="L56" s="166">
        <f t="shared" si="31"/>
        <v>6018</v>
      </c>
      <c r="M56" s="167">
        <f t="shared" si="28"/>
        <v>2.291603229769317E-3</v>
      </c>
    </row>
    <row r="57" spans="2:13" x14ac:dyDescent="0.25">
      <c r="B57" s="165" t="s">
        <v>115</v>
      </c>
      <c r="C57" s="166">
        <v>2253</v>
      </c>
      <c r="D57" s="166">
        <v>1309</v>
      </c>
      <c r="E57" s="166">
        <v>3627</v>
      </c>
      <c r="F57" s="166">
        <v>2757</v>
      </c>
      <c r="G57" s="166">
        <v>3476</v>
      </c>
      <c r="H57" s="166">
        <v>3606</v>
      </c>
      <c r="I57" s="181">
        <f t="shared" si="32"/>
        <v>3.7399309551208182E-2</v>
      </c>
      <c r="J57" s="167">
        <f t="shared" si="29"/>
        <v>1.7547746371275781</v>
      </c>
      <c r="K57" s="166">
        <f t="shared" si="30"/>
        <v>130</v>
      </c>
      <c r="L57" s="166">
        <f t="shared" si="31"/>
        <v>2297</v>
      </c>
      <c r="M57" s="167">
        <f t="shared" si="28"/>
        <v>1.3522371537470395E-3</v>
      </c>
    </row>
    <row r="58" spans="2:13" x14ac:dyDescent="0.25">
      <c r="B58" s="165" t="s">
        <v>118</v>
      </c>
      <c r="C58" s="166">
        <v>449</v>
      </c>
      <c r="D58" s="166">
        <v>618</v>
      </c>
      <c r="E58" s="166">
        <v>1130</v>
      </c>
      <c r="F58" s="166">
        <v>1574</v>
      </c>
      <c r="G58" s="166">
        <v>1235</v>
      </c>
      <c r="H58" s="166">
        <v>1094</v>
      </c>
      <c r="I58" s="181">
        <f t="shared" si="32"/>
        <v>-0.1141700404858299</v>
      </c>
      <c r="J58" s="167">
        <f t="shared" si="29"/>
        <v>0.77022653721682843</v>
      </c>
      <c r="K58" s="166">
        <f t="shared" si="30"/>
        <v>-141</v>
      </c>
      <c r="L58" s="166">
        <f t="shared" si="31"/>
        <v>476</v>
      </c>
      <c r="M58" s="167">
        <f t="shared" si="28"/>
        <v>4.1024610266202473E-4</v>
      </c>
    </row>
    <row r="59" spans="2:13" x14ac:dyDescent="0.25">
      <c r="B59" s="165" t="s">
        <v>125</v>
      </c>
      <c r="C59" s="166">
        <v>218</v>
      </c>
      <c r="D59" s="166">
        <v>79</v>
      </c>
      <c r="E59" s="166">
        <v>420</v>
      </c>
      <c r="F59" s="166">
        <v>361</v>
      </c>
      <c r="G59" s="166">
        <v>550</v>
      </c>
      <c r="H59" s="166">
        <v>537</v>
      </c>
      <c r="I59" s="181">
        <f t="shared" si="32"/>
        <v>-2.3636363636363678E-2</v>
      </c>
      <c r="J59" s="167">
        <f t="shared" si="29"/>
        <v>5.7974683544303796</v>
      </c>
      <c r="K59" s="166">
        <f t="shared" si="30"/>
        <v>-13</v>
      </c>
      <c r="L59" s="166">
        <f t="shared" si="31"/>
        <v>458</v>
      </c>
      <c r="M59" s="167">
        <f t="shared" si="28"/>
        <v>2.0137308695567391E-4</v>
      </c>
    </row>
    <row r="60" spans="2:13" x14ac:dyDescent="0.25">
      <c r="B60" s="165" t="s">
        <v>121</v>
      </c>
      <c r="C60" s="166">
        <v>187</v>
      </c>
      <c r="D60" s="166">
        <v>107</v>
      </c>
      <c r="E60" s="166">
        <v>385</v>
      </c>
      <c r="F60" s="166">
        <v>374</v>
      </c>
      <c r="G60" s="166">
        <v>394</v>
      </c>
      <c r="H60" s="166">
        <v>478</v>
      </c>
      <c r="I60" s="181">
        <f t="shared" si="32"/>
        <v>0.21319796954314718</v>
      </c>
      <c r="J60" s="167">
        <f t="shared" si="29"/>
        <v>3.4672897196261685</v>
      </c>
      <c r="K60" s="166">
        <f t="shared" si="30"/>
        <v>84</v>
      </c>
      <c r="L60" s="166">
        <f t="shared" si="31"/>
        <v>371</v>
      </c>
      <c r="M60" s="167">
        <f t="shared" si="28"/>
        <v>1.7924829714117716E-4</v>
      </c>
    </row>
    <row r="61" spans="2:13" x14ac:dyDescent="0.25">
      <c r="B61" s="165" t="s">
        <v>130</v>
      </c>
      <c r="C61" s="166">
        <v>136</v>
      </c>
      <c r="D61" s="166">
        <v>29</v>
      </c>
      <c r="E61" s="166">
        <v>44</v>
      </c>
      <c r="F61" s="166">
        <v>153</v>
      </c>
      <c r="G61" s="166">
        <v>78</v>
      </c>
      <c r="H61" s="166">
        <v>166</v>
      </c>
      <c r="I61" s="181">
        <f t="shared" si="32"/>
        <v>1.1282051282051282</v>
      </c>
      <c r="J61" s="167">
        <f t="shared" si="29"/>
        <v>4.7241379310344831</v>
      </c>
      <c r="K61" s="166">
        <f t="shared" si="30"/>
        <v>88</v>
      </c>
      <c r="L61" s="166">
        <f t="shared" si="31"/>
        <v>137</v>
      </c>
      <c r="M61" s="167">
        <f t="shared" si="28"/>
        <v>6.224940863061801E-5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89</v>
      </c>
      <c r="F62" s="166">
        <v>138</v>
      </c>
      <c r="G62" s="166">
        <v>86</v>
      </c>
      <c r="H62" s="166">
        <v>408</v>
      </c>
      <c r="I62" s="181">
        <f t="shared" si="32"/>
        <v>3.7441860465116283</v>
      </c>
      <c r="J62" s="167">
        <f t="shared" si="29"/>
        <v>28.142857142857142</v>
      </c>
      <c r="K62" s="166">
        <f t="shared" si="30"/>
        <v>322</v>
      </c>
      <c r="L62" s="166">
        <f t="shared" si="31"/>
        <v>394</v>
      </c>
      <c r="M62" s="167">
        <f t="shared" si="28"/>
        <v>1.5299854651380811E-4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1307</v>
      </c>
      <c r="E63" s="171">
        <f t="shared" si="34"/>
        <v>3918</v>
      </c>
      <c r="F63" s="171">
        <f t="shared" ref="F63:H63" si="35">F55-SUM(F56:F62)</f>
        <v>5298</v>
      </c>
      <c r="G63" s="171">
        <f t="shared" si="35"/>
        <v>5360</v>
      </c>
      <c r="H63" s="171">
        <f t="shared" si="35"/>
        <v>4996</v>
      </c>
      <c r="I63" s="182">
        <f t="shared" si="32"/>
        <v>-6.7910447761194037E-2</v>
      </c>
      <c r="J63" s="172">
        <f t="shared" si="29"/>
        <v>2.8224942616679418</v>
      </c>
      <c r="K63" s="171">
        <f>H63-G63</f>
        <v>-364</v>
      </c>
      <c r="L63" s="171">
        <f t="shared" si="31"/>
        <v>3689</v>
      </c>
      <c r="M63" s="172">
        <f t="shared" si="28"/>
        <v>1.8734822019190818E-3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16999</v>
      </c>
      <c r="E65" s="178">
        <v>67366</v>
      </c>
      <c r="F65" s="178">
        <v>86656</v>
      </c>
      <c r="G65" s="178">
        <v>116855</v>
      </c>
      <c r="H65" s="178">
        <v>94193</v>
      </c>
      <c r="I65" s="179">
        <f>IFERROR(H65/G65-1,"-")</f>
        <v>-0.19393265157674044</v>
      </c>
      <c r="J65" s="179">
        <f>IFERROR(H65/D65-1,"-")</f>
        <v>4.5410906523913175</v>
      </c>
      <c r="K65" s="178">
        <f>H65-G65</f>
        <v>-22662</v>
      </c>
      <c r="L65" s="178">
        <f>H65-D65</f>
        <v>77194</v>
      </c>
      <c r="M65" s="179">
        <f t="shared" ref="M65:M77" si="36">H65/H$9</f>
        <v>3.5322039440625314E-2</v>
      </c>
    </row>
    <row r="66" spans="2:13" x14ac:dyDescent="0.25">
      <c r="B66" s="161" t="s">
        <v>99</v>
      </c>
      <c r="C66" s="162">
        <v>5545</v>
      </c>
      <c r="D66" s="162">
        <v>8975</v>
      </c>
      <c r="E66" s="162">
        <v>15319</v>
      </c>
      <c r="F66" s="162">
        <v>15555</v>
      </c>
      <c r="G66" s="162">
        <v>28730</v>
      </c>
      <c r="H66" s="162">
        <v>19172</v>
      </c>
      <c r="I66" s="180">
        <f>IFERROR(H66/G66-1,"-")</f>
        <v>-0.33268360598677338</v>
      </c>
      <c r="J66" s="163">
        <f t="shared" ref="J66:J77" si="37">IFERROR(H66/D66-1,"-")</f>
        <v>1.1361559888579387</v>
      </c>
      <c r="K66" s="162">
        <f t="shared" ref="K66:K76" si="38">H66-G66</f>
        <v>-9558</v>
      </c>
      <c r="L66" s="162">
        <f t="shared" ref="L66:L77" si="39">H66-D66</f>
        <v>10197</v>
      </c>
      <c r="M66" s="163">
        <f t="shared" si="36"/>
        <v>7.1894317003988462E-3</v>
      </c>
    </row>
    <row r="67" spans="2:13" x14ac:dyDescent="0.25">
      <c r="B67" s="165" t="s">
        <v>105</v>
      </c>
      <c r="C67" s="166">
        <v>2263</v>
      </c>
      <c r="D67" s="166">
        <v>8610</v>
      </c>
      <c r="E67" s="166">
        <v>11257</v>
      </c>
      <c r="F67" s="166">
        <v>11294</v>
      </c>
      <c r="G67" s="166">
        <v>17808</v>
      </c>
      <c r="H67" s="166">
        <v>7441</v>
      </c>
      <c r="I67" s="181">
        <f>IFERROR(H67/G67-1,"-")</f>
        <v>-0.58215408805031443</v>
      </c>
      <c r="J67" s="167">
        <f t="shared" si="37"/>
        <v>-0.13577235772357721</v>
      </c>
      <c r="K67" s="166">
        <f t="shared" si="38"/>
        <v>-10367</v>
      </c>
      <c r="L67" s="166">
        <f t="shared" si="39"/>
        <v>-1169</v>
      </c>
      <c r="M67" s="167">
        <f t="shared" si="36"/>
        <v>2.7903484916893288E-3</v>
      </c>
    </row>
    <row r="68" spans="2:13" x14ac:dyDescent="0.25">
      <c r="B68" s="165" t="s">
        <v>102</v>
      </c>
      <c r="C68" s="166">
        <v>3282</v>
      </c>
      <c r="D68" s="166">
        <v>365</v>
      </c>
      <c r="E68" s="166">
        <v>4062</v>
      </c>
      <c r="F68" s="166">
        <v>4261</v>
      </c>
      <c r="G68" s="166">
        <v>10922</v>
      </c>
      <c r="H68" s="166">
        <v>11731</v>
      </c>
      <c r="I68" s="181">
        <f>IFERROR(H68/G68-1,"-")</f>
        <v>7.4070683025087014E-2</v>
      </c>
      <c r="J68" s="167">
        <f t="shared" si="37"/>
        <v>31.139726027397259</v>
      </c>
      <c r="K68" s="166">
        <f t="shared" si="38"/>
        <v>809</v>
      </c>
      <c r="L68" s="166">
        <f t="shared" si="39"/>
        <v>11366</v>
      </c>
      <c r="M68" s="167">
        <f t="shared" si="36"/>
        <v>4.3990832087095174E-3</v>
      </c>
    </row>
    <row r="69" spans="2:13" x14ac:dyDescent="0.25">
      <c r="B69" s="161" t="s">
        <v>109</v>
      </c>
      <c r="C69" s="162">
        <v>18528</v>
      </c>
      <c r="D69" s="162">
        <v>8024</v>
      </c>
      <c r="E69" s="162">
        <v>52047</v>
      </c>
      <c r="F69" s="162">
        <v>71101</v>
      </c>
      <c r="G69" s="162">
        <v>88125</v>
      </c>
      <c r="H69" s="162">
        <v>75021</v>
      </c>
      <c r="I69" s="180">
        <f>IFERROR(H69/G69-1,"-")</f>
        <v>-0.14869787234042553</v>
      </c>
      <c r="J69" s="163">
        <f t="shared" si="37"/>
        <v>8.3495762711864412</v>
      </c>
      <c r="K69" s="162">
        <f t="shared" si="38"/>
        <v>-13104</v>
      </c>
      <c r="L69" s="162">
        <f t="shared" si="39"/>
        <v>66997</v>
      </c>
      <c r="M69" s="163">
        <f t="shared" si="36"/>
        <v>2.8132607740226467E-2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21001</v>
      </c>
      <c r="F70" s="166">
        <v>25101</v>
      </c>
      <c r="G70" s="166">
        <v>34981</v>
      </c>
      <c r="H70" s="166">
        <v>37459</v>
      </c>
      <c r="I70" s="181">
        <f t="shared" ref="I70:I77" si="40">IFERROR(H70/G70-1,"-")</f>
        <v>7.0838455161373215E-2</v>
      </c>
      <c r="J70" s="167">
        <f t="shared" si="37"/>
        <v>41.712656784492587</v>
      </c>
      <c r="K70" s="166">
        <f t="shared" si="38"/>
        <v>2478</v>
      </c>
      <c r="L70" s="166">
        <f t="shared" si="39"/>
        <v>36582</v>
      </c>
      <c r="M70" s="167">
        <f t="shared" si="36"/>
        <v>1.4046991553580241E-2</v>
      </c>
    </row>
    <row r="71" spans="2:13" x14ac:dyDescent="0.25">
      <c r="B71" s="165" t="s">
        <v>115</v>
      </c>
      <c r="C71" s="166">
        <v>2105</v>
      </c>
      <c r="D71" s="166">
        <v>1250</v>
      </c>
      <c r="E71" s="166">
        <v>5401</v>
      </c>
      <c r="F71" s="166">
        <v>5574</v>
      </c>
      <c r="G71" s="166">
        <v>5513</v>
      </c>
      <c r="H71" s="166">
        <v>5601</v>
      </c>
      <c r="I71" s="181">
        <f t="shared" si="40"/>
        <v>1.5962270995828032E-2</v>
      </c>
      <c r="J71" s="167">
        <f t="shared" si="37"/>
        <v>3.4808000000000003</v>
      </c>
      <c r="K71" s="166">
        <f t="shared" si="38"/>
        <v>88</v>
      </c>
      <c r="L71" s="166">
        <f t="shared" si="39"/>
        <v>4351</v>
      </c>
      <c r="M71" s="167">
        <f t="shared" si="36"/>
        <v>2.1003550466270572E-3</v>
      </c>
    </row>
    <row r="72" spans="2:13" x14ac:dyDescent="0.25">
      <c r="B72" s="165" t="s">
        <v>118</v>
      </c>
      <c r="C72" s="166">
        <v>2465</v>
      </c>
      <c r="D72" s="166">
        <v>1193</v>
      </c>
      <c r="E72" s="166">
        <v>6893</v>
      </c>
      <c r="F72" s="166">
        <v>8787</v>
      </c>
      <c r="G72" s="166">
        <v>10100</v>
      </c>
      <c r="H72" s="166">
        <v>5029</v>
      </c>
      <c r="I72" s="181">
        <f t="shared" si="40"/>
        <v>-0.50207920792079208</v>
      </c>
      <c r="J72" s="167">
        <f t="shared" si="37"/>
        <v>3.2154233025984915</v>
      </c>
      <c r="K72" s="166">
        <f t="shared" si="38"/>
        <v>-5071</v>
      </c>
      <c r="L72" s="166">
        <f t="shared" si="39"/>
        <v>3836</v>
      </c>
      <c r="M72" s="167">
        <f t="shared" si="36"/>
        <v>1.8858570843576987E-3</v>
      </c>
    </row>
    <row r="73" spans="2:13" x14ac:dyDescent="0.25">
      <c r="B73" s="165" t="s">
        <v>125</v>
      </c>
      <c r="C73" s="166">
        <v>210</v>
      </c>
      <c r="D73" s="166">
        <v>419</v>
      </c>
      <c r="E73" s="166">
        <v>1522</v>
      </c>
      <c r="F73" s="166">
        <v>1870</v>
      </c>
      <c r="G73" s="166">
        <v>3396</v>
      </c>
      <c r="H73" s="166">
        <v>2650</v>
      </c>
      <c r="I73" s="181">
        <f t="shared" si="40"/>
        <v>-0.21967020023557127</v>
      </c>
      <c r="J73" s="167">
        <f t="shared" si="37"/>
        <v>5.3245823389021476</v>
      </c>
      <c r="K73" s="166">
        <f t="shared" si="38"/>
        <v>-746</v>
      </c>
      <c r="L73" s="166">
        <f t="shared" si="39"/>
        <v>2231</v>
      </c>
      <c r="M73" s="167">
        <f t="shared" si="36"/>
        <v>9.9374055946468498E-4</v>
      </c>
    </row>
    <row r="74" spans="2:13" x14ac:dyDescent="0.25">
      <c r="B74" s="165" t="s">
        <v>121</v>
      </c>
      <c r="C74" s="166">
        <v>472</v>
      </c>
      <c r="D74" s="166">
        <v>426</v>
      </c>
      <c r="E74" s="166">
        <v>1477</v>
      </c>
      <c r="F74" s="166">
        <v>1476</v>
      </c>
      <c r="G74" s="166">
        <v>1986</v>
      </c>
      <c r="H74" s="166">
        <v>1550</v>
      </c>
      <c r="I74" s="181">
        <f t="shared" si="40"/>
        <v>-0.21953675730110778</v>
      </c>
      <c r="J74" s="167">
        <f t="shared" si="37"/>
        <v>2.6384976525821595</v>
      </c>
      <c r="K74" s="166">
        <f t="shared" si="38"/>
        <v>-436</v>
      </c>
      <c r="L74" s="166">
        <f t="shared" si="39"/>
        <v>1124</v>
      </c>
      <c r="M74" s="167">
        <f t="shared" si="36"/>
        <v>5.8124447817745734E-4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1041</v>
      </c>
      <c r="F75" s="166">
        <v>3201</v>
      </c>
      <c r="G75" s="166">
        <v>2216</v>
      </c>
      <c r="H75" s="166">
        <v>1462</v>
      </c>
      <c r="I75" s="181">
        <f t="shared" si="40"/>
        <v>-0.34025270758122739</v>
      </c>
      <c r="J75" s="167">
        <f t="shared" si="37"/>
        <v>1461</v>
      </c>
      <c r="K75" s="166">
        <f t="shared" si="38"/>
        <v>-754</v>
      </c>
      <c r="L75" s="166">
        <f t="shared" si="39"/>
        <v>1461</v>
      </c>
      <c r="M75" s="167">
        <f t="shared" si="36"/>
        <v>5.4824479167447904E-4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418</v>
      </c>
      <c r="F76" s="166">
        <v>936</v>
      </c>
      <c r="G76" s="166">
        <v>1641</v>
      </c>
      <c r="H76" s="166">
        <v>1825</v>
      </c>
      <c r="I76" s="181">
        <f t="shared" si="40"/>
        <v>0.11212675198049959</v>
      </c>
      <c r="J76" s="167" t="str">
        <f t="shared" si="37"/>
        <v>-</v>
      </c>
      <c r="K76" s="166">
        <f t="shared" si="38"/>
        <v>184</v>
      </c>
      <c r="L76" s="166">
        <f t="shared" si="39"/>
        <v>1825</v>
      </c>
      <c r="M76" s="167">
        <f t="shared" si="36"/>
        <v>6.8436849849926431E-4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3858</v>
      </c>
      <c r="E77" s="171">
        <f t="shared" si="42"/>
        <v>14294</v>
      </c>
      <c r="F77" s="171">
        <f t="shared" ref="F77:H77" si="43">F69-SUM(F70:F76)</f>
        <v>24156</v>
      </c>
      <c r="G77" s="171">
        <f t="shared" si="43"/>
        <v>28292</v>
      </c>
      <c r="H77" s="171">
        <f t="shared" si="43"/>
        <v>19445</v>
      </c>
      <c r="I77" s="182">
        <f t="shared" si="40"/>
        <v>-0.31270323766435737</v>
      </c>
      <c r="J77" s="172">
        <f t="shared" si="37"/>
        <v>4.0401762571280457</v>
      </c>
      <c r="K77" s="171">
        <f>H77-G77</f>
        <v>-8847</v>
      </c>
      <c r="L77" s="171">
        <f t="shared" si="39"/>
        <v>15587</v>
      </c>
      <c r="M77" s="172">
        <f t="shared" si="36"/>
        <v>7.2918057278455852E-3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70082</v>
      </c>
      <c r="E79" s="178">
        <v>321332</v>
      </c>
      <c r="F79" s="178">
        <v>378937</v>
      </c>
      <c r="G79" s="178">
        <v>434631</v>
      </c>
      <c r="H79" s="178">
        <v>443938</v>
      </c>
      <c r="I79" s="179">
        <f>IFERROR(H79/G79-1,"-")</f>
        <v>2.1413566910781778E-2</v>
      </c>
      <c r="J79" s="179">
        <f>IFERROR(H79/D79-1,"-")</f>
        <v>5.334550954596045</v>
      </c>
      <c r="K79" s="178">
        <f>H79-G79</f>
        <v>9307</v>
      </c>
      <c r="L79" s="178">
        <f>H79-D79</f>
        <v>373856</v>
      </c>
      <c r="M79" s="179">
        <f t="shared" ref="M79:M91" si="44">H79/H$9</f>
        <v>0.16647516848589938</v>
      </c>
    </row>
    <row r="80" spans="2:13" x14ac:dyDescent="0.25">
      <c r="B80" s="161" t="s">
        <v>99</v>
      </c>
      <c r="C80" s="162">
        <v>47060</v>
      </c>
      <c r="D80" s="162">
        <v>39171</v>
      </c>
      <c r="E80" s="162">
        <v>153117</v>
      </c>
      <c r="F80" s="162">
        <v>165380</v>
      </c>
      <c r="G80" s="162">
        <v>177175</v>
      </c>
      <c r="H80" s="162">
        <v>181105</v>
      </c>
      <c r="I80" s="180">
        <f>IFERROR(H80/G80-1,"-")</f>
        <v>2.2181459009454008E-2</v>
      </c>
      <c r="J80" s="163">
        <f t="shared" ref="J80:J91" si="45">IFERROR(H80/D80-1,"-")</f>
        <v>3.623445916621991</v>
      </c>
      <c r="K80" s="162">
        <f t="shared" ref="K80:K90" si="46">H80-G80</f>
        <v>3930</v>
      </c>
      <c r="L80" s="162">
        <f t="shared" ref="L80:L91" si="47">H80-D80</f>
        <v>141934</v>
      </c>
      <c r="M80" s="163">
        <f t="shared" si="44"/>
        <v>6.7913729819566712E-2</v>
      </c>
    </row>
    <row r="81" spans="2:13" x14ac:dyDescent="0.25">
      <c r="B81" s="165" t="s">
        <v>105</v>
      </c>
      <c r="C81" s="166">
        <v>8752</v>
      </c>
      <c r="D81" s="166">
        <v>17880</v>
      </c>
      <c r="E81" s="166">
        <v>41817</v>
      </c>
      <c r="F81" s="166">
        <v>42733</v>
      </c>
      <c r="G81" s="166">
        <v>50173</v>
      </c>
      <c r="H81" s="166">
        <v>41021</v>
      </c>
      <c r="I81" s="181">
        <f>IFERROR(H81/G81-1,"-")</f>
        <v>-0.18240886532597211</v>
      </c>
      <c r="J81" s="167">
        <f t="shared" si="45"/>
        <v>1.2942393736017896</v>
      </c>
      <c r="K81" s="166">
        <f t="shared" si="46"/>
        <v>-9152</v>
      </c>
      <c r="L81" s="166">
        <f t="shared" si="47"/>
        <v>23141</v>
      </c>
      <c r="M81" s="167">
        <f t="shared" si="44"/>
        <v>1.5382728864075792E-2</v>
      </c>
    </row>
    <row r="82" spans="2:13" x14ac:dyDescent="0.25">
      <c r="B82" s="165" t="s">
        <v>102</v>
      </c>
      <c r="C82" s="166">
        <v>38308</v>
      </c>
      <c r="D82" s="166">
        <v>21291</v>
      </c>
      <c r="E82" s="166">
        <v>111300</v>
      </c>
      <c r="F82" s="166">
        <v>122647</v>
      </c>
      <c r="G82" s="166">
        <v>127002</v>
      </c>
      <c r="H82" s="166">
        <v>140084</v>
      </c>
      <c r="I82" s="181">
        <f>IFERROR(H82/G82-1,"-")</f>
        <v>0.10300625187004919</v>
      </c>
      <c r="J82" s="167">
        <f t="shared" si="45"/>
        <v>5.5794936827767598</v>
      </c>
      <c r="K82" s="166">
        <f t="shared" si="46"/>
        <v>13082</v>
      </c>
      <c r="L82" s="166">
        <f t="shared" si="47"/>
        <v>118793</v>
      </c>
      <c r="M82" s="167">
        <f t="shared" si="44"/>
        <v>5.2531000955490924E-2</v>
      </c>
    </row>
    <row r="83" spans="2:13" x14ac:dyDescent="0.25">
      <c r="B83" s="161" t="s">
        <v>109</v>
      </c>
      <c r="C83" s="162">
        <v>95182</v>
      </c>
      <c r="D83" s="162">
        <v>30911</v>
      </c>
      <c r="E83" s="162">
        <v>168215</v>
      </c>
      <c r="F83" s="162">
        <v>213557</v>
      </c>
      <c r="G83" s="162">
        <v>257456</v>
      </c>
      <c r="H83" s="162">
        <v>262833</v>
      </c>
      <c r="I83" s="180">
        <f>IFERROR(H83/G83-1,"-")</f>
        <v>2.0885122117954236E-2</v>
      </c>
      <c r="J83" s="163">
        <f t="shared" si="45"/>
        <v>7.5028954094011837</v>
      </c>
      <c r="K83" s="162">
        <f t="shared" si="46"/>
        <v>5377</v>
      </c>
      <c r="L83" s="162">
        <f t="shared" si="47"/>
        <v>231922</v>
      </c>
      <c r="M83" s="163">
        <f t="shared" si="44"/>
        <v>9.8561438666332671E-2</v>
      </c>
    </row>
    <row r="84" spans="2:13" x14ac:dyDescent="0.25">
      <c r="B84" s="165" t="s">
        <v>112</v>
      </c>
      <c r="C84" s="166">
        <v>16800</v>
      </c>
      <c r="D84" s="166">
        <v>2073</v>
      </c>
      <c r="E84" s="166">
        <v>30030</v>
      </c>
      <c r="F84" s="166">
        <v>40721</v>
      </c>
      <c r="G84" s="166">
        <v>50856</v>
      </c>
      <c r="H84" s="166">
        <v>51057</v>
      </c>
      <c r="I84" s="181">
        <f t="shared" ref="I84:I91" si="48">IFERROR(H84/G84-1,"-")</f>
        <v>3.9523360075506275E-3</v>
      </c>
      <c r="J84" s="167">
        <f t="shared" si="45"/>
        <v>23.629522431259044</v>
      </c>
      <c r="K84" s="166">
        <f t="shared" si="46"/>
        <v>201</v>
      </c>
      <c r="L84" s="166">
        <f t="shared" si="47"/>
        <v>48984</v>
      </c>
      <c r="M84" s="167">
        <f t="shared" si="44"/>
        <v>1.9146193111165444E-2</v>
      </c>
    </row>
    <row r="85" spans="2:13" x14ac:dyDescent="0.25">
      <c r="B85" s="165" t="s">
        <v>115</v>
      </c>
      <c r="C85" s="166">
        <v>32881</v>
      </c>
      <c r="D85" s="166">
        <v>6401</v>
      </c>
      <c r="E85" s="166">
        <v>53184</v>
      </c>
      <c r="F85" s="166">
        <v>64537</v>
      </c>
      <c r="G85" s="166">
        <v>73470</v>
      </c>
      <c r="H85" s="166">
        <v>73054</v>
      </c>
      <c r="I85" s="181">
        <f t="shared" si="48"/>
        <v>-5.6621750374302726E-3</v>
      </c>
      <c r="J85" s="167">
        <f t="shared" si="45"/>
        <v>10.412904233713482</v>
      </c>
      <c r="K85" s="166">
        <f t="shared" si="46"/>
        <v>-416</v>
      </c>
      <c r="L85" s="166">
        <f t="shared" si="47"/>
        <v>66653</v>
      </c>
      <c r="M85" s="167">
        <f t="shared" si="44"/>
        <v>2.7394989747597399E-2</v>
      </c>
    </row>
    <row r="86" spans="2:13" x14ac:dyDescent="0.25">
      <c r="B86" s="165" t="s">
        <v>118</v>
      </c>
      <c r="C86" s="166">
        <v>5852</v>
      </c>
      <c r="D86" s="166">
        <v>5922</v>
      </c>
      <c r="E86" s="166">
        <v>15453</v>
      </c>
      <c r="F86" s="166">
        <v>19572</v>
      </c>
      <c r="G86" s="166">
        <v>28865</v>
      </c>
      <c r="H86" s="166">
        <v>29134</v>
      </c>
      <c r="I86" s="181">
        <f t="shared" si="48"/>
        <v>9.3192447600900508E-3</v>
      </c>
      <c r="J86" s="167">
        <f t="shared" si="45"/>
        <v>3.9196217494089831</v>
      </c>
      <c r="K86" s="166">
        <f t="shared" si="46"/>
        <v>269</v>
      </c>
      <c r="L86" s="166">
        <f t="shared" si="47"/>
        <v>23212</v>
      </c>
      <c r="M86" s="167">
        <f t="shared" si="44"/>
        <v>1.0925146211110995E-2</v>
      </c>
    </row>
    <row r="87" spans="2:13" x14ac:dyDescent="0.25">
      <c r="B87" s="165" t="s">
        <v>125</v>
      </c>
      <c r="C87" s="166">
        <v>1464</v>
      </c>
      <c r="D87" s="166">
        <v>579</v>
      </c>
      <c r="E87" s="166">
        <v>4796</v>
      </c>
      <c r="F87" s="166">
        <v>4747</v>
      </c>
      <c r="G87" s="166">
        <v>7257</v>
      </c>
      <c r="H87" s="166">
        <v>7143</v>
      </c>
      <c r="I87" s="181">
        <f t="shared" si="48"/>
        <v>-1.5708970649028542E-2</v>
      </c>
      <c r="J87" s="167">
        <f t="shared" si="45"/>
        <v>11.336787564766839</v>
      </c>
      <c r="K87" s="166">
        <f t="shared" si="46"/>
        <v>-114</v>
      </c>
      <c r="L87" s="166">
        <f t="shared" si="47"/>
        <v>6564</v>
      </c>
      <c r="M87" s="167">
        <f t="shared" si="44"/>
        <v>2.6785995533042438E-3</v>
      </c>
    </row>
    <row r="88" spans="2:13" x14ac:dyDescent="0.25">
      <c r="B88" s="165" t="s">
        <v>121</v>
      </c>
      <c r="C88" s="166">
        <v>1087</v>
      </c>
      <c r="D88" s="166">
        <v>723</v>
      </c>
      <c r="E88" s="166">
        <v>2900</v>
      </c>
      <c r="F88" s="166">
        <v>2774</v>
      </c>
      <c r="G88" s="166">
        <v>3642</v>
      </c>
      <c r="H88" s="166">
        <v>3854</v>
      </c>
      <c r="I88" s="181">
        <f t="shared" si="48"/>
        <v>5.8209774848984042E-2</v>
      </c>
      <c r="J88" s="167">
        <f t="shared" si="45"/>
        <v>4.3305670816044257</v>
      </c>
      <c r="K88" s="166">
        <f t="shared" si="46"/>
        <v>212</v>
      </c>
      <c r="L88" s="166">
        <f t="shared" si="47"/>
        <v>3131</v>
      </c>
      <c r="M88" s="167">
        <f t="shared" si="44"/>
        <v>1.4452362702554325E-3</v>
      </c>
    </row>
    <row r="89" spans="2:13" x14ac:dyDescent="0.25">
      <c r="B89" s="165" t="s">
        <v>130</v>
      </c>
      <c r="C89" s="166">
        <v>3002</v>
      </c>
      <c r="D89" s="166">
        <v>112</v>
      </c>
      <c r="E89" s="166">
        <v>3376</v>
      </c>
      <c r="F89" s="166">
        <v>5224</v>
      </c>
      <c r="G89" s="166">
        <v>4318</v>
      </c>
      <c r="H89" s="166">
        <v>4499</v>
      </c>
      <c r="I89" s="181">
        <f t="shared" si="48"/>
        <v>4.1917554423344106E-2</v>
      </c>
      <c r="J89" s="167">
        <f t="shared" si="45"/>
        <v>39.169642857142854</v>
      </c>
      <c r="K89" s="166">
        <f t="shared" si="46"/>
        <v>181</v>
      </c>
      <c r="L89" s="166">
        <f t="shared" si="47"/>
        <v>4387</v>
      </c>
      <c r="M89" s="167">
        <f t="shared" si="44"/>
        <v>1.6871089724647616E-3</v>
      </c>
    </row>
    <row r="90" spans="2:13" x14ac:dyDescent="0.25">
      <c r="B90" s="165" t="s">
        <v>133</v>
      </c>
      <c r="C90" s="166">
        <v>4636</v>
      </c>
      <c r="D90" s="166">
        <v>405</v>
      </c>
      <c r="E90" s="166">
        <v>3155</v>
      </c>
      <c r="F90" s="166">
        <v>5658</v>
      </c>
      <c r="G90" s="166">
        <v>5939</v>
      </c>
      <c r="H90" s="166">
        <v>4003</v>
      </c>
      <c r="I90" s="181">
        <f t="shared" si="48"/>
        <v>-0.32598080484930125</v>
      </c>
      <c r="J90" s="167">
        <f t="shared" si="45"/>
        <v>8.8839506172839506</v>
      </c>
      <c r="K90" s="166">
        <f t="shared" si="46"/>
        <v>-1936</v>
      </c>
      <c r="L90" s="166">
        <f t="shared" si="47"/>
        <v>3598</v>
      </c>
      <c r="M90" s="167">
        <f t="shared" si="44"/>
        <v>1.5011107394479752E-3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14696</v>
      </c>
      <c r="E91" s="171">
        <f t="shared" si="50"/>
        <v>55321</v>
      </c>
      <c r="F91" s="171">
        <f t="shared" ref="F91:H91" si="51">F83-SUM(F84:F90)</f>
        <v>70324</v>
      </c>
      <c r="G91" s="171">
        <f t="shared" si="51"/>
        <v>83109</v>
      </c>
      <c r="H91" s="171">
        <f t="shared" si="51"/>
        <v>90089</v>
      </c>
      <c r="I91" s="182">
        <f t="shared" si="48"/>
        <v>8.3986090555776105E-2</v>
      </c>
      <c r="J91" s="172">
        <f t="shared" si="45"/>
        <v>5.1301714752313554</v>
      </c>
      <c r="K91" s="171">
        <f>H91-G91</f>
        <v>6980</v>
      </c>
      <c r="L91" s="171">
        <f t="shared" si="47"/>
        <v>75393</v>
      </c>
      <c r="M91" s="172">
        <f t="shared" si="44"/>
        <v>3.3783054060986417E-2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11802</v>
      </c>
      <c r="E93" s="178">
        <v>24671</v>
      </c>
      <c r="F93" s="178">
        <v>30683</v>
      </c>
      <c r="G93" s="178">
        <v>29198</v>
      </c>
      <c r="H93" s="178">
        <v>28272</v>
      </c>
      <c r="I93" s="179">
        <f>IFERROR(H93/G93-1,"-")</f>
        <v>-3.1714500993218708E-2</v>
      </c>
      <c r="J93" s="179">
        <f>IFERROR(H93/D93-1,"-")</f>
        <v>1.3955261820030502</v>
      </c>
      <c r="K93" s="178">
        <f>H93-G93</f>
        <v>-926</v>
      </c>
      <c r="L93" s="178">
        <f>H93-D93</f>
        <v>16470</v>
      </c>
      <c r="M93" s="179">
        <f t="shared" ref="M93:M105" si="52">H93/H$9</f>
        <v>1.0601899281956822E-2</v>
      </c>
    </row>
    <row r="94" spans="2:13" x14ac:dyDescent="0.25">
      <c r="B94" s="161" t="s">
        <v>99</v>
      </c>
      <c r="C94" s="162">
        <v>7454</v>
      </c>
      <c r="D94" s="162">
        <v>7418</v>
      </c>
      <c r="E94" s="162">
        <v>15383</v>
      </c>
      <c r="F94" s="162">
        <v>19920</v>
      </c>
      <c r="G94" s="162">
        <v>16896</v>
      </c>
      <c r="H94" s="162">
        <v>16644</v>
      </c>
      <c r="I94" s="180">
        <f>IFERROR(H94/G94-1,"-")</f>
        <v>-1.4914772727272707E-2</v>
      </c>
      <c r="J94" s="163">
        <f t="shared" ref="J94:J105" si="53">IFERROR(H94/D94-1,"-")</f>
        <v>1.2437314640064709</v>
      </c>
      <c r="K94" s="162">
        <f t="shared" ref="K94:K104" si="54">H94-G94</f>
        <v>-252</v>
      </c>
      <c r="L94" s="162">
        <f t="shared" ref="L94:L105" si="55">H94-D94</f>
        <v>9226</v>
      </c>
      <c r="M94" s="163">
        <f t="shared" si="52"/>
        <v>6.24144070631329E-3</v>
      </c>
    </row>
    <row r="95" spans="2:13" x14ac:dyDescent="0.25">
      <c r="B95" s="165" t="s">
        <v>105</v>
      </c>
      <c r="C95" s="166">
        <v>4239</v>
      </c>
      <c r="D95" s="166">
        <v>4253</v>
      </c>
      <c r="E95" s="166">
        <v>7500</v>
      </c>
      <c r="F95" s="166">
        <v>5955</v>
      </c>
      <c r="G95" s="166">
        <v>4664</v>
      </c>
      <c r="H95" s="166">
        <v>5394</v>
      </c>
      <c r="I95" s="181">
        <f>IFERROR(H95/G95-1,"-")</f>
        <v>0.15651801029159529</v>
      </c>
      <c r="J95" s="167">
        <f t="shared" si="53"/>
        <v>0.26828121326122734</v>
      </c>
      <c r="K95" s="166">
        <f t="shared" si="54"/>
        <v>730</v>
      </c>
      <c r="L95" s="166">
        <f t="shared" si="55"/>
        <v>1141</v>
      </c>
      <c r="M95" s="167">
        <f t="shared" si="52"/>
        <v>2.0227307840575515E-3</v>
      </c>
    </row>
    <row r="96" spans="2:13" x14ac:dyDescent="0.25">
      <c r="B96" s="165" t="s">
        <v>102</v>
      </c>
      <c r="C96" s="166">
        <v>3215</v>
      </c>
      <c r="D96" s="166">
        <v>3165</v>
      </c>
      <c r="E96" s="166">
        <v>7883</v>
      </c>
      <c r="F96" s="166">
        <v>13965</v>
      </c>
      <c r="G96" s="166">
        <v>12232</v>
      </c>
      <c r="H96" s="166">
        <v>11250</v>
      </c>
      <c r="I96" s="181">
        <f>IFERROR(H96/G96-1,"-")</f>
        <v>-8.0281229561805056E-2</v>
      </c>
      <c r="J96" s="167">
        <f t="shared" si="53"/>
        <v>2.5545023696682465</v>
      </c>
      <c r="K96" s="166">
        <f t="shared" si="54"/>
        <v>-982</v>
      </c>
      <c r="L96" s="166">
        <f t="shared" si="55"/>
        <v>8085</v>
      </c>
      <c r="M96" s="167">
        <f t="shared" si="52"/>
        <v>4.218709922255739E-3</v>
      </c>
    </row>
    <row r="97" spans="2:13" x14ac:dyDescent="0.25">
      <c r="B97" s="161" t="s">
        <v>109</v>
      </c>
      <c r="C97" s="162">
        <v>5300</v>
      </c>
      <c r="D97" s="162">
        <v>4384</v>
      </c>
      <c r="E97" s="162">
        <v>9288</v>
      </c>
      <c r="F97" s="162">
        <v>10763</v>
      </c>
      <c r="G97" s="162">
        <v>12302</v>
      </c>
      <c r="H97" s="162">
        <v>11628</v>
      </c>
      <c r="I97" s="180">
        <f>IFERROR(H97/G97-1,"-")</f>
        <v>-5.47878393757113E-2</v>
      </c>
      <c r="J97" s="163">
        <f t="shared" si="53"/>
        <v>1.6523722627737225</v>
      </c>
      <c r="K97" s="162">
        <f t="shared" si="54"/>
        <v>-674</v>
      </c>
      <c r="L97" s="162">
        <f t="shared" si="55"/>
        <v>7244</v>
      </c>
      <c r="M97" s="163">
        <f t="shared" si="52"/>
        <v>4.3604585756435313E-3</v>
      </c>
    </row>
    <row r="98" spans="2:13" x14ac:dyDescent="0.25">
      <c r="B98" s="165" t="s">
        <v>112</v>
      </c>
      <c r="C98" s="166">
        <v>994</v>
      </c>
      <c r="D98" s="166">
        <v>145</v>
      </c>
      <c r="E98" s="166">
        <v>1307</v>
      </c>
      <c r="F98" s="166">
        <v>1561</v>
      </c>
      <c r="G98" s="166">
        <v>1845</v>
      </c>
      <c r="H98" s="166">
        <v>1552</v>
      </c>
      <c r="I98" s="181">
        <f t="shared" ref="I98:I105" si="56">IFERROR(H98/G98-1,"-")</f>
        <v>-0.1588075880758808</v>
      </c>
      <c r="J98" s="167">
        <f t="shared" si="53"/>
        <v>9.703448275862069</v>
      </c>
      <c r="K98" s="166">
        <f t="shared" si="54"/>
        <v>-293</v>
      </c>
      <c r="L98" s="166">
        <f t="shared" si="55"/>
        <v>1407</v>
      </c>
      <c r="M98" s="167">
        <f t="shared" si="52"/>
        <v>5.8199447105252496E-4</v>
      </c>
    </row>
    <row r="99" spans="2:13" x14ac:dyDescent="0.25">
      <c r="B99" s="165" t="s">
        <v>115</v>
      </c>
      <c r="C99" s="166">
        <v>1071</v>
      </c>
      <c r="D99" s="166">
        <v>659</v>
      </c>
      <c r="E99" s="166">
        <v>1843</v>
      </c>
      <c r="F99" s="166">
        <v>2024</v>
      </c>
      <c r="G99" s="166">
        <v>2489</v>
      </c>
      <c r="H99" s="166">
        <v>2173</v>
      </c>
      <c r="I99" s="181">
        <f t="shared" si="56"/>
        <v>-0.12695861791884289</v>
      </c>
      <c r="J99" s="167">
        <f t="shared" si="53"/>
        <v>2.2974203338391503</v>
      </c>
      <c r="K99" s="166">
        <f t="shared" si="54"/>
        <v>-316</v>
      </c>
      <c r="L99" s="166">
        <f t="shared" si="55"/>
        <v>1514</v>
      </c>
      <c r="M99" s="167">
        <f t="shared" si="52"/>
        <v>8.1486725876104172E-4</v>
      </c>
    </row>
    <row r="100" spans="2:13" x14ac:dyDescent="0.25">
      <c r="B100" s="165" t="s">
        <v>118</v>
      </c>
      <c r="C100" s="166">
        <v>1161</v>
      </c>
      <c r="D100" s="166">
        <v>1852</v>
      </c>
      <c r="E100" s="166">
        <v>1779</v>
      </c>
      <c r="F100" s="166">
        <v>2117</v>
      </c>
      <c r="G100" s="166">
        <v>2082</v>
      </c>
      <c r="H100" s="166">
        <v>2030</v>
      </c>
      <c r="I100" s="181">
        <f t="shared" si="56"/>
        <v>-2.4975984630163262E-2</v>
      </c>
      <c r="J100" s="167">
        <f t="shared" si="53"/>
        <v>9.6112311015118745E-2</v>
      </c>
      <c r="K100" s="166">
        <f t="shared" si="54"/>
        <v>-52</v>
      </c>
      <c r="L100" s="166">
        <f t="shared" si="55"/>
        <v>178</v>
      </c>
      <c r="M100" s="167">
        <f t="shared" si="52"/>
        <v>7.612427681937022E-4</v>
      </c>
    </row>
    <row r="101" spans="2:13" x14ac:dyDescent="0.25">
      <c r="B101" s="165" t="s">
        <v>125</v>
      </c>
      <c r="C101" s="166">
        <v>265</v>
      </c>
      <c r="D101" s="166">
        <v>84</v>
      </c>
      <c r="E101" s="166">
        <v>672</v>
      </c>
      <c r="F101" s="166">
        <v>531</v>
      </c>
      <c r="G101" s="166">
        <v>598</v>
      </c>
      <c r="H101" s="166">
        <v>576</v>
      </c>
      <c r="I101" s="181">
        <f t="shared" si="56"/>
        <v>-3.6789297658862852E-2</v>
      </c>
      <c r="J101" s="167">
        <f t="shared" si="53"/>
        <v>5.8571428571428568</v>
      </c>
      <c r="K101" s="166">
        <f t="shared" si="54"/>
        <v>-22</v>
      </c>
      <c r="L101" s="166">
        <f t="shared" si="55"/>
        <v>492</v>
      </c>
      <c r="M101" s="167">
        <f t="shared" si="52"/>
        <v>2.1599794801949383E-4</v>
      </c>
    </row>
    <row r="102" spans="2:13" x14ac:dyDescent="0.25">
      <c r="B102" s="165" t="s">
        <v>121</v>
      </c>
      <c r="C102" s="166">
        <v>132</v>
      </c>
      <c r="D102" s="166">
        <v>154</v>
      </c>
      <c r="E102" s="166">
        <v>373</v>
      </c>
      <c r="F102" s="166">
        <v>293</v>
      </c>
      <c r="G102" s="166">
        <v>514</v>
      </c>
      <c r="H102" s="166">
        <v>484</v>
      </c>
      <c r="I102" s="181">
        <f t="shared" si="56"/>
        <v>-5.8365758754863828E-2</v>
      </c>
      <c r="J102" s="167">
        <f t="shared" si="53"/>
        <v>2.1428571428571428</v>
      </c>
      <c r="K102" s="166">
        <f t="shared" si="54"/>
        <v>-30</v>
      </c>
      <c r="L102" s="166">
        <f t="shared" si="55"/>
        <v>330</v>
      </c>
      <c r="M102" s="167">
        <f t="shared" si="52"/>
        <v>1.8149827576638021E-4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182</v>
      </c>
      <c r="F103" s="166">
        <v>87</v>
      </c>
      <c r="G103" s="166">
        <v>151</v>
      </c>
      <c r="H103" s="166">
        <v>128</v>
      </c>
      <c r="I103" s="181">
        <f t="shared" si="56"/>
        <v>-0.15231788079470199</v>
      </c>
      <c r="J103" s="167">
        <f t="shared" si="53"/>
        <v>6.5294117647058822</v>
      </c>
      <c r="K103" s="166">
        <f t="shared" si="54"/>
        <v>-23</v>
      </c>
      <c r="L103" s="166">
        <f t="shared" si="55"/>
        <v>111</v>
      </c>
      <c r="M103" s="167">
        <f t="shared" si="52"/>
        <v>4.7999544004331957E-5</v>
      </c>
    </row>
    <row r="104" spans="2:13" x14ac:dyDescent="0.25">
      <c r="B104" s="165" t="s">
        <v>133</v>
      </c>
      <c r="C104" s="166">
        <v>61</v>
      </c>
      <c r="D104" s="166">
        <v>42</v>
      </c>
      <c r="E104" s="166">
        <v>99</v>
      </c>
      <c r="F104" s="166">
        <v>155</v>
      </c>
      <c r="G104" s="166">
        <v>265</v>
      </c>
      <c r="H104" s="166">
        <v>143</v>
      </c>
      <c r="I104" s="181">
        <f t="shared" si="56"/>
        <v>-0.46037735849056605</v>
      </c>
      <c r="J104" s="167">
        <f t="shared" si="53"/>
        <v>2.4047619047619047</v>
      </c>
      <c r="K104" s="166">
        <f t="shared" si="54"/>
        <v>-122</v>
      </c>
      <c r="L104" s="166">
        <f t="shared" si="55"/>
        <v>101</v>
      </c>
      <c r="M104" s="167">
        <f t="shared" si="52"/>
        <v>5.3624490567339613E-5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1431</v>
      </c>
      <c r="E105" s="171">
        <f t="shared" si="58"/>
        <v>3033</v>
      </c>
      <c r="F105" s="171">
        <f t="shared" ref="F105:H105" si="59">F97-SUM(F98:F104)</f>
        <v>3995</v>
      </c>
      <c r="G105" s="171">
        <f t="shared" si="59"/>
        <v>4358</v>
      </c>
      <c r="H105" s="171">
        <f t="shared" si="59"/>
        <v>4542</v>
      </c>
      <c r="I105" s="182">
        <f t="shared" si="56"/>
        <v>4.222120238641569E-2</v>
      </c>
      <c r="J105" s="172">
        <f t="shared" si="53"/>
        <v>2.1740041928721174</v>
      </c>
      <c r="K105" s="171">
        <f>H105-G105</f>
        <v>184</v>
      </c>
      <c r="L105" s="171">
        <f t="shared" si="55"/>
        <v>3111</v>
      </c>
      <c r="M105" s="172">
        <f t="shared" si="52"/>
        <v>1.7032338192787169E-3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32678</v>
      </c>
      <c r="E107" s="178">
        <v>92080</v>
      </c>
      <c r="F107" s="178">
        <v>126756</v>
      </c>
      <c r="G107" s="178">
        <v>118276</v>
      </c>
      <c r="H107" s="178">
        <v>128577</v>
      </c>
      <c r="I107" s="179">
        <f>IFERROR(H107/G107-1,"-")</f>
        <v>8.7092901349386187E-2</v>
      </c>
      <c r="J107" s="179">
        <f>IFERROR(H107/D107-1,"-")</f>
        <v>2.9346655242058879</v>
      </c>
      <c r="K107" s="178">
        <f>H107-G107</f>
        <v>10301</v>
      </c>
      <c r="L107" s="178">
        <f>H107-D107</f>
        <v>95899</v>
      </c>
      <c r="M107" s="179">
        <f t="shared" ref="M107:M119" si="60">H107/H$9</f>
        <v>4.8215916948788989E-2</v>
      </c>
    </row>
    <row r="108" spans="2:13" x14ac:dyDescent="0.25">
      <c r="B108" s="161" t="s">
        <v>99</v>
      </c>
      <c r="C108" s="162">
        <v>7208</v>
      </c>
      <c r="D108" s="162">
        <v>19665</v>
      </c>
      <c r="E108" s="162">
        <v>19181</v>
      </c>
      <c r="F108" s="162">
        <v>24592</v>
      </c>
      <c r="G108" s="162">
        <v>22839</v>
      </c>
      <c r="H108" s="162">
        <v>25193</v>
      </c>
      <c r="I108" s="180">
        <f>IFERROR(H108/G108-1,"-")</f>
        <v>0.1030693112658172</v>
      </c>
      <c r="J108" s="163">
        <f t="shared" ref="J108:J119" si="61">IFERROR(H108/D108-1,"-")</f>
        <v>0.28110856852275612</v>
      </c>
      <c r="K108" s="162">
        <f t="shared" ref="K108:K118" si="62">H108-G108</f>
        <v>2354</v>
      </c>
      <c r="L108" s="162">
        <f t="shared" ref="L108:L119" si="63">H108-D108</f>
        <v>5528</v>
      </c>
      <c r="M108" s="163">
        <f t="shared" si="60"/>
        <v>9.4472852507901176E-3</v>
      </c>
    </row>
    <row r="109" spans="2:13" x14ac:dyDescent="0.25">
      <c r="B109" s="165" t="s">
        <v>105</v>
      </c>
      <c r="C109" s="166">
        <v>1451</v>
      </c>
      <c r="D109" s="166">
        <v>14560</v>
      </c>
      <c r="E109" s="166">
        <v>7536</v>
      </c>
      <c r="F109" s="166">
        <v>9982</v>
      </c>
      <c r="G109" s="166">
        <v>6776</v>
      </c>
      <c r="H109" s="166">
        <v>8640</v>
      </c>
      <c r="I109" s="181">
        <f>IFERROR(H109/G109-1,"-")</f>
        <v>0.27508854781582048</v>
      </c>
      <c r="J109" s="167">
        <f t="shared" si="61"/>
        <v>-0.40659340659340659</v>
      </c>
      <c r="K109" s="166">
        <f t="shared" si="62"/>
        <v>1864</v>
      </c>
      <c r="L109" s="166">
        <f t="shared" si="63"/>
        <v>-5920</v>
      </c>
      <c r="M109" s="167">
        <f t="shared" si="60"/>
        <v>3.2399692202924072E-3</v>
      </c>
    </row>
    <row r="110" spans="2:13" x14ac:dyDescent="0.25">
      <c r="B110" s="165" t="s">
        <v>102</v>
      </c>
      <c r="C110" s="166">
        <v>5757</v>
      </c>
      <c r="D110" s="166">
        <v>5105</v>
      </c>
      <c r="E110" s="166">
        <v>11645</v>
      </c>
      <c r="F110" s="166">
        <v>14610</v>
      </c>
      <c r="G110" s="166">
        <v>16063</v>
      </c>
      <c r="H110" s="166">
        <v>16553</v>
      </c>
      <c r="I110" s="181">
        <f>IFERROR(H110/G110-1,"-")</f>
        <v>3.0504887007408277E-2</v>
      </c>
      <c r="J110" s="167">
        <f t="shared" si="61"/>
        <v>2.2425073457394711</v>
      </c>
      <c r="K110" s="166">
        <f t="shared" si="62"/>
        <v>490</v>
      </c>
      <c r="L110" s="166">
        <f t="shared" si="63"/>
        <v>11448</v>
      </c>
      <c r="M110" s="167">
        <f t="shared" si="60"/>
        <v>6.2073160304977103E-3</v>
      </c>
    </row>
    <row r="111" spans="2:13" x14ac:dyDescent="0.25">
      <c r="B111" s="161" t="s">
        <v>109</v>
      </c>
      <c r="C111" s="162">
        <v>28801</v>
      </c>
      <c r="D111" s="162">
        <v>13013</v>
      </c>
      <c r="E111" s="162">
        <v>72899</v>
      </c>
      <c r="F111" s="162">
        <v>102164</v>
      </c>
      <c r="G111" s="162">
        <v>95437</v>
      </c>
      <c r="H111" s="162">
        <v>103384</v>
      </c>
      <c r="I111" s="180">
        <f>IFERROR(H111/G111-1,"-")</f>
        <v>8.3269591458239534E-2</v>
      </c>
      <c r="J111" s="163">
        <f t="shared" si="61"/>
        <v>6.9446707139014832</v>
      </c>
      <c r="K111" s="162">
        <f t="shared" si="62"/>
        <v>7947</v>
      </c>
      <c r="L111" s="162">
        <f t="shared" si="63"/>
        <v>90371</v>
      </c>
      <c r="M111" s="163">
        <f t="shared" si="60"/>
        <v>3.8768631697998872E-2</v>
      </c>
    </row>
    <row r="112" spans="2:13" x14ac:dyDescent="0.25">
      <c r="B112" s="165" t="s">
        <v>112</v>
      </c>
      <c r="C112" s="166">
        <v>15739</v>
      </c>
      <c r="D112" s="166">
        <v>1478</v>
      </c>
      <c r="E112" s="166">
        <v>41971</v>
      </c>
      <c r="F112" s="166">
        <v>65849</v>
      </c>
      <c r="G112" s="166">
        <v>57884</v>
      </c>
      <c r="H112" s="166">
        <v>60238</v>
      </c>
      <c r="I112" s="181">
        <f t="shared" ref="I112:I119" si="64">IFERROR(H112/G112-1,"-")</f>
        <v>4.06675419805127E-2</v>
      </c>
      <c r="J112" s="167">
        <f t="shared" si="61"/>
        <v>39.756427604871448</v>
      </c>
      <c r="K112" s="166">
        <f t="shared" si="62"/>
        <v>2354</v>
      </c>
      <c r="L112" s="166">
        <f t="shared" si="63"/>
        <v>58760</v>
      </c>
      <c r="M112" s="167">
        <f t="shared" si="60"/>
        <v>2.2589035404163661E-2</v>
      </c>
    </row>
    <row r="113" spans="2:13" x14ac:dyDescent="0.25">
      <c r="B113" s="165" t="s">
        <v>115</v>
      </c>
      <c r="C113" s="166">
        <v>1827</v>
      </c>
      <c r="D113" s="166">
        <v>3751</v>
      </c>
      <c r="E113" s="166">
        <v>3633</v>
      </c>
      <c r="F113" s="166">
        <v>4995</v>
      </c>
      <c r="G113" s="166">
        <v>4429</v>
      </c>
      <c r="H113" s="166">
        <v>5263</v>
      </c>
      <c r="I113" s="181">
        <f t="shared" si="64"/>
        <v>0.18830435764280873</v>
      </c>
      <c r="J113" s="167">
        <f t="shared" si="61"/>
        <v>0.4030925086643562</v>
      </c>
      <c r="K113" s="166">
        <f t="shared" si="62"/>
        <v>834</v>
      </c>
      <c r="L113" s="166">
        <f t="shared" si="63"/>
        <v>1512</v>
      </c>
      <c r="M113" s="167">
        <f t="shared" si="60"/>
        <v>1.9736062507406181E-3</v>
      </c>
    </row>
    <row r="114" spans="2:13" x14ac:dyDescent="0.25">
      <c r="B114" s="165" t="s">
        <v>118</v>
      </c>
      <c r="C114" s="166">
        <v>1518</v>
      </c>
      <c r="D114" s="166">
        <v>2692</v>
      </c>
      <c r="E114" s="166">
        <v>4513</v>
      </c>
      <c r="F114" s="166">
        <v>8423</v>
      </c>
      <c r="G114" s="166">
        <v>6264</v>
      </c>
      <c r="H114" s="166">
        <v>7976</v>
      </c>
      <c r="I114" s="181">
        <f t="shared" si="64"/>
        <v>0.27330779054916987</v>
      </c>
      <c r="J114" s="167">
        <f t="shared" si="61"/>
        <v>1.9628528974739972</v>
      </c>
      <c r="K114" s="166">
        <f t="shared" si="62"/>
        <v>1712</v>
      </c>
      <c r="L114" s="166">
        <f t="shared" si="63"/>
        <v>5284</v>
      </c>
      <c r="M114" s="167">
        <f t="shared" si="60"/>
        <v>2.990971585769935E-3</v>
      </c>
    </row>
    <row r="115" spans="2:13" x14ac:dyDescent="0.25">
      <c r="B115" s="165" t="s">
        <v>125</v>
      </c>
      <c r="C115" s="166">
        <v>586</v>
      </c>
      <c r="D115" s="166">
        <v>755</v>
      </c>
      <c r="E115" s="166">
        <v>3676</v>
      </c>
      <c r="F115" s="166">
        <v>3101</v>
      </c>
      <c r="G115" s="166">
        <v>3519</v>
      </c>
      <c r="H115" s="166">
        <v>3554</v>
      </c>
      <c r="I115" s="181">
        <f t="shared" si="64"/>
        <v>9.9460073884627409E-3</v>
      </c>
      <c r="J115" s="167">
        <f t="shared" si="61"/>
        <v>3.7072847682119203</v>
      </c>
      <c r="K115" s="166">
        <f t="shared" si="62"/>
        <v>35</v>
      </c>
      <c r="L115" s="166">
        <f t="shared" si="63"/>
        <v>2799</v>
      </c>
      <c r="M115" s="167">
        <f t="shared" si="60"/>
        <v>1.3327373389952796E-3</v>
      </c>
    </row>
    <row r="116" spans="2:13" x14ac:dyDescent="0.25">
      <c r="B116" s="165" t="s">
        <v>121</v>
      </c>
      <c r="C116" s="166">
        <v>875</v>
      </c>
      <c r="D116" s="166">
        <v>995</v>
      </c>
      <c r="E116" s="166">
        <v>2405</v>
      </c>
      <c r="F116" s="166">
        <v>2335</v>
      </c>
      <c r="G116" s="166">
        <v>2642</v>
      </c>
      <c r="H116" s="166">
        <v>2479</v>
      </c>
      <c r="I116" s="181">
        <f t="shared" si="64"/>
        <v>-6.1695685087055252E-2</v>
      </c>
      <c r="J116" s="167">
        <f t="shared" si="61"/>
        <v>1.4914572864321607</v>
      </c>
      <c r="K116" s="166">
        <f t="shared" si="62"/>
        <v>-163</v>
      </c>
      <c r="L116" s="166">
        <f t="shared" si="63"/>
        <v>1484</v>
      </c>
      <c r="M116" s="167">
        <f t="shared" si="60"/>
        <v>9.2961616864639782E-4</v>
      </c>
    </row>
    <row r="117" spans="2:13" x14ac:dyDescent="0.25">
      <c r="B117" s="165" t="s">
        <v>130</v>
      </c>
      <c r="C117" s="166">
        <v>386</v>
      </c>
      <c r="D117" s="166">
        <v>14</v>
      </c>
      <c r="E117" s="166">
        <v>471</v>
      </c>
      <c r="F117" s="166">
        <v>700</v>
      </c>
      <c r="G117" s="166">
        <v>878</v>
      </c>
      <c r="H117" s="166">
        <v>838</v>
      </c>
      <c r="I117" s="181">
        <f t="shared" si="64"/>
        <v>-4.5558086560364419E-2</v>
      </c>
      <c r="J117" s="167">
        <f t="shared" si="61"/>
        <v>58.857142857142854</v>
      </c>
      <c r="K117" s="166">
        <f t="shared" si="62"/>
        <v>-40</v>
      </c>
      <c r="L117" s="166">
        <f t="shared" si="63"/>
        <v>824</v>
      </c>
      <c r="M117" s="167">
        <f t="shared" si="60"/>
        <v>3.142470146533608E-4</v>
      </c>
    </row>
    <row r="118" spans="2:13" x14ac:dyDescent="0.25">
      <c r="B118" s="165" t="s">
        <v>133</v>
      </c>
      <c r="C118" s="166">
        <v>909</v>
      </c>
      <c r="D118" s="166">
        <v>20</v>
      </c>
      <c r="E118" s="166">
        <v>701</v>
      </c>
      <c r="F118" s="166">
        <v>437</v>
      </c>
      <c r="G118" s="166">
        <v>1078</v>
      </c>
      <c r="H118" s="166">
        <v>719</v>
      </c>
      <c r="I118" s="181">
        <f t="shared" si="64"/>
        <v>-0.33302411873840443</v>
      </c>
      <c r="J118" s="167">
        <f t="shared" si="61"/>
        <v>34.950000000000003</v>
      </c>
      <c r="K118" s="166">
        <f t="shared" si="62"/>
        <v>-359</v>
      </c>
      <c r="L118" s="166">
        <f t="shared" si="63"/>
        <v>699</v>
      </c>
      <c r="M118" s="167">
        <f t="shared" si="60"/>
        <v>2.6962243858683342E-4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3308</v>
      </c>
      <c r="E119" s="171">
        <f t="shared" si="66"/>
        <v>15529</v>
      </c>
      <c r="F119" s="171">
        <f t="shared" ref="F119:H119" si="67">F111-SUM(F112:F118)</f>
        <v>16324</v>
      </c>
      <c r="G119" s="171">
        <f t="shared" si="67"/>
        <v>18743</v>
      </c>
      <c r="H119" s="171">
        <f t="shared" si="67"/>
        <v>22317</v>
      </c>
      <c r="I119" s="182">
        <f t="shared" si="64"/>
        <v>0.19068452222162935</v>
      </c>
      <c r="J119" s="172">
        <f t="shared" si="61"/>
        <v>5.7463724304715837</v>
      </c>
      <c r="K119" s="171">
        <f>H119-G119</f>
        <v>3574</v>
      </c>
      <c r="L119" s="171">
        <f t="shared" si="63"/>
        <v>19009</v>
      </c>
      <c r="M119" s="172">
        <f t="shared" si="60"/>
        <v>8.3687954964427845E-3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58803</v>
      </c>
      <c r="E121" s="178">
        <v>104421</v>
      </c>
      <c r="F121" s="178">
        <v>126576</v>
      </c>
      <c r="G121" s="178">
        <v>125410</v>
      </c>
      <c r="H121" s="178">
        <v>140761</v>
      </c>
      <c r="I121" s="179">
        <f>IFERROR(H121/G121-1,"-")</f>
        <v>0.12240650665816122</v>
      </c>
      <c r="J121" s="179">
        <f>IFERROR(H121/D121-1,"-")</f>
        <v>1.3937724265768754</v>
      </c>
      <c r="K121" s="178">
        <f>H121-G121</f>
        <v>15351</v>
      </c>
      <c r="L121" s="178">
        <f>H121-D121</f>
        <v>81958</v>
      </c>
      <c r="M121" s="179">
        <f t="shared" ref="M121:M133" si="68">H121/H$9</f>
        <v>5.2784873543701337E-2</v>
      </c>
    </row>
    <row r="122" spans="2:13" x14ac:dyDescent="0.25">
      <c r="B122" s="161" t="s">
        <v>99</v>
      </c>
      <c r="C122" s="162">
        <v>26940</v>
      </c>
      <c r="D122" s="162">
        <v>38654</v>
      </c>
      <c r="E122" s="162">
        <v>62976</v>
      </c>
      <c r="F122" s="162">
        <v>76465</v>
      </c>
      <c r="G122" s="162">
        <v>75937</v>
      </c>
      <c r="H122" s="162">
        <v>87725</v>
      </c>
      <c r="I122" s="180">
        <f>IFERROR(H122/G122-1,"-")</f>
        <v>0.1552339439272028</v>
      </c>
      <c r="J122" s="163">
        <f t="shared" ref="J122:J133" si="69">IFERROR(H122/D122-1,"-")</f>
        <v>1.269493454752419</v>
      </c>
      <c r="K122" s="162">
        <f t="shared" ref="K122:K132" si="70">H122-G122</f>
        <v>11788</v>
      </c>
      <c r="L122" s="162">
        <f t="shared" ref="L122:L133" si="71">H122-D122</f>
        <v>49071</v>
      </c>
      <c r="M122" s="163">
        <f t="shared" si="68"/>
        <v>3.2896562482656412E-2</v>
      </c>
    </row>
    <row r="123" spans="2:13" x14ac:dyDescent="0.25">
      <c r="B123" s="165" t="s">
        <v>105</v>
      </c>
      <c r="C123" s="166">
        <v>13715</v>
      </c>
      <c r="D123" s="166">
        <v>20861</v>
      </c>
      <c r="E123" s="166">
        <v>31514</v>
      </c>
      <c r="F123" s="166">
        <v>35561</v>
      </c>
      <c r="G123" s="166">
        <v>34109</v>
      </c>
      <c r="H123" s="166">
        <v>44044</v>
      </c>
      <c r="I123" s="181">
        <f>IFERROR(H123/G123-1,"-")</f>
        <v>0.29127209827318312</v>
      </c>
      <c r="J123" s="167">
        <f t="shared" si="69"/>
        <v>1.11130818273333</v>
      </c>
      <c r="K123" s="166">
        <f t="shared" si="70"/>
        <v>9935</v>
      </c>
      <c r="L123" s="166">
        <f t="shared" si="71"/>
        <v>23183</v>
      </c>
      <c r="M123" s="167">
        <f t="shared" si="68"/>
        <v>1.65163430947406E-2</v>
      </c>
    </row>
    <row r="124" spans="2:13" x14ac:dyDescent="0.25">
      <c r="B124" s="165" t="s">
        <v>102</v>
      </c>
      <c r="C124" s="166">
        <v>13225</v>
      </c>
      <c r="D124" s="166">
        <v>17793</v>
      </c>
      <c r="E124" s="166">
        <v>31462</v>
      </c>
      <c r="F124" s="166">
        <v>40904</v>
      </c>
      <c r="G124" s="166">
        <v>41828</v>
      </c>
      <c r="H124" s="166">
        <v>43681</v>
      </c>
      <c r="I124" s="181">
        <f>IFERROR(H124/G124-1,"-")</f>
        <v>4.4300468585636521E-2</v>
      </c>
      <c r="J124" s="167">
        <f t="shared" si="69"/>
        <v>1.4549541954701288</v>
      </c>
      <c r="K124" s="166">
        <f t="shared" si="70"/>
        <v>1853</v>
      </c>
      <c r="L124" s="166">
        <f t="shared" si="71"/>
        <v>25888</v>
      </c>
      <c r="M124" s="167">
        <f t="shared" si="68"/>
        <v>1.6380219387915815E-2</v>
      </c>
    </row>
    <row r="125" spans="2:13" x14ac:dyDescent="0.25">
      <c r="B125" s="161" t="s">
        <v>109</v>
      </c>
      <c r="C125" s="162">
        <v>25913</v>
      </c>
      <c r="D125" s="162">
        <v>20149</v>
      </c>
      <c r="E125" s="162">
        <v>41445</v>
      </c>
      <c r="F125" s="162">
        <v>50111</v>
      </c>
      <c r="G125" s="162">
        <v>49473</v>
      </c>
      <c r="H125" s="162">
        <v>53036</v>
      </c>
      <c r="I125" s="180">
        <f>IFERROR(H125/G125-1,"-")</f>
        <v>7.20190811149517E-2</v>
      </c>
      <c r="J125" s="163">
        <f t="shared" si="69"/>
        <v>1.6321901831356396</v>
      </c>
      <c r="K125" s="162">
        <f t="shared" si="70"/>
        <v>3563</v>
      </c>
      <c r="L125" s="162">
        <f t="shared" si="71"/>
        <v>32887</v>
      </c>
      <c r="M125" s="163">
        <f t="shared" si="68"/>
        <v>1.9888311061044921E-2</v>
      </c>
    </row>
    <row r="126" spans="2:13" x14ac:dyDescent="0.25">
      <c r="B126" s="165" t="s">
        <v>112</v>
      </c>
      <c r="C126" s="166">
        <v>2810</v>
      </c>
      <c r="D126" s="166">
        <v>615</v>
      </c>
      <c r="E126" s="166">
        <v>4066</v>
      </c>
      <c r="F126" s="166">
        <v>6033</v>
      </c>
      <c r="G126" s="166">
        <v>6038</v>
      </c>
      <c r="H126" s="166">
        <v>5509</v>
      </c>
      <c r="I126" s="181">
        <f t="shared" ref="I126:I133" si="72">IFERROR(H126/G126-1,"-")</f>
        <v>-8.761179198410074E-2</v>
      </c>
      <c r="J126" s="167">
        <f t="shared" si="69"/>
        <v>7.9577235772357717</v>
      </c>
      <c r="K126" s="166">
        <f t="shared" si="70"/>
        <v>-529</v>
      </c>
      <c r="L126" s="166">
        <f t="shared" si="71"/>
        <v>4894</v>
      </c>
      <c r="M126" s="167">
        <f t="shared" si="68"/>
        <v>2.0658553743739434E-3</v>
      </c>
    </row>
    <row r="127" spans="2:13" x14ac:dyDescent="0.25">
      <c r="B127" s="165" t="s">
        <v>115</v>
      </c>
      <c r="C127" s="166">
        <v>2894</v>
      </c>
      <c r="D127" s="166">
        <v>2123</v>
      </c>
      <c r="E127" s="166">
        <v>4651</v>
      </c>
      <c r="F127" s="166">
        <v>7604</v>
      </c>
      <c r="G127" s="166">
        <v>7167</v>
      </c>
      <c r="H127" s="166">
        <v>8018</v>
      </c>
      <c r="I127" s="181">
        <f t="shared" si="72"/>
        <v>0.11873866331798522</v>
      </c>
      <c r="J127" s="167">
        <f t="shared" si="69"/>
        <v>2.7767310409797457</v>
      </c>
      <c r="K127" s="166">
        <f t="shared" si="70"/>
        <v>851</v>
      </c>
      <c r="L127" s="166">
        <f t="shared" si="71"/>
        <v>5895</v>
      </c>
      <c r="M127" s="167">
        <f t="shared" si="68"/>
        <v>3.0067214361463564E-3</v>
      </c>
    </row>
    <row r="128" spans="2:13" x14ac:dyDescent="0.25">
      <c r="B128" s="165" t="s">
        <v>118</v>
      </c>
      <c r="C128" s="166">
        <v>1950</v>
      </c>
      <c r="D128" s="166">
        <v>2898</v>
      </c>
      <c r="E128" s="166">
        <v>4036</v>
      </c>
      <c r="F128" s="166">
        <v>4476</v>
      </c>
      <c r="G128" s="166">
        <v>4146</v>
      </c>
      <c r="H128" s="166">
        <v>4275</v>
      </c>
      <c r="I128" s="181">
        <f t="shared" si="72"/>
        <v>3.1114327062228719E-2</v>
      </c>
      <c r="J128" s="167">
        <f t="shared" si="69"/>
        <v>0.47515527950310554</v>
      </c>
      <c r="K128" s="166">
        <f t="shared" si="70"/>
        <v>129</v>
      </c>
      <c r="L128" s="166">
        <f t="shared" si="71"/>
        <v>1377</v>
      </c>
      <c r="M128" s="167">
        <f t="shared" si="68"/>
        <v>1.6031097704571806E-3</v>
      </c>
    </row>
    <row r="129" spans="2:13" x14ac:dyDescent="0.25">
      <c r="B129" s="165" t="s">
        <v>125</v>
      </c>
      <c r="C129" s="166">
        <v>527</v>
      </c>
      <c r="D129" s="166">
        <v>311</v>
      </c>
      <c r="E129" s="166">
        <v>1177</v>
      </c>
      <c r="F129" s="166">
        <v>1213</v>
      </c>
      <c r="G129" s="166">
        <v>1249</v>
      </c>
      <c r="H129" s="166">
        <v>1298</v>
      </c>
      <c r="I129" s="181">
        <f t="shared" si="72"/>
        <v>3.9231385108086547E-2</v>
      </c>
      <c r="J129" s="167">
        <f t="shared" si="69"/>
        <v>3.1736334405144691</v>
      </c>
      <c r="K129" s="166">
        <f t="shared" si="70"/>
        <v>49</v>
      </c>
      <c r="L129" s="166">
        <f t="shared" si="71"/>
        <v>987</v>
      </c>
      <c r="M129" s="167">
        <f t="shared" si="68"/>
        <v>4.8674537591892876E-4</v>
      </c>
    </row>
    <row r="130" spans="2:13" x14ac:dyDescent="0.25">
      <c r="B130" s="165" t="s">
        <v>121</v>
      </c>
      <c r="C130" s="166">
        <v>455</v>
      </c>
      <c r="D130" s="166">
        <v>305</v>
      </c>
      <c r="E130" s="166">
        <v>877</v>
      </c>
      <c r="F130" s="166">
        <v>940</v>
      </c>
      <c r="G130" s="166">
        <v>1013</v>
      </c>
      <c r="H130" s="166">
        <v>1127</v>
      </c>
      <c r="I130" s="181">
        <f t="shared" si="72"/>
        <v>0.11253701875616984</v>
      </c>
      <c r="J130" s="167">
        <f t="shared" si="69"/>
        <v>2.6950819672131145</v>
      </c>
      <c r="K130" s="166">
        <f t="shared" si="70"/>
        <v>114</v>
      </c>
      <c r="L130" s="166">
        <f t="shared" si="71"/>
        <v>822</v>
      </c>
      <c r="M130" s="167">
        <f t="shared" si="68"/>
        <v>4.2262098510064154E-4</v>
      </c>
    </row>
    <row r="131" spans="2:13" x14ac:dyDescent="0.25">
      <c r="B131" s="165" t="s">
        <v>130</v>
      </c>
      <c r="C131" s="166">
        <v>630</v>
      </c>
      <c r="D131" s="166">
        <v>34</v>
      </c>
      <c r="E131" s="166">
        <v>572</v>
      </c>
      <c r="F131" s="166">
        <v>775</v>
      </c>
      <c r="G131" s="166">
        <v>858</v>
      </c>
      <c r="H131" s="166">
        <v>669</v>
      </c>
      <c r="I131" s="181">
        <f t="shared" si="72"/>
        <v>-0.22027972027972031</v>
      </c>
      <c r="J131" s="167">
        <f t="shared" si="69"/>
        <v>18.676470588235293</v>
      </c>
      <c r="K131" s="166">
        <f t="shared" si="70"/>
        <v>-189</v>
      </c>
      <c r="L131" s="166">
        <f t="shared" si="71"/>
        <v>635</v>
      </c>
      <c r="M131" s="167">
        <f t="shared" si="68"/>
        <v>2.5087261671014125E-4</v>
      </c>
    </row>
    <row r="132" spans="2:13" x14ac:dyDescent="0.25">
      <c r="B132" s="165" t="s">
        <v>133</v>
      </c>
      <c r="C132" s="166">
        <v>970</v>
      </c>
      <c r="D132" s="166">
        <v>141</v>
      </c>
      <c r="E132" s="166">
        <v>1030</v>
      </c>
      <c r="F132" s="166">
        <v>1454</v>
      </c>
      <c r="G132" s="166">
        <v>1318</v>
      </c>
      <c r="H132" s="166">
        <v>1364</v>
      </c>
      <c r="I132" s="181">
        <f t="shared" si="72"/>
        <v>3.4901365705614529E-2</v>
      </c>
      <c r="J132" s="167">
        <f t="shared" si="69"/>
        <v>8.6737588652482263</v>
      </c>
      <c r="K132" s="166">
        <f t="shared" si="70"/>
        <v>46</v>
      </c>
      <c r="L132" s="166">
        <f t="shared" si="71"/>
        <v>1223</v>
      </c>
      <c r="M132" s="167">
        <f t="shared" si="68"/>
        <v>5.1149514079616243E-4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13722</v>
      </c>
      <c r="E133" s="171">
        <f t="shared" si="74"/>
        <v>25036</v>
      </c>
      <c r="F133" s="171">
        <f t="shared" ref="F133:H133" si="75">F125-SUM(F126:F132)</f>
        <v>27616</v>
      </c>
      <c r="G133" s="171">
        <f t="shared" si="75"/>
        <v>27684</v>
      </c>
      <c r="H133" s="171">
        <f t="shared" si="75"/>
        <v>30776</v>
      </c>
      <c r="I133" s="182">
        <f t="shared" si="72"/>
        <v>0.11168906227423792</v>
      </c>
      <c r="J133" s="172">
        <f t="shared" si="69"/>
        <v>1.2428217461011513</v>
      </c>
      <c r="K133" s="171">
        <f>H133-G133</f>
        <v>3092</v>
      </c>
      <c r="L133" s="171">
        <f t="shared" si="71"/>
        <v>17054</v>
      </c>
      <c r="M133" s="172">
        <f t="shared" si="68"/>
        <v>1.1540890361541566E-2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33859</v>
      </c>
      <c r="E135" s="178">
        <v>122526</v>
      </c>
      <c r="F135" s="178">
        <v>133361</v>
      </c>
      <c r="G135" s="178">
        <v>142422</v>
      </c>
      <c r="H135" s="178">
        <v>136065</v>
      </c>
      <c r="I135" s="179">
        <f>IFERROR(H135/G135-1,"-")</f>
        <v>-4.4634958082318765E-2</v>
      </c>
      <c r="J135" s="179">
        <f>IFERROR(H135/D135-1,"-")</f>
        <v>3.0185770400779708</v>
      </c>
      <c r="K135" s="178">
        <f>H135-G135</f>
        <v>-6357</v>
      </c>
      <c r="L135" s="178">
        <f>H135-D135</f>
        <v>102206</v>
      </c>
      <c r="M135" s="179">
        <f t="shared" ref="M135:M147" si="76">H135/H$9</f>
        <v>5.1023890273042403E-2</v>
      </c>
    </row>
    <row r="136" spans="2:13" x14ac:dyDescent="0.25">
      <c r="B136" s="161" t="s">
        <v>99</v>
      </c>
      <c r="C136" s="162">
        <v>2629</v>
      </c>
      <c r="D136" s="162">
        <v>19690</v>
      </c>
      <c r="E136" s="162">
        <v>11499</v>
      </c>
      <c r="F136" s="162">
        <v>14533</v>
      </c>
      <c r="G136" s="162">
        <v>11038</v>
      </c>
      <c r="H136" s="162">
        <v>9469</v>
      </c>
      <c r="I136" s="180">
        <f>IFERROR(H136/G136-1,"-")</f>
        <v>-0.14214531618046744</v>
      </c>
      <c r="J136" s="163">
        <f t="shared" ref="J136:J147" si="77">IFERROR(H136/D136-1,"-")</f>
        <v>-0.51909598781107169</v>
      </c>
      <c r="K136" s="162">
        <f t="shared" ref="K136:K146" si="78">H136-G136</f>
        <v>-1569</v>
      </c>
      <c r="L136" s="162">
        <f t="shared" ref="L136:L147" si="79">H136-D136</f>
        <v>-10221</v>
      </c>
      <c r="M136" s="163">
        <f t="shared" si="76"/>
        <v>3.5508412670079634E-3</v>
      </c>
    </row>
    <row r="137" spans="2:13" x14ac:dyDescent="0.25">
      <c r="B137" s="165" t="s">
        <v>105</v>
      </c>
      <c r="C137" s="166">
        <v>1763</v>
      </c>
      <c r="D137" s="166">
        <v>16632</v>
      </c>
      <c r="E137" s="166">
        <v>7875</v>
      </c>
      <c r="F137" s="166">
        <v>9587</v>
      </c>
      <c r="G137" s="166">
        <v>7128</v>
      </c>
      <c r="H137" s="166">
        <v>4681</v>
      </c>
      <c r="I137" s="181">
        <f>IFERROR(H137/G137-1,"-")</f>
        <v>-0.34329405162738491</v>
      </c>
      <c r="J137" s="167">
        <f t="shared" si="77"/>
        <v>-0.71855459355459361</v>
      </c>
      <c r="K137" s="166">
        <f t="shared" si="78"/>
        <v>-2447</v>
      </c>
      <c r="L137" s="166">
        <f t="shared" si="79"/>
        <v>-11951</v>
      </c>
      <c r="M137" s="167">
        <f t="shared" si="76"/>
        <v>1.7553583240959212E-3</v>
      </c>
    </row>
    <row r="138" spans="2:13" x14ac:dyDescent="0.25">
      <c r="B138" s="165" t="s">
        <v>102</v>
      </c>
      <c r="C138" s="166">
        <v>866</v>
      </c>
      <c r="D138" s="166">
        <v>3058</v>
      </c>
      <c r="E138" s="166">
        <v>3624</v>
      </c>
      <c r="F138" s="166">
        <v>4946</v>
      </c>
      <c r="G138" s="166">
        <v>3910</v>
      </c>
      <c r="H138" s="166">
        <v>4788</v>
      </c>
      <c r="I138" s="181">
        <f>IFERROR(H138/G138-1,"-")</f>
        <v>0.2245524296675192</v>
      </c>
      <c r="J138" s="167">
        <f t="shared" si="77"/>
        <v>0.56572923479398307</v>
      </c>
      <c r="K138" s="166">
        <f t="shared" si="78"/>
        <v>878</v>
      </c>
      <c r="L138" s="166">
        <f t="shared" si="79"/>
        <v>1730</v>
      </c>
      <c r="M138" s="167">
        <f t="shared" si="76"/>
        <v>1.7954829429120424E-3</v>
      </c>
    </row>
    <row r="139" spans="2:13" x14ac:dyDescent="0.25">
      <c r="B139" s="161" t="s">
        <v>109</v>
      </c>
      <c r="C139" s="162">
        <v>49670</v>
      </c>
      <c r="D139" s="162">
        <v>14169</v>
      </c>
      <c r="E139" s="162">
        <v>111027</v>
      </c>
      <c r="F139" s="162">
        <v>118828</v>
      </c>
      <c r="G139" s="162">
        <v>131384</v>
      </c>
      <c r="H139" s="162">
        <v>126596</v>
      </c>
      <c r="I139" s="180">
        <f>IFERROR(H139/G139-1,"-")</f>
        <v>-3.6442793643061577E-2</v>
      </c>
      <c r="J139" s="163">
        <f t="shared" si="77"/>
        <v>7.9347166349071916</v>
      </c>
      <c r="K139" s="162">
        <f t="shared" si="78"/>
        <v>-4788</v>
      </c>
      <c r="L139" s="162">
        <f t="shared" si="79"/>
        <v>112427</v>
      </c>
      <c r="M139" s="163">
        <f t="shared" si="76"/>
        <v>4.747304900603444E-2</v>
      </c>
    </row>
    <row r="140" spans="2:13" x14ac:dyDescent="0.25">
      <c r="B140" s="165" t="s">
        <v>112</v>
      </c>
      <c r="C140" s="166">
        <v>21732</v>
      </c>
      <c r="D140" s="166">
        <v>458</v>
      </c>
      <c r="E140" s="166">
        <v>45437</v>
      </c>
      <c r="F140" s="166">
        <v>47873</v>
      </c>
      <c r="G140" s="166">
        <v>56943</v>
      </c>
      <c r="H140" s="166">
        <v>56898</v>
      </c>
      <c r="I140" s="181">
        <f t="shared" ref="I140:I147" si="80">IFERROR(H140/G140-1,"-")</f>
        <v>-7.9026394815873147E-4</v>
      </c>
      <c r="J140" s="167">
        <f t="shared" si="77"/>
        <v>123.23144104803494</v>
      </c>
      <c r="K140" s="166">
        <f t="shared" si="78"/>
        <v>-45</v>
      </c>
      <c r="L140" s="166">
        <f t="shared" si="79"/>
        <v>56440</v>
      </c>
      <c r="M140" s="167">
        <f t="shared" si="76"/>
        <v>2.1336547302800622E-2</v>
      </c>
    </row>
    <row r="141" spans="2:13" x14ac:dyDescent="0.25">
      <c r="B141" s="165" t="s">
        <v>115</v>
      </c>
      <c r="C141" s="166">
        <v>3339</v>
      </c>
      <c r="D141" s="166">
        <v>1509</v>
      </c>
      <c r="E141" s="166">
        <v>7643</v>
      </c>
      <c r="F141" s="166">
        <v>10249</v>
      </c>
      <c r="G141" s="166">
        <v>11723</v>
      </c>
      <c r="H141" s="166">
        <v>10416</v>
      </c>
      <c r="I141" s="181">
        <f t="shared" si="80"/>
        <v>-0.11149023287554383</v>
      </c>
      <c r="J141" s="167">
        <f t="shared" si="77"/>
        <v>5.9025844930417497</v>
      </c>
      <c r="K141" s="166">
        <f t="shared" si="78"/>
        <v>-1307</v>
      </c>
      <c r="L141" s="166">
        <f t="shared" si="79"/>
        <v>8907</v>
      </c>
      <c r="M141" s="167">
        <f t="shared" si="76"/>
        <v>3.9059628933525133E-3</v>
      </c>
    </row>
    <row r="142" spans="2:13" x14ac:dyDescent="0.25">
      <c r="B142" s="165" t="s">
        <v>118</v>
      </c>
      <c r="C142" s="166">
        <v>3563</v>
      </c>
      <c r="D142" s="166">
        <v>4457</v>
      </c>
      <c r="E142" s="166">
        <v>13855</v>
      </c>
      <c r="F142" s="166">
        <v>12921</v>
      </c>
      <c r="G142" s="166">
        <v>13344</v>
      </c>
      <c r="H142" s="166">
        <v>11494</v>
      </c>
      <c r="I142" s="181">
        <f t="shared" si="80"/>
        <v>-0.13863908872901676</v>
      </c>
      <c r="J142" s="167">
        <f t="shared" si="77"/>
        <v>1.578864707202154</v>
      </c>
      <c r="K142" s="166">
        <f t="shared" si="78"/>
        <v>-1850</v>
      </c>
      <c r="L142" s="166">
        <f t="shared" si="79"/>
        <v>7037</v>
      </c>
      <c r="M142" s="167">
        <f t="shared" si="76"/>
        <v>4.3102090530139966E-3</v>
      </c>
    </row>
    <row r="143" spans="2:13" x14ac:dyDescent="0.25">
      <c r="B143" s="165" t="s">
        <v>125</v>
      </c>
      <c r="C143" s="166">
        <v>765</v>
      </c>
      <c r="D143" s="166">
        <v>204</v>
      </c>
      <c r="E143" s="166">
        <v>4824</v>
      </c>
      <c r="F143" s="166">
        <v>4085</v>
      </c>
      <c r="G143" s="166">
        <v>3245</v>
      </c>
      <c r="H143" s="166">
        <v>3004</v>
      </c>
      <c r="I143" s="181">
        <f t="shared" si="80"/>
        <v>-7.4268104776579302E-2</v>
      </c>
      <c r="J143" s="167">
        <f t="shared" si="77"/>
        <v>13.725490196078431</v>
      </c>
      <c r="K143" s="166">
        <f t="shared" si="78"/>
        <v>-241</v>
      </c>
      <c r="L143" s="166">
        <f t="shared" si="79"/>
        <v>2800</v>
      </c>
      <c r="M143" s="167">
        <f t="shared" si="76"/>
        <v>1.1264892983516657E-3</v>
      </c>
    </row>
    <row r="144" spans="2:13" x14ac:dyDescent="0.25">
      <c r="B144" s="165" t="s">
        <v>121</v>
      </c>
      <c r="C144" s="166">
        <v>861</v>
      </c>
      <c r="D144" s="166">
        <v>452</v>
      </c>
      <c r="E144" s="166">
        <v>2179</v>
      </c>
      <c r="F144" s="166">
        <v>2364</v>
      </c>
      <c r="G144" s="166">
        <v>2961</v>
      </c>
      <c r="H144" s="166">
        <v>2142</v>
      </c>
      <c r="I144" s="181">
        <f t="shared" si="80"/>
        <v>-0.27659574468085102</v>
      </c>
      <c r="J144" s="167">
        <f t="shared" si="77"/>
        <v>3.7389380530973453</v>
      </c>
      <c r="K144" s="166">
        <f t="shared" si="78"/>
        <v>-819</v>
      </c>
      <c r="L144" s="166">
        <f t="shared" si="79"/>
        <v>1690</v>
      </c>
      <c r="M144" s="167">
        <f t="shared" si="76"/>
        <v>8.0324236919749258E-4</v>
      </c>
    </row>
    <row r="145" spans="2:13" x14ac:dyDescent="0.25">
      <c r="B145" s="165" t="s">
        <v>130</v>
      </c>
      <c r="C145" s="166">
        <v>1961</v>
      </c>
      <c r="D145" s="166">
        <v>36</v>
      </c>
      <c r="E145" s="166">
        <v>1790</v>
      </c>
      <c r="F145" s="166">
        <v>2240</v>
      </c>
      <c r="G145" s="166">
        <v>1984</v>
      </c>
      <c r="H145" s="166">
        <v>2248</v>
      </c>
      <c r="I145" s="181">
        <f t="shared" si="80"/>
        <v>0.13306451612903225</v>
      </c>
      <c r="J145" s="167">
        <f t="shared" si="77"/>
        <v>61.444444444444443</v>
      </c>
      <c r="K145" s="166">
        <f t="shared" si="78"/>
        <v>264</v>
      </c>
      <c r="L145" s="166">
        <f t="shared" si="79"/>
        <v>2212</v>
      </c>
      <c r="M145" s="167">
        <f t="shared" si="76"/>
        <v>8.4299199157608E-4</v>
      </c>
    </row>
    <row r="146" spans="2:13" x14ac:dyDescent="0.25">
      <c r="B146" s="165" t="s">
        <v>133</v>
      </c>
      <c r="C146" s="166">
        <v>3933</v>
      </c>
      <c r="D146" s="166">
        <v>41</v>
      </c>
      <c r="E146" s="166">
        <v>888</v>
      </c>
      <c r="F146" s="166">
        <v>1585</v>
      </c>
      <c r="G146" s="166">
        <v>1459</v>
      </c>
      <c r="H146" s="166">
        <v>1093</v>
      </c>
      <c r="I146" s="181">
        <f t="shared" si="80"/>
        <v>-0.25085675119945172</v>
      </c>
      <c r="J146" s="167">
        <f t="shared" si="77"/>
        <v>25.658536585365855</v>
      </c>
      <c r="K146" s="166">
        <f t="shared" si="78"/>
        <v>-366</v>
      </c>
      <c r="L146" s="166">
        <f t="shared" si="79"/>
        <v>1052</v>
      </c>
      <c r="M146" s="167">
        <f t="shared" si="76"/>
        <v>4.0987110622449087E-4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7012</v>
      </c>
      <c r="E147" s="171">
        <f t="shared" si="82"/>
        <v>34411</v>
      </c>
      <c r="F147" s="171">
        <f t="shared" ref="F147:H147" si="83">F139-SUM(F140:F146)</f>
        <v>37511</v>
      </c>
      <c r="G147" s="171">
        <f t="shared" si="83"/>
        <v>39725</v>
      </c>
      <c r="H147" s="171">
        <f t="shared" si="83"/>
        <v>39301</v>
      </c>
      <c r="I147" s="182">
        <f t="shared" si="80"/>
        <v>-1.0673379483952194E-2</v>
      </c>
      <c r="J147" s="172">
        <f t="shared" si="77"/>
        <v>4.6048203080433545</v>
      </c>
      <c r="K147" s="171">
        <f>H147-G147</f>
        <v>-424</v>
      </c>
      <c r="L147" s="171">
        <f t="shared" si="79"/>
        <v>32289</v>
      </c>
      <c r="M147" s="172">
        <f t="shared" si="76"/>
        <v>1.473773499151758E-2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22293</v>
      </c>
      <c r="E149" s="178">
        <v>52853</v>
      </c>
      <c r="F149" s="178">
        <v>59038</v>
      </c>
      <c r="G149" s="178">
        <v>61781</v>
      </c>
      <c r="H149" s="178">
        <v>59492</v>
      </c>
      <c r="I149" s="179">
        <f>IFERROR(H149/G149-1,"-")</f>
        <v>-3.7050225797575331E-2</v>
      </c>
      <c r="J149" s="179">
        <f>IFERROR(H149/D149-1,"-")</f>
        <v>1.6686403803884629</v>
      </c>
      <c r="K149" s="178">
        <f>H149-G149</f>
        <v>-2289</v>
      </c>
      <c r="L149" s="178">
        <f>H149-D149</f>
        <v>37199</v>
      </c>
      <c r="M149" s="179">
        <f t="shared" ref="M149:M161" si="84">H149/H$9</f>
        <v>2.2309288061763414E-2</v>
      </c>
    </row>
    <row r="150" spans="2:13" x14ac:dyDescent="0.25">
      <c r="B150" s="161" t="s">
        <v>99</v>
      </c>
      <c r="C150" s="162">
        <v>8081</v>
      </c>
      <c r="D150" s="162">
        <v>15529</v>
      </c>
      <c r="E150" s="162">
        <v>27902</v>
      </c>
      <c r="F150" s="162">
        <v>29120</v>
      </c>
      <c r="G150" s="162">
        <v>26478</v>
      </c>
      <c r="H150" s="162">
        <v>24222</v>
      </c>
      <c r="I150" s="180">
        <f>IFERROR(H150/G150-1,"-")</f>
        <v>-8.5202809879900254E-2</v>
      </c>
      <c r="J150" s="163">
        <f t="shared" ref="J150:J161" si="85">IFERROR(H150/D150-1,"-")</f>
        <v>0.55979135810419223</v>
      </c>
      <c r="K150" s="162">
        <f t="shared" ref="K150:K160" si="86">H150-G150</f>
        <v>-2256</v>
      </c>
      <c r="L150" s="162">
        <f t="shared" ref="L150:L161" si="87">H150-D150</f>
        <v>8693</v>
      </c>
      <c r="M150" s="163">
        <f t="shared" si="84"/>
        <v>9.0831637099447558E-3</v>
      </c>
    </row>
    <row r="151" spans="2:13" x14ac:dyDescent="0.25">
      <c r="B151" s="165" t="s">
        <v>105</v>
      </c>
      <c r="C151" s="166">
        <v>4041</v>
      </c>
      <c r="D151" s="166">
        <v>13585</v>
      </c>
      <c r="E151" s="166">
        <v>19346</v>
      </c>
      <c r="F151" s="166">
        <v>19932</v>
      </c>
      <c r="G151" s="166">
        <v>17598</v>
      </c>
      <c r="H151" s="166">
        <v>15211</v>
      </c>
      <c r="I151" s="181">
        <f>IFERROR(H151/G151-1,"-")</f>
        <v>-0.1356404136833731</v>
      </c>
      <c r="J151" s="167">
        <f t="shared" si="85"/>
        <v>0.11969083548030923</v>
      </c>
      <c r="K151" s="166">
        <f t="shared" si="86"/>
        <v>-2387</v>
      </c>
      <c r="L151" s="166">
        <f t="shared" si="87"/>
        <v>1626</v>
      </c>
      <c r="M151" s="167">
        <f t="shared" si="84"/>
        <v>5.7040708113272921E-3</v>
      </c>
    </row>
    <row r="152" spans="2:13" x14ac:dyDescent="0.25">
      <c r="B152" s="165" t="s">
        <v>102</v>
      </c>
      <c r="C152" s="166">
        <v>4040</v>
      </c>
      <c r="D152" s="166">
        <v>1944</v>
      </c>
      <c r="E152" s="166">
        <v>8556</v>
      </c>
      <c r="F152" s="166">
        <v>9188</v>
      </c>
      <c r="G152" s="166">
        <v>8880</v>
      </c>
      <c r="H152" s="166">
        <v>9011</v>
      </c>
      <c r="I152" s="181">
        <f>IFERROR(H152/G152-1,"-")</f>
        <v>1.4752252252252296E-2</v>
      </c>
      <c r="J152" s="167">
        <f t="shared" si="85"/>
        <v>3.6352880658436213</v>
      </c>
      <c r="K152" s="166">
        <f t="shared" si="86"/>
        <v>131</v>
      </c>
      <c r="L152" s="166">
        <f t="shared" si="87"/>
        <v>7067</v>
      </c>
      <c r="M152" s="167">
        <f t="shared" si="84"/>
        <v>3.3790928986174632E-3</v>
      </c>
    </row>
    <row r="153" spans="2:13" x14ac:dyDescent="0.25">
      <c r="B153" s="161" t="s">
        <v>109</v>
      </c>
      <c r="C153" s="162">
        <v>15488</v>
      </c>
      <c r="D153" s="162">
        <v>6764</v>
      </c>
      <c r="E153" s="162">
        <v>24951</v>
      </c>
      <c r="F153" s="162">
        <v>29918</v>
      </c>
      <c r="G153" s="162">
        <v>35303</v>
      </c>
      <c r="H153" s="162">
        <v>35270</v>
      </c>
      <c r="I153" s="180">
        <f>IFERROR(H153/G153-1,"-")</f>
        <v>-9.3476475087106436E-4</v>
      </c>
      <c r="J153" s="163">
        <f t="shared" si="85"/>
        <v>4.2143701951507984</v>
      </c>
      <c r="K153" s="162">
        <f t="shared" si="86"/>
        <v>-33</v>
      </c>
      <c r="L153" s="162">
        <f t="shared" si="87"/>
        <v>28506</v>
      </c>
      <c r="M153" s="163">
        <f t="shared" si="84"/>
        <v>1.3226124351818658E-2</v>
      </c>
    </row>
    <row r="154" spans="2:13" x14ac:dyDescent="0.25">
      <c r="B154" s="165" t="s">
        <v>112</v>
      </c>
      <c r="C154" s="166">
        <v>4925</v>
      </c>
      <c r="D154" s="166">
        <v>254</v>
      </c>
      <c r="E154" s="166">
        <v>8714</v>
      </c>
      <c r="F154" s="166">
        <v>9501</v>
      </c>
      <c r="G154" s="166">
        <v>10542</v>
      </c>
      <c r="H154" s="166">
        <v>8884</v>
      </c>
      <c r="I154" s="181">
        <f t="shared" ref="I154:I161" si="88">IFERROR(H154/G154-1,"-")</f>
        <v>-0.15727565926769116</v>
      </c>
      <c r="J154" s="167">
        <f t="shared" si="85"/>
        <v>33.976377952755904</v>
      </c>
      <c r="K154" s="166">
        <f t="shared" si="86"/>
        <v>-1658</v>
      </c>
      <c r="L154" s="166">
        <f t="shared" si="87"/>
        <v>8630</v>
      </c>
      <c r="M154" s="167">
        <f t="shared" si="84"/>
        <v>3.3314683510506649E-3</v>
      </c>
    </row>
    <row r="155" spans="2:13" x14ac:dyDescent="0.25">
      <c r="B155" s="165" t="s">
        <v>115</v>
      </c>
      <c r="C155" s="166">
        <v>4219</v>
      </c>
      <c r="D155" s="166">
        <v>1276</v>
      </c>
      <c r="E155" s="166">
        <v>5858</v>
      </c>
      <c r="F155" s="166">
        <v>6181</v>
      </c>
      <c r="G155" s="166">
        <v>6933</v>
      </c>
      <c r="H155" s="166">
        <v>6662</v>
      </c>
      <c r="I155" s="181">
        <f t="shared" si="88"/>
        <v>-3.9088417712390022E-2</v>
      </c>
      <c r="J155" s="167">
        <f t="shared" si="85"/>
        <v>4.2210031347962387</v>
      </c>
      <c r="K155" s="166">
        <f t="shared" si="86"/>
        <v>-271</v>
      </c>
      <c r="L155" s="166">
        <f t="shared" si="87"/>
        <v>5386</v>
      </c>
      <c r="M155" s="167">
        <f t="shared" si="84"/>
        <v>2.498226266850465E-3</v>
      </c>
    </row>
    <row r="156" spans="2:13" x14ac:dyDescent="0.25">
      <c r="B156" s="165" t="s">
        <v>118</v>
      </c>
      <c r="C156" s="166">
        <v>1723</v>
      </c>
      <c r="D156" s="166">
        <v>1993</v>
      </c>
      <c r="E156" s="166">
        <v>2816</v>
      </c>
      <c r="F156" s="166">
        <v>4482</v>
      </c>
      <c r="G156" s="166">
        <v>5547</v>
      </c>
      <c r="H156" s="166">
        <v>7871</v>
      </c>
      <c r="I156" s="181">
        <f t="shared" si="88"/>
        <v>0.41896520641788348</v>
      </c>
      <c r="J156" s="167">
        <f t="shared" si="85"/>
        <v>2.9493226292022077</v>
      </c>
      <c r="K156" s="166">
        <f t="shared" si="86"/>
        <v>2324</v>
      </c>
      <c r="L156" s="166">
        <f t="shared" si="87"/>
        <v>5878</v>
      </c>
      <c r="M156" s="167">
        <f t="shared" si="84"/>
        <v>2.9515969598288816E-3</v>
      </c>
    </row>
    <row r="157" spans="2:13" x14ac:dyDescent="0.25">
      <c r="B157" s="165" t="s">
        <v>125</v>
      </c>
      <c r="C157" s="166">
        <v>517</v>
      </c>
      <c r="D157" s="166">
        <v>237</v>
      </c>
      <c r="E157" s="166">
        <v>774</v>
      </c>
      <c r="F157" s="166">
        <v>963</v>
      </c>
      <c r="G157" s="166">
        <v>1457</v>
      </c>
      <c r="H157" s="166">
        <v>1391</v>
      </c>
      <c r="I157" s="181">
        <f t="shared" si="88"/>
        <v>-4.5298558682223766E-2</v>
      </c>
      <c r="J157" s="167">
        <f t="shared" si="85"/>
        <v>4.8691983122362865</v>
      </c>
      <c r="K157" s="166">
        <f t="shared" si="86"/>
        <v>-66</v>
      </c>
      <c r="L157" s="166">
        <f t="shared" si="87"/>
        <v>1154</v>
      </c>
      <c r="M157" s="167">
        <f t="shared" si="84"/>
        <v>5.2162004460957622E-4</v>
      </c>
    </row>
    <row r="158" spans="2:13" x14ac:dyDescent="0.25">
      <c r="B158" s="165" t="s">
        <v>121</v>
      </c>
      <c r="C158" s="166">
        <v>514</v>
      </c>
      <c r="D158" s="166">
        <v>284</v>
      </c>
      <c r="E158" s="166">
        <v>1111</v>
      </c>
      <c r="F158" s="166">
        <v>1411</v>
      </c>
      <c r="G158" s="166">
        <v>1376</v>
      </c>
      <c r="H158" s="166">
        <v>1214</v>
      </c>
      <c r="I158" s="181">
        <f t="shared" si="88"/>
        <v>-0.11773255813953487</v>
      </c>
      <c r="J158" s="167">
        <f t="shared" si="85"/>
        <v>3.274647887323944</v>
      </c>
      <c r="K158" s="166">
        <f t="shared" si="86"/>
        <v>-162</v>
      </c>
      <c r="L158" s="166">
        <f t="shared" si="87"/>
        <v>930</v>
      </c>
      <c r="M158" s="167">
        <f t="shared" si="84"/>
        <v>4.5524567516608592E-4</v>
      </c>
    </row>
    <row r="159" spans="2:13" x14ac:dyDescent="0.25">
      <c r="B159" s="165" t="s">
        <v>130</v>
      </c>
      <c r="C159" s="166">
        <v>331</v>
      </c>
      <c r="D159" s="166">
        <v>24</v>
      </c>
      <c r="E159" s="166">
        <v>251</v>
      </c>
      <c r="F159" s="166">
        <v>393</v>
      </c>
      <c r="G159" s="166">
        <v>278</v>
      </c>
      <c r="H159" s="166">
        <v>271</v>
      </c>
      <c r="I159" s="181">
        <f t="shared" si="88"/>
        <v>-2.5179856115107868E-2</v>
      </c>
      <c r="J159" s="167">
        <f t="shared" si="85"/>
        <v>10.291666666666666</v>
      </c>
      <c r="K159" s="166">
        <f t="shared" si="86"/>
        <v>-7</v>
      </c>
      <c r="L159" s="166">
        <f t="shared" si="87"/>
        <v>247</v>
      </c>
      <c r="M159" s="167">
        <f t="shared" si="84"/>
        <v>1.0162403457167156E-4</v>
      </c>
    </row>
    <row r="160" spans="2:13" x14ac:dyDescent="0.25">
      <c r="B160" s="165" t="s">
        <v>133</v>
      </c>
      <c r="C160" s="166">
        <v>420</v>
      </c>
      <c r="D160" s="166">
        <v>62</v>
      </c>
      <c r="E160" s="166">
        <v>382</v>
      </c>
      <c r="F160" s="166">
        <v>521</v>
      </c>
      <c r="G160" s="166">
        <v>475</v>
      </c>
      <c r="H160" s="166">
        <v>365</v>
      </c>
      <c r="I160" s="181">
        <f t="shared" si="88"/>
        <v>-0.23157894736842111</v>
      </c>
      <c r="J160" s="167">
        <f t="shared" si="85"/>
        <v>4.887096774193548</v>
      </c>
      <c r="K160" s="166">
        <f t="shared" si="86"/>
        <v>-110</v>
      </c>
      <c r="L160" s="166">
        <f t="shared" si="87"/>
        <v>303</v>
      </c>
      <c r="M160" s="167">
        <f t="shared" si="84"/>
        <v>1.3687369969985286E-4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2634</v>
      </c>
      <c r="E161" s="171">
        <f t="shared" si="90"/>
        <v>5045</v>
      </c>
      <c r="F161" s="171">
        <f t="shared" ref="F161:H161" si="91">F153-SUM(F154:F160)</f>
        <v>6466</v>
      </c>
      <c r="G161" s="171">
        <f t="shared" si="91"/>
        <v>8695</v>
      </c>
      <c r="H161" s="171">
        <f t="shared" si="91"/>
        <v>8612</v>
      </c>
      <c r="I161" s="182">
        <f t="shared" si="88"/>
        <v>-9.5457159286946869E-3</v>
      </c>
      <c r="J161" s="172">
        <f t="shared" si="85"/>
        <v>2.2695520121488233</v>
      </c>
      <c r="K161" s="171">
        <f>H161-G161</f>
        <v>-83</v>
      </c>
      <c r="L161" s="171">
        <f t="shared" si="87"/>
        <v>5978</v>
      </c>
      <c r="M161" s="172">
        <f t="shared" si="84"/>
        <v>3.2294693200414595E-3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15055-7C39-4938-B198-5F1FA667FD4D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0"/>
      <c r="D4" s="280"/>
      <c r="E4" s="280"/>
      <c r="F4" s="280"/>
      <c r="G4" s="280"/>
      <c r="H4" s="280"/>
      <c r="I4" s="280"/>
      <c r="J4" s="146"/>
      <c r="K4" s="146"/>
      <c r="N4" s="145" t="s">
        <v>269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400632</v>
      </c>
      <c r="E9" s="178">
        <f t="shared" si="0"/>
        <v>1755213</v>
      </c>
      <c r="F9" s="178">
        <f t="shared" si="0"/>
        <v>1992209</v>
      </c>
      <c r="G9" s="178">
        <f t="shared" si="0"/>
        <v>2100816</v>
      </c>
      <c r="H9" s="178">
        <f t="shared" si="0"/>
        <v>2057357</v>
      </c>
      <c r="I9" s="179">
        <f>IFERROR(H9/G9-1,"-")</f>
        <v>-2.0686723635006565E-2</v>
      </c>
      <c r="J9" s="178">
        <f t="shared" ref="J9:J21" si="1">H9-G9</f>
        <v>-43459</v>
      </c>
      <c r="K9" s="179">
        <f t="shared" ref="K9:K21" si="2">H9/H$9</f>
        <v>1</v>
      </c>
      <c r="N9" s="158" t="s">
        <v>70</v>
      </c>
      <c r="O9" s="178">
        <f t="shared" ref="O9:T9" si="3">O10+O13</f>
        <v>147106</v>
      </c>
      <c r="P9" s="178">
        <f t="shared" si="3"/>
        <v>23957</v>
      </c>
      <c r="Q9" s="178">
        <f t="shared" si="3"/>
        <v>339898</v>
      </c>
      <c r="R9" s="178">
        <f t="shared" si="3"/>
        <v>391097</v>
      </c>
      <c r="S9" s="178">
        <f t="shared" si="3"/>
        <v>412779</v>
      </c>
      <c r="T9" s="178">
        <f t="shared" si="3"/>
        <v>427725</v>
      </c>
      <c r="U9" s="179">
        <f>IFERROR(T9/S9-1,"-")</f>
        <v>3.6208237337655325E-2</v>
      </c>
      <c r="V9" s="178">
        <f>T9-S9</f>
        <v>14946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218700</v>
      </c>
      <c r="E10" s="162">
        <v>383220</v>
      </c>
      <c r="F10" s="162">
        <v>416807</v>
      </c>
      <c r="G10" s="162">
        <v>407282</v>
      </c>
      <c r="H10" s="162">
        <v>401585</v>
      </c>
      <c r="I10" s="180">
        <f>IFERROR(H10/G10-1,"-")</f>
        <v>-1.3987851169459997E-2</v>
      </c>
      <c r="J10" s="161">
        <f t="shared" si="1"/>
        <v>-5697</v>
      </c>
      <c r="K10" s="163">
        <f t="shared" si="2"/>
        <v>0.19519461133872246</v>
      </c>
      <c r="N10" s="161" t="s">
        <v>99</v>
      </c>
      <c r="O10" s="162">
        <v>9666</v>
      </c>
      <c r="P10" s="162">
        <v>6560</v>
      </c>
      <c r="Q10" s="162">
        <v>34393</v>
      </c>
      <c r="R10" s="162">
        <v>34527</v>
      </c>
      <c r="S10" s="162">
        <v>32776</v>
      </c>
      <c r="T10" s="162">
        <v>34151</v>
      </c>
      <c r="U10" s="180">
        <f>IFERROR(T10/S10-1,"-")</f>
        <v>4.1951427874054259E-2</v>
      </c>
      <c r="V10" s="161">
        <f t="shared" ref="V10:V20" si="5">T10-S10</f>
        <v>1375</v>
      </c>
      <c r="W10" s="163">
        <f t="shared" si="4"/>
        <v>7.9843357297328887E-2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135698</v>
      </c>
      <c r="E11" s="166">
        <v>151793</v>
      </c>
      <c r="F11" s="166">
        <v>158979</v>
      </c>
      <c r="G11" s="166">
        <v>152835</v>
      </c>
      <c r="H11" s="166">
        <v>146034</v>
      </c>
      <c r="I11" s="181">
        <f>IFERROR(H11/G11-1,"-")</f>
        <v>-4.4498969476886807E-2</v>
      </c>
      <c r="J11" s="165">
        <f t="shared" si="1"/>
        <v>-6801</v>
      </c>
      <c r="K11" s="167">
        <f t="shared" si="2"/>
        <v>7.0981361037486451E-2</v>
      </c>
      <c r="N11" s="165" t="s">
        <v>105</v>
      </c>
      <c r="O11" s="166">
        <v>2065</v>
      </c>
      <c r="P11" s="166">
        <v>3118</v>
      </c>
      <c r="Q11" s="166">
        <v>8971</v>
      </c>
      <c r="R11" s="166">
        <v>10643</v>
      </c>
      <c r="S11" s="166">
        <v>13026</v>
      </c>
      <c r="T11" s="166">
        <v>12373</v>
      </c>
      <c r="U11" s="181">
        <f>IFERROR(T11/S11-1,"-")</f>
        <v>-5.0130508214340508E-2</v>
      </c>
      <c r="V11" s="165">
        <f t="shared" si="5"/>
        <v>-653</v>
      </c>
      <c r="W11" s="167">
        <f>T11/T$9</f>
        <v>2.8927465076860132E-2</v>
      </c>
    </row>
    <row r="12" spans="1:23" x14ac:dyDescent="0.25">
      <c r="A12" s="1"/>
      <c r="B12" s="165" t="s">
        <v>102</v>
      </c>
      <c r="C12" s="166">
        <v>81719</v>
      </c>
      <c r="D12" s="166">
        <v>83002</v>
      </c>
      <c r="E12" s="166">
        <v>231427</v>
      </c>
      <c r="F12" s="166">
        <v>257828</v>
      </c>
      <c r="G12" s="166">
        <v>254447</v>
      </c>
      <c r="H12" s="166">
        <v>255551</v>
      </c>
      <c r="I12" s="181">
        <f>IFERROR(H12/G12-1,"-")</f>
        <v>4.3388210511423608E-3</v>
      </c>
      <c r="J12" s="165">
        <f t="shared" si="1"/>
        <v>1104</v>
      </c>
      <c r="K12" s="167">
        <f t="shared" si="2"/>
        <v>0.12421325030123601</v>
      </c>
      <c r="N12" s="165" t="s">
        <v>102</v>
      </c>
      <c r="O12" s="166">
        <v>7601</v>
      </c>
      <c r="P12" s="166">
        <v>3442</v>
      </c>
      <c r="Q12" s="166">
        <v>25422</v>
      </c>
      <c r="R12" s="166">
        <v>23884</v>
      </c>
      <c r="S12" s="166">
        <v>19750</v>
      </c>
      <c r="T12" s="166">
        <v>21778</v>
      </c>
      <c r="U12" s="181">
        <f>IFERROR(T12/S12-1,"-")</f>
        <v>0.10268354430379745</v>
      </c>
      <c r="V12" s="165">
        <f t="shared" si="5"/>
        <v>2028</v>
      </c>
      <c r="W12" s="167">
        <f t="shared" si="4"/>
        <v>5.0915892220468759E-2</v>
      </c>
    </row>
    <row r="13" spans="1:23" s="57" customFormat="1" x14ac:dyDescent="0.25">
      <c r="B13" s="161" t="s">
        <v>109</v>
      </c>
      <c r="C13" s="162">
        <v>601732</v>
      </c>
      <c r="D13" s="162">
        <v>181932</v>
      </c>
      <c r="E13" s="162">
        <v>1371993</v>
      </c>
      <c r="F13" s="162">
        <v>1575402</v>
      </c>
      <c r="G13" s="162">
        <v>1693534</v>
      </c>
      <c r="H13" s="162">
        <v>1655772</v>
      </c>
      <c r="I13" s="180">
        <f>IFERROR(H13/G13-1,"-")</f>
        <v>-2.2297751329468429E-2</v>
      </c>
      <c r="J13" s="161">
        <f t="shared" si="1"/>
        <v>-37762</v>
      </c>
      <c r="K13" s="163">
        <f t="shared" si="2"/>
        <v>0.8048053886612776</v>
      </c>
      <c r="N13" s="161" t="s">
        <v>109</v>
      </c>
      <c r="O13" s="162">
        <v>137440</v>
      </c>
      <c r="P13" s="162">
        <v>17397</v>
      </c>
      <c r="Q13" s="162">
        <v>305505</v>
      </c>
      <c r="R13" s="162">
        <v>356570</v>
      </c>
      <c r="S13" s="162">
        <v>380003</v>
      </c>
      <c r="T13" s="162">
        <v>393574</v>
      </c>
      <c r="U13" s="180">
        <f>IFERROR(T13/S13-1,"-")</f>
        <v>3.5712875950979273E-2</v>
      </c>
      <c r="V13" s="161">
        <f t="shared" si="5"/>
        <v>13571</v>
      </c>
      <c r="W13" s="163">
        <f t="shared" si="4"/>
        <v>0.92015664270267106</v>
      </c>
    </row>
    <row r="14" spans="1:23" s="57" customFormat="1" x14ac:dyDescent="0.25">
      <c r="B14" s="165" t="s">
        <v>112</v>
      </c>
      <c r="C14" s="166">
        <v>240301</v>
      </c>
      <c r="D14" s="166">
        <v>9925</v>
      </c>
      <c r="E14" s="166">
        <v>603696</v>
      </c>
      <c r="F14" s="166">
        <v>699698</v>
      </c>
      <c r="G14" s="166">
        <v>748985</v>
      </c>
      <c r="H14" s="166">
        <v>738018</v>
      </c>
      <c r="I14" s="181">
        <f t="shared" ref="I14:I21" si="6">IFERROR(H14/G14-1,"-")</f>
        <v>-1.464248282675884E-2</v>
      </c>
      <c r="J14" s="165">
        <f t="shared" si="1"/>
        <v>-10967</v>
      </c>
      <c r="K14" s="167">
        <f t="shared" si="2"/>
        <v>0.35872140809786535</v>
      </c>
      <c r="N14" s="165" t="s">
        <v>112</v>
      </c>
      <c r="O14" s="166">
        <v>66259</v>
      </c>
      <c r="P14" s="166">
        <v>681</v>
      </c>
      <c r="Q14" s="166">
        <v>152833</v>
      </c>
      <c r="R14" s="166">
        <v>178011</v>
      </c>
      <c r="S14" s="166">
        <v>195709</v>
      </c>
      <c r="T14" s="166">
        <v>199446</v>
      </c>
      <c r="U14" s="181">
        <f t="shared" ref="U14:U21" si="7">IFERROR(T14/S14-1,"-")</f>
        <v>1.9094676279578282E-2</v>
      </c>
      <c r="V14" s="165">
        <f t="shared" si="5"/>
        <v>3737</v>
      </c>
      <c r="W14" s="167">
        <f t="shared" si="4"/>
        <v>0.46629493249167103</v>
      </c>
    </row>
    <row r="15" spans="1:23" x14ac:dyDescent="0.25">
      <c r="A15" s="1"/>
      <c r="B15" s="165" t="s">
        <v>115</v>
      </c>
      <c r="C15" s="166">
        <v>87097</v>
      </c>
      <c r="D15" s="166">
        <v>30722</v>
      </c>
      <c r="E15" s="166">
        <v>161778</v>
      </c>
      <c r="F15" s="166">
        <v>191822</v>
      </c>
      <c r="G15" s="166">
        <v>201370</v>
      </c>
      <c r="H15" s="166">
        <v>193248</v>
      </c>
      <c r="I15" s="181">
        <f t="shared" si="6"/>
        <v>-4.03337140586979E-2</v>
      </c>
      <c r="J15" s="165">
        <f t="shared" si="1"/>
        <v>-8122</v>
      </c>
      <c r="K15" s="167">
        <f t="shared" si="2"/>
        <v>9.3930222124794099E-2</v>
      </c>
      <c r="N15" s="165" t="s">
        <v>115</v>
      </c>
      <c r="O15" s="166">
        <v>8479</v>
      </c>
      <c r="P15" s="166">
        <v>1451</v>
      </c>
      <c r="Q15" s="166">
        <v>12524</v>
      </c>
      <c r="R15" s="166">
        <v>17276</v>
      </c>
      <c r="S15" s="166">
        <v>16039</v>
      </c>
      <c r="T15" s="166">
        <v>16535</v>
      </c>
      <c r="U15" s="181">
        <f t="shared" si="7"/>
        <v>3.0924621235737915E-2</v>
      </c>
      <c r="V15" s="165">
        <f t="shared" si="5"/>
        <v>496</v>
      </c>
      <c r="W15" s="167">
        <f t="shared" si="4"/>
        <v>3.8658016248757962E-2</v>
      </c>
    </row>
    <row r="16" spans="1:23" x14ac:dyDescent="0.25">
      <c r="A16" s="1"/>
      <c r="B16" s="165" t="s">
        <v>118</v>
      </c>
      <c r="C16" s="166">
        <v>31900</v>
      </c>
      <c r="D16" s="166">
        <v>34584</v>
      </c>
      <c r="E16" s="166">
        <v>80443</v>
      </c>
      <c r="F16" s="166">
        <v>91920</v>
      </c>
      <c r="G16" s="166">
        <v>98242</v>
      </c>
      <c r="H16" s="166">
        <v>90996</v>
      </c>
      <c r="I16" s="181">
        <f t="shared" si="6"/>
        <v>-7.3756641762179109E-2</v>
      </c>
      <c r="J16" s="165">
        <f t="shared" si="1"/>
        <v>-7246</v>
      </c>
      <c r="K16" s="167">
        <f t="shared" si="2"/>
        <v>4.4229562492071141E-2</v>
      </c>
      <c r="N16" s="165" t="s">
        <v>118</v>
      </c>
      <c r="O16" s="166">
        <v>4192</v>
      </c>
      <c r="P16" s="166">
        <v>2356</v>
      </c>
      <c r="Q16" s="166">
        <v>8287</v>
      </c>
      <c r="R16" s="166">
        <v>10240</v>
      </c>
      <c r="S16" s="166">
        <v>9690</v>
      </c>
      <c r="T16" s="166">
        <v>10394</v>
      </c>
      <c r="U16" s="181">
        <f t="shared" si="7"/>
        <v>7.2652218782249811E-2</v>
      </c>
      <c r="V16" s="165">
        <f t="shared" si="5"/>
        <v>704</v>
      </c>
      <c r="W16" s="167">
        <f t="shared" si="4"/>
        <v>2.4300660471097083E-2</v>
      </c>
    </row>
    <row r="17" spans="1:23" x14ac:dyDescent="0.25">
      <c r="A17" s="1"/>
      <c r="B17" s="165" t="s">
        <v>125</v>
      </c>
      <c r="C17" s="166">
        <v>19336</v>
      </c>
      <c r="D17" s="166">
        <v>6311</v>
      </c>
      <c r="E17" s="166">
        <v>63615</v>
      </c>
      <c r="F17" s="166">
        <v>54916</v>
      </c>
      <c r="G17" s="166">
        <v>61481</v>
      </c>
      <c r="H17" s="166">
        <v>56115</v>
      </c>
      <c r="I17" s="181">
        <f t="shared" si="6"/>
        <v>-8.7278996763227701E-2</v>
      </c>
      <c r="J17" s="165">
        <f t="shared" si="1"/>
        <v>-5366</v>
      </c>
      <c r="K17" s="167">
        <f t="shared" si="2"/>
        <v>2.7275285718521385E-2</v>
      </c>
      <c r="N17" s="165" t="s">
        <v>125</v>
      </c>
      <c r="O17" s="166">
        <v>5403</v>
      </c>
      <c r="P17" s="166">
        <v>904</v>
      </c>
      <c r="Q17" s="166">
        <v>14984</v>
      </c>
      <c r="R17" s="166">
        <v>13823</v>
      </c>
      <c r="S17" s="166">
        <v>15055</v>
      </c>
      <c r="T17" s="166">
        <v>13257</v>
      </c>
      <c r="U17" s="181">
        <f t="shared" si="7"/>
        <v>-0.11942876120890067</v>
      </c>
      <c r="V17" s="165">
        <f t="shared" si="5"/>
        <v>-1798</v>
      </c>
      <c r="W17" s="167">
        <f t="shared" si="4"/>
        <v>3.0994213571804312E-2</v>
      </c>
    </row>
    <row r="18" spans="1:23" x14ac:dyDescent="0.25">
      <c r="A18" s="1"/>
      <c r="B18" s="165" t="s">
        <v>121</v>
      </c>
      <c r="C18" s="166">
        <v>26204</v>
      </c>
      <c r="D18" s="166">
        <v>11280</v>
      </c>
      <c r="E18" s="166">
        <v>64021</v>
      </c>
      <c r="F18" s="166">
        <v>62799</v>
      </c>
      <c r="G18" s="166">
        <v>67393</v>
      </c>
      <c r="H18" s="166">
        <v>61732</v>
      </c>
      <c r="I18" s="181">
        <f t="shared" si="6"/>
        <v>-8.3999821939964137E-2</v>
      </c>
      <c r="J18" s="165">
        <f t="shared" si="1"/>
        <v>-5661</v>
      </c>
      <c r="K18" s="167">
        <f t="shared" si="2"/>
        <v>3.0005487623198112E-2</v>
      </c>
      <c r="N18" s="165" t="s">
        <v>121</v>
      </c>
      <c r="O18" s="166">
        <v>7570</v>
      </c>
      <c r="P18" s="166">
        <v>1373</v>
      </c>
      <c r="Q18" s="166">
        <v>14223</v>
      </c>
      <c r="R18" s="166">
        <v>16709</v>
      </c>
      <c r="S18" s="166">
        <v>17530</v>
      </c>
      <c r="T18" s="166">
        <v>14341</v>
      </c>
      <c r="U18" s="181">
        <f t="shared" si="7"/>
        <v>-0.18191671420422129</v>
      </c>
      <c r="V18" s="165">
        <f t="shared" si="5"/>
        <v>-3189</v>
      </c>
      <c r="W18" s="167">
        <f t="shared" si="4"/>
        <v>3.3528552223975688E-2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433</v>
      </c>
      <c r="E19" s="166">
        <v>21629</v>
      </c>
      <c r="F19" s="166">
        <v>28226</v>
      </c>
      <c r="G19" s="166">
        <v>24816</v>
      </c>
      <c r="H19" s="166">
        <v>24048</v>
      </c>
      <c r="I19" s="181">
        <f t="shared" si="6"/>
        <v>-3.0947775628626717E-2</v>
      </c>
      <c r="J19" s="165">
        <f t="shared" si="1"/>
        <v>-768</v>
      </c>
      <c r="K19" s="167">
        <f t="shared" si="2"/>
        <v>1.1688783230134584E-2</v>
      </c>
      <c r="N19" s="165" t="s">
        <v>130</v>
      </c>
      <c r="O19" s="166">
        <v>3315</v>
      </c>
      <c r="P19" s="166">
        <v>120</v>
      </c>
      <c r="Q19" s="166">
        <v>4507</v>
      </c>
      <c r="R19" s="166">
        <v>5953</v>
      </c>
      <c r="S19" s="166">
        <v>4878</v>
      </c>
      <c r="T19" s="166">
        <v>6067</v>
      </c>
      <c r="U19" s="181">
        <f t="shared" si="7"/>
        <v>0.24374743747437466</v>
      </c>
      <c r="V19" s="165">
        <f t="shared" si="5"/>
        <v>1189</v>
      </c>
      <c r="W19" s="167">
        <f t="shared" si="4"/>
        <v>1.418434741948682E-2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1339</v>
      </c>
      <c r="E20" s="166">
        <v>15548</v>
      </c>
      <c r="F20" s="166">
        <v>24740</v>
      </c>
      <c r="G20" s="166">
        <v>23852</v>
      </c>
      <c r="H20" s="166">
        <v>20433</v>
      </c>
      <c r="I20" s="181">
        <f t="shared" si="6"/>
        <v>-0.1433422773771591</v>
      </c>
      <c r="J20" s="165">
        <f t="shared" si="1"/>
        <v>-3419</v>
      </c>
      <c r="K20" s="167">
        <f t="shared" si="2"/>
        <v>9.9316744736086156E-3</v>
      </c>
      <c r="N20" s="165" t="s">
        <v>133</v>
      </c>
      <c r="O20" s="166">
        <v>4738</v>
      </c>
      <c r="P20" s="166">
        <v>619</v>
      </c>
      <c r="Q20" s="166">
        <v>3786</v>
      </c>
      <c r="R20" s="166">
        <v>5748</v>
      </c>
      <c r="S20" s="166">
        <v>5325</v>
      </c>
      <c r="T20" s="166">
        <v>4572</v>
      </c>
      <c r="U20" s="181">
        <f t="shared" si="7"/>
        <v>-0.14140845070422536</v>
      </c>
      <c r="V20" s="165">
        <f t="shared" si="5"/>
        <v>-753</v>
      </c>
      <c r="W20" s="167">
        <f t="shared" si="4"/>
        <v>1.0689110994213573E-2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87338</v>
      </c>
      <c r="E21" s="171">
        <f t="shared" si="9"/>
        <v>361263</v>
      </c>
      <c r="F21" s="171">
        <f t="shared" si="9"/>
        <v>421281</v>
      </c>
      <c r="G21" s="171">
        <f t="shared" si="9"/>
        <v>467395</v>
      </c>
      <c r="H21" s="171">
        <f t="shared" si="9"/>
        <v>471182</v>
      </c>
      <c r="I21" s="182">
        <f t="shared" si="6"/>
        <v>8.1023545395222385E-3</v>
      </c>
      <c r="J21" s="170">
        <f t="shared" si="1"/>
        <v>3787</v>
      </c>
      <c r="K21" s="172">
        <f t="shared" si="2"/>
        <v>0.22902296490108426</v>
      </c>
      <c r="N21" s="170" t="s">
        <v>147</v>
      </c>
      <c r="O21" s="171">
        <f t="shared" ref="O21:T21" si="10">O13-SUM(O14:O20)</f>
        <v>37484</v>
      </c>
      <c r="P21" s="171">
        <f t="shared" si="10"/>
        <v>9893</v>
      </c>
      <c r="Q21" s="171">
        <f t="shared" si="10"/>
        <v>94361</v>
      </c>
      <c r="R21" s="171">
        <f t="shared" si="10"/>
        <v>108810</v>
      </c>
      <c r="S21" s="171">
        <f t="shared" si="10"/>
        <v>115777</v>
      </c>
      <c r="T21" s="171">
        <f t="shared" si="10"/>
        <v>128962</v>
      </c>
      <c r="U21" s="182">
        <f t="shared" si="7"/>
        <v>0.11388272282059475</v>
      </c>
      <c r="V21" s="170">
        <f>T21-S21</f>
        <v>13185</v>
      </c>
      <c r="W21" s="172">
        <f t="shared" si="4"/>
        <v>0.30150680928166462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151180</v>
      </c>
      <c r="E23" s="178">
        <f t="shared" si="11"/>
        <v>713676</v>
      </c>
      <c r="F23" s="178">
        <f t="shared" si="11"/>
        <v>751148</v>
      </c>
      <c r="G23" s="178">
        <f t="shared" si="11"/>
        <v>782016</v>
      </c>
      <c r="H23" s="178">
        <f t="shared" si="11"/>
        <v>735111</v>
      </c>
      <c r="I23" s="179">
        <f>IFERROR(H23/G23-1,"-")</f>
        <v>-5.9979591210409966E-2</v>
      </c>
      <c r="J23" s="178">
        <f>H23-G23</f>
        <v>-46905</v>
      </c>
      <c r="K23" s="179">
        <f t="shared" ref="K23:K35" si="12">H23/H$9</f>
        <v>0.35730843018494118</v>
      </c>
    </row>
    <row r="24" spans="1:23" x14ac:dyDescent="0.25">
      <c r="B24" s="161" t="s">
        <v>99</v>
      </c>
      <c r="C24" s="162">
        <v>16647</v>
      </c>
      <c r="D24" s="162">
        <v>75480</v>
      </c>
      <c r="E24" s="162">
        <v>74711</v>
      </c>
      <c r="F24" s="162">
        <v>63272</v>
      </c>
      <c r="G24" s="162">
        <v>54051</v>
      </c>
      <c r="H24" s="162">
        <v>48708</v>
      </c>
      <c r="I24" s="180">
        <f>IFERROR(H24/G24-1,"-")</f>
        <v>-9.8851085086307355E-2</v>
      </c>
      <c r="J24" s="161">
        <f t="shared" ref="J24:J34" si="13">H24-G24</f>
        <v>-5343</v>
      </c>
      <c r="K24" s="163">
        <f t="shared" si="12"/>
        <v>2.3675035494569004E-2</v>
      </c>
    </row>
    <row r="25" spans="1:23" x14ac:dyDescent="0.25">
      <c r="B25" s="165" t="s">
        <v>105</v>
      </c>
      <c r="C25" s="166">
        <v>6472</v>
      </c>
      <c r="D25" s="166">
        <v>44079</v>
      </c>
      <c r="E25" s="166">
        <v>31838</v>
      </c>
      <c r="F25" s="166">
        <v>25299</v>
      </c>
      <c r="G25" s="166">
        <v>18564</v>
      </c>
      <c r="H25" s="166">
        <v>21830</v>
      </c>
      <c r="I25" s="181">
        <f>IFERROR(H25/G25-1,"-")</f>
        <v>0.17593191122602891</v>
      </c>
      <c r="J25" s="165">
        <f t="shared" si="13"/>
        <v>3266</v>
      </c>
      <c r="K25" s="167">
        <f t="shared" si="12"/>
        <v>1.0610701011054473E-2</v>
      </c>
    </row>
    <row r="26" spans="1:23" x14ac:dyDescent="0.25">
      <c r="B26" s="165" t="s">
        <v>102</v>
      </c>
      <c r="C26" s="166">
        <v>10175</v>
      </c>
      <c r="D26" s="166">
        <v>31401</v>
      </c>
      <c r="E26" s="166">
        <v>42873</v>
      </c>
      <c r="F26" s="166">
        <v>37973</v>
      </c>
      <c r="G26" s="166">
        <v>35487</v>
      </c>
      <c r="H26" s="166">
        <v>26878</v>
      </c>
      <c r="I26" s="181">
        <f>IFERROR(H26/G26-1,"-")</f>
        <v>-0.24259588018147493</v>
      </c>
      <c r="J26" s="165">
        <f t="shared" si="13"/>
        <v>-8609</v>
      </c>
      <c r="K26" s="167">
        <f t="shared" si="12"/>
        <v>1.3064334483514529E-2</v>
      </c>
    </row>
    <row r="27" spans="1:23" x14ac:dyDescent="0.25">
      <c r="B27" s="161" t="s">
        <v>109</v>
      </c>
      <c r="C27" s="162">
        <v>263177</v>
      </c>
      <c r="D27" s="162">
        <v>75700</v>
      </c>
      <c r="E27" s="162">
        <v>638965</v>
      </c>
      <c r="F27" s="162">
        <v>687876</v>
      </c>
      <c r="G27" s="162">
        <v>727965</v>
      </c>
      <c r="H27" s="162">
        <v>686403</v>
      </c>
      <c r="I27" s="180">
        <f>IFERROR(H27/G27-1,"-")</f>
        <v>-5.7093404215862065E-2</v>
      </c>
      <c r="J27" s="161">
        <f t="shared" si="13"/>
        <v>-41562</v>
      </c>
      <c r="K27" s="163">
        <f t="shared" si="12"/>
        <v>0.33363339469037218</v>
      </c>
    </row>
    <row r="28" spans="1:23" x14ac:dyDescent="0.25">
      <c r="B28" s="165" t="s">
        <v>112</v>
      </c>
      <c r="C28" s="166">
        <v>115594</v>
      </c>
      <c r="D28" s="166">
        <v>3750</v>
      </c>
      <c r="E28" s="166">
        <v>311908</v>
      </c>
      <c r="F28" s="166">
        <v>341742</v>
      </c>
      <c r="G28" s="166">
        <v>364320</v>
      </c>
      <c r="H28" s="166">
        <v>347002</v>
      </c>
      <c r="I28" s="181">
        <f t="shared" ref="I28:I35" si="14">IFERROR(H28/G28-1,"-")</f>
        <v>-4.7535133948177433E-2</v>
      </c>
      <c r="J28" s="165">
        <f t="shared" si="13"/>
        <v>-17318</v>
      </c>
      <c r="K28" s="167">
        <f t="shared" si="12"/>
        <v>0.16866397032697777</v>
      </c>
    </row>
    <row r="29" spans="1:23" x14ac:dyDescent="0.25">
      <c r="B29" s="165" t="s">
        <v>115</v>
      </c>
      <c r="C29" s="166">
        <v>34149</v>
      </c>
      <c r="D29" s="166">
        <v>13191</v>
      </c>
      <c r="E29" s="166">
        <v>73995</v>
      </c>
      <c r="F29" s="166">
        <v>82578</v>
      </c>
      <c r="G29" s="166">
        <v>83516</v>
      </c>
      <c r="H29" s="166">
        <v>76918</v>
      </c>
      <c r="I29" s="181">
        <f t="shared" si="14"/>
        <v>-7.9002825805833621E-2</v>
      </c>
      <c r="J29" s="165">
        <f t="shared" si="13"/>
        <v>-6598</v>
      </c>
      <c r="K29" s="167">
        <f t="shared" si="12"/>
        <v>3.7386802582147875E-2</v>
      </c>
    </row>
    <row r="30" spans="1:23" x14ac:dyDescent="0.25">
      <c r="B30" s="165" t="s">
        <v>118</v>
      </c>
      <c r="C30" s="166">
        <v>11026</v>
      </c>
      <c r="D30" s="166">
        <v>12859</v>
      </c>
      <c r="E30" s="166">
        <v>26727</v>
      </c>
      <c r="F30" s="166">
        <v>25158</v>
      </c>
      <c r="G30" s="166">
        <v>22644</v>
      </c>
      <c r="H30" s="166">
        <v>20928</v>
      </c>
      <c r="I30" s="181">
        <f t="shared" si="14"/>
        <v>-7.5781664016958183E-2</v>
      </c>
      <c r="J30" s="165">
        <f t="shared" si="13"/>
        <v>-1716</v>
      </c>
      <c r="K30" s="167">
        <f t="shared" si="12"/>
        <v>1.0172274427821716E-2</v>
      </c>
    </row>
    <row r="31" spans="1:23" x14ac:dyDescent="0.25">
      <c r="B31" s="165" t="s">
        <v>125</v>
      </c>
      <c r="C31" s="166">
        <v>10228</v>
      </c>
      <c r="D31" s="166">
        <v>3095</v>
      </c>
      <c r="E31" s="166">
        <v>34610</v>
      </c>
      <c r="F31" s="166">
        <v>27539</v>
      </c>
      <c r="G31" s="166">
        <v>29757</v>
      </c>
      <c r="H31" s="166">
        <v>26878</v>
      </c>
      <c r="I31" s="181">
        <f t="shared" si="14"/>
        <v>-9.6750344456766446E-2</v>
      </c>
      <c r="J31" s="165">
        <f t="shared" si="13"/>
        <v>-2879</v>
      </c>
      <c r="K31" s="167">
        <f t="shared" si="12"/>
        <v>1.3064334483514529E-2</v>
      </c>
    </row>
    <row r="32" spans="1:23" x14ac:dyDescent="0.25">
      <c r="B32" s="165" t="s">
        <v>121</v>
      </c>
      <c r="C32" s="166">
        <v>14676</v>
      </c>
      <c r="D32" s="166">
        <v>6676</v>
      </c>
      <c r="E32" s="166">
        <v>39304</v>
      </c>
      <c r="F32" s="166">
        <v>35390</v>
      </c>
      <c r="G32" s="166">
        <v>36760</v>
      </c>
      <c r="H32" s="166">
        <v>35240</v>
      </c>
      <c r="I32" s="181">
        <f t="shared" si="14"/>
        <v>-4.1349292709466856E-2</v>
      </c>
      <c r="J32" s="165">
        <f t="shared" si="13"/>
        <v>-1520</v>
      </c>
      <c r="K32" s="167">
        <f t="shared" si="12"/>
        <v>1.7128772497918446E-2</v>
      </c>
    </row>
    <row r="33" spans="2:11" x14ac:dyDescent="0.25">
      <c r="B33" s="165" t="s">
        <v>130</v>
      </c>
      <c r="C33" s="166">
        <v>9525</v>
      </c>
      <c r="D33" s="166">
        <v>129</v>
      </c>
      <c r="E33" s="166">
        <v>11543</v>
      </c>
      <c r="F33" s="166">
        <v>12877</v>
      </c>
      <c r="G33" s="166">
        <v>11952</v>
      </c>
      <c r="H33" s="166">
        <v>10759</v>
      </c>
      <c r="I33" s="181">
        <f t="shared" si="14"/>
        <v>-9.9815930388219565E-2</v>
      </c>
      <c r="J33" s="165">
        <f t="shared" si="13"/>
        <v>-1193</v>
      </c>
      <c r="K33" s="167">
        <f t="shared" si="12"/>
        <v>5.2295250654115933E-3</v>
      </c>
    </row>
    <row r="34" spans="2:11" x14ac:dyDescent="0.25">
      <c r="B34" s="165" t="s">
        <v>133</v>
      </c>
      <c r="C34" s="166">
        <v>11099</v>
      </c>
      <c r="D34" s="166">
        <v>208</v>
      </c>
      <c r="E34" s="166">
        <v>7121</v>
      </c>
      <c r="F34" s="166">
        <v>11729</v>
      </c>
      <c r="G34" s="166">
        <v>11214</v>
      </c>
      <c r="H34" s="166">
        <v>9639</v>
      </c>
      <c r="I34" s="181">
        <f t="shared" si="14"/>
        <v>-0.1404494382022472</v>
      </c>
      <c r="J34" s="165">
        <f t="shared" si="13"/>
        <v>-1575</v>
      </c>
      <c r="K34" s="167">
        <f t="shared" si="12"/>
        <v>4.6851372902223581E-3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35792</v>
      </c>
      <c r="E35" s="171">
        <f t="shared" si="16"/>
        <v>133757</v>
      </c>
      <c r="F35" s="171">
        <f t="shared" si="16"/>
        <v>150863</v>
      </c>
      <c r="G35" s="171">
        <f t="shared" si="16"/>
        <v>167802</v>
      </c>
      <c r="H35" s="171">
        <f t="shared" si="16"/>
        <v>159039</v>
      </c>
      <c r="I35" s="182">
        <f t="shared" si="14"/>
        <v>-5.2222261951585747E-2</v>
      </c>
      <c r="J35" s="170">
        <f>H35-G35</f>
        <v>-8763</v>
      </c>
      <c r="K35" s="172">
        <f t="shared" si="12"/>
        <v>7.7302578016357884E-2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23957</v>
      </c>
      <c r="E37" s="178">
        <f t="shared" si="17"/>
        <v>339898</v>
      </c>
      <c r="F37" s="178">
        <f t="shared" si="17"/>
        <v>391097</v>
      </c>
      <c r="G37" s="178">
        <f t="shared" si="17"/>
        <v>412779</v>
      </c>
      <c r="H37" s="178">
        <f t="shared" si="17"/>
        <v>427725</v>
      </c>
      <c r="I37" s="179">
        <f>IFERROR(H37/G37-1,"-")</f>
        <v>3.6208237337655325E-2</v>
      </c>
      <c r="J37" s="178">
        <f>H37-G37</f>
        <v>14946</v>
      </c>
      <c r="K37" s="179">
        <f t="shared" ref="K37:K49" si="18">H37/H$9</f>
        <v>0.20790023316322837</v>
      </c>
    </row>
    <row r="38" spans="2:11" x14ac:dyDescent="0.25">
      <c r="B38" s="161" t="s">
        <v>99</v>
      </c>
      <c r="C38" s="162">
        <v>9666</v>
      </c>
      <c r="D38" s="162">
        <v>6560</v>
      </c>
      <c r="E38" s="162">
        <v>34393</v>
      </c>
      <c r="F38" s="162">
        <v>34527</v>
      </c>
      <c r="G38" s="162">
        <v>32776</v>
      </c>
      <c r="H38" s="162">
        <v>34151</v>
      </c>
      <c r="I38" s="180">
        <f>IFERROR(H38/G38-1,"-")</f>
        <v>4.1951427874054259E-2</v>
      </c>
      <c r="J38" s="161">
        <f t="shared" ref="J38:J48" si="19">H38-G38</f>
        <v>1375</v>
      </c>
      <c r="K38" s="163">
        <f t="shared" si="18"/>
        <v>1.6599452598649627E-2</v>
      </c>
    </row>
    <row r="39" spans="2:11" x14ac:dyDescent="0.25">
      <c r="B39" s="165" t="s">
        <v>105</v>
      </c>
      <c r="C39" s="166">
        <v>2065</v>
      </c>
      <c r="D39" s="166">
        <v>3118</v>
      </c>
      <c r="E39" s="166">
        <v>8971</v>
      </c>
      <c r="F39" s="166">
        <v>10643</v>
      </c>
      <c r="G39" s="166">
        <v>13026</v>
      </c>
      <c r="H39" s="166">
        <v>12373</v>
      </c>
      <c r="I39" s="181">
        <f>IFERROR(H39/G39-1,"-")</f>
        <v>-5.0130508214340508E-2</v>
      </c>
      <c r="J39" s="165">
        <f t="shared" si="19"/>
        <v>-653</v>
      </c>
      <c r="K39" s="167">
        <f t="shared" si="18"/>
        <v>6.0140267343003666E-3</v>
      </c>
    </row>
    <row r="40" spans="2:11" x14ac:dyDescent="0.25">
      <c r="B40" s="165" t="s">
        <v>102</v>
      </c>
      <c r="C40" s="166">
        <v>7601</v>
      </c>
      <c r="D40" s="166">
        <v>3442</v>
      </c>
      <c r="E40" s="166">
        <v>25422</v>
      </c>
      <c r="F40" s="166">
        <v>23884</v>
      </c>
      <c r="G40" s="166">
        <v>19750</v>
      </c>
      <c r="H40" s="166">
        <v>21778</v>
      </c>
      <c r="I40" s="181">
        <f>IFERROR(H40/G40-1,"-")</f>
        <v>0.10268354430379745</v>
      </c>
      <c r="J40" s="165">
        <f t="shared" si="19"/>
        <v>2028</v>
      </c>
      <c r="K40" s="167">
        <f t="shared" si="18"/>
        <v>1.058542586434926E-2</v>
      </c>
    </row>
    <row r="41" spans="2:11" x14ac:dyDescent="0.25">
      <c r="B41" s="161" t="s">
        <v>109</v>
      </c>
      <c r="C41" s="162">
        <v>137440</v>
      </c>
      <c r="D41" s="162">
        <v>17397</v>
      </c>
      <c r="E41" s="162">
        <v>305505</v>
      </c>
      <c r="F41" s="162">
        <v>356570</v>
      </c>
      <c r="G41" s="162">
        <v>380003</v>
      </c>
      <c r="H41" s="162">
        <v>393574</v>
      </c>
      <c r="I41" s="180">
        <f>IFERROR(H41/G41-1,"-")</f>
        <v>3.5712875950979273E-2</v>
      </c>
      <c r="J41" s="161">
        <f t="shared" si="19"/>
        <v>13571</v>
      </c>
      <c r="K41" s="163">
        <f t="shared" si="18"/>
        <v>0.19130078056457872</v>
      </c>
    </row>
    <row r="42" spans="2:11" x14ac:dyDescent="0.25">
      <c r="B42" s="165" t="s">
        <v>112</v>
      </c>
      <c r="C42" s="166">
        <v>66259</v>
      </c>
      <c r="D42" s="166">
        <v>681</v>
      </c>
      <c r="E42" s="166">
        <v>152833</v>
      </c>
      <c r="F42" s="166">
        <v>178011</v>
      </c>
      <c r="G42" s="166">
        <v>195709</v>
      </c>
      <c r="H42" s="166">
        <v>199446</v>
      </c>
      <c r="I42" s="181">
        <f t="shared" ref="I42:I49" si="20">IFERROR(H42/G42-1,"-")</f>
        <v>1.9094676279578282E-2</v>
      </c>
      <c r="J42" s="165">
        <f t="shared" si="19"/>
        <v>3737</v>
      </c>
      <c r="K42" s="167">
        <f t="shared" si="18"/>
        <v>9.6942825187850232E-2</v>
      </c>
    </row>
    <row r="43" spans="2:11" x14ac:dyDescent="0.25">
      <c r="B43" s="165" t="s">
        <v>115</v>
      </c>
      <c r="C43" s="166">
        <v>8479</v>
      </c>
      <c r="D43" s="166">
        <v>1451</v>
      </c>
      <c r="E43" s="166">
        <v>12524</v>
      </c>
      <c r="F43" s="166">
        <v>17276</v>
      </c>
      <c r="G43" s="166">
        <v>16039</v>
      </c>
      <c r="H43" s="166">
        <v>16535</v>
      </c>
      <c r="I43" s="181">
        <f t="shared" si="20"/>
        <v>3.0924621235737915E-2</v>
      </c>
      <c r="J43" s="165">
        <f t="shared" si="19"/>
        <v>496</v>
      </c>
      <c r="K43" s="167">
        <f t="shared" si="18"/>
        <v>8.0370105917446505E-3</v>
      </c>
    </row>
    <row r="44" spans="2:11" x14ac:dyDescent="0.25">
      <c r="B44" s="165" t="s">
        <v>118</v>
      </c>
      <c r="C44" s="166">
        <v>4192</v>
      </c>
      <c r="D44" s="166">
        <v>2356</v>
      </c>
      <c r="E44" s="166">
        <v>8287</v>
      </c>
      <c r="F44" s="166">
        <v>10240</v>
      </c>
      <c r="G44" s="166">
        <v>9690</v>
      </c>
      <c r="H44" s="166">
        <v>10394</v>
      </c>
      <c r="I44" s="181">
        <f t="shared" si="20"/>
        <v>7.2652218782249811E-2</v>
      </c>
      <c r="J44" s="165">
        <f t="shared" si="19"/>
        <v>704</v>
      </c>
      <c r="K44" s="167">
        <f t="shared" si="18"/>
        <v>5.0521129779615304E-3</v>
      </c>
    </row>
    <row r="45" spans="2:11" x14ac:dyDescent="0.25">
      <c r="B45" s="165" t="s">
        <v>125</v>
      </c>
      <c r="C45" s="166">
        <v>5403</v>
      </c>
      <c r="D45" s="166">
        <v>904</v>
      </c>
      <c r="E45" s="166">
        <v>14984</v>
      </c>
      <c r="F45" s="166">
        <v>13823</v>
      </c>
      <c r="G45" s="166">
        <v>15055</v>
      </c>
      <c r="H45" s="166">
        <v>13257</v>
      </c>
      <c r="I45" s="181">
        <f t="shared" si="20"/>
        <v>-0.11942876120890067</v>
      </c>
      <c r="J45" s="165">
        <f t="shared" si="19"/>
        <v>-1798</v>
      </c>
      <c r="K45" s="167">
        <f t="shared" si="18"/>
        <v>6.4437042282890133E-3</v>
      </c>
    </row>
    <row r="46" spans="2:11" x14ac:dyDescent="0.25">
      <c r="B46" s="165" t="s">
        <v>121</v>
      </c>
      <c r="C46" s="166">
        <v>7570</v>
      </c>
      <c r="D46" s="166">
        <v>1373</v>
      </c>
      <c r="E46" s="166">
        <v>14223</v>
      </c>
      <c r="F46" s="166">
        <v>16709</v>
      </c>
      <c r="G46" s="166">
        <v>17530</v>
      </c>
      <c r="H46" s="166">
        <v>14341</v>
      </c>
      <c r="I46" s="181">
        <f t="shared" si="20"/>
        <v>-0.18191671420422129</v>
      </c>
      <c r="J46" s="165">
        <f t="shared" si="19"/>
        <v>-3189</v>
      </c>
      <c r="K46" s="167">
        <f t="shared" si="18"/>
        <v>6.970593824990024E-3</v>
      </c>
    </row>
    <row r="47" spans="2:11" x14ac:dyDescent="0.25">
      <c r="B47" s="165" t="s">
        <v>130</v>
      </c>
      <c r="C47" s="166">
        <v>3315</v>
      </c>
      <c r="D47" s="166">
        <v>120</v>
      </c>
      <c r="E47" s="166">
        <v>4507</v>
      </c>
      <c r="F47" s="166">
        <v>5953</v>
      </c>
      <c r="G47" s="166">
        <v>4878</v>
      </c>
      <c r="H47" s="166">
        <v>6067</v>
      </c>
      <c r="I47" s="181">
        <f t="shared" si="20"/>
        <v>0.24374743747437466</v>
      </c>
      <c r="J47" s="165">
        <f t="shared" si="19"/>
        <v>1189</v>
      </c>
      <c r="K47" s="167">
        <f t="shared" si="18"/>
        <v>2.9489291357795463E-3</v>
      </c>
    </row>
    <row r="48" spans="2:11" x14ac:dyDescent="0.25">
      <c r="B48" s="165" t="s">
        <v>133</v>
      </c>
      <c r="C48" s="166">
        <v>4738</v>
      </c>
      <c r="D48" s="166">
        <v>619</v>
      </c>
      <c r="E48" s="166">
        <v>3786</v>
      </c>
      <c r="F48" s="166">
        <v>5748</v>
      </c>
      <c r="G48" s="166">
        <v>5325</v>
      </c>
      <c r="H48" s="166">
        <v>4572</v>
      </c>
      <c r="I48" s="181">
        <f t="shared" si="20"/>
        <v>-0.14140845070422536</v>
      </c>
      <c r="J48" s="165">
        <f t="shared" si="19"/>
        <v>-753</v>
      </c>
      <c r="K48" s="167">
        <f t="shared" si="18"/>
        <v>2.2222686680046294E-3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9893</v>
      </c>
      <c r="E49" s="171">
        <f t="shared" si="22"/>
        <v>94361</v>
      </c>
      <c r="F49" s="171">
        <f t="shared" si="22"/>
        <v>108810</v>
      </c>
      <c r="G49" s="171">
        <f t="shared" si="22"/>
        <v>115777</v>
      </c>
      <c r="H49" s="171">
        <f t="shared" si="22"/>
        <v>128962</v>
      </c>
      <c r="I49" s="182">
        <f t="shared" si="20"/>
        <v>0.11388272282059475</v>
      </c>
      <c r="J49" s="170">
        <f>H49-G49</f>
        <v>13185</v>
      </c>
      <c r="K49" s="172">
        <f t="shared" si="18"/>
        <v>6.2683335949959104E-2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5058</v>
      </c>
      <c r="E51" s="178">
        <f t="shared" si="23"/>
        <v>16823</v>
      </c>
      <c r="F51" s="178">
        <f t="shared" si="23"/>
        <v>27125</v>
      </c>
      <c r="G51" s="178">
        <f t="shared" si="23"/>
        <v>22938</v>
      </c>
      <c r="H51" s="178">
        <f t="shared" si="23"/>
        <v>21490</v>
      </c>
      <c r="I51" s="179">
        <f>IFERROR(H51/G51-1,"-")</f>
        <v>-6.3126689336472253E-2</v>
      </c>
      <c r="J51" s="178">
        <f>H51-G51</f>
        <v>-1448</v>
      </c>
      <c r="K51" s="179">
        <f t="shared" ref="K51:K63" si="24">H51/H$9</f>
        <v>1.0445440436443456E-2</v>
      </c>
    </row>
    <row r="52" spans="2:11" x14ac:dyDescent="0.25">
      <c r="B52" s="161" t="s">
        <v>99</v>
      </c>
      <c r="C52" s="162">
        <v>773</v>
      </c>
      <c r="D52" s="162">
        <v>1502</v>
      </c>
      <c r="E52" s="162">
        <v>2015</v>
      </c>
      <c r="F52" s="162">
        <v>11992</v>
      </c>
      <c r="G52" s="162">
        <v>6278</v>
      </c>
      <c r="H52" s="162">
        <v>4341</v>
      </c>
      <c r="I52" s="180">
        <f>IFERROR(H52/G52-1,"-")</f>
        <v>-0.30853775087607516</v>
      </c>
      <c r="J52" s="161">
        <f t="shared" ref="J52:J62" si="25">H52-G52</f>
        <v>-1937</v>
      </c>
      <c r="K52" s="163">
        <f t="shared" si="24"/>
        <v>2.1099886893718492E-3</v>
      </c>
    </row>
    <row r="53" spans="2:11" x14ac:dyDescent="0.25">
      <c r="B53" s="165" t="s">
        <v>105</v>
      </c>
      <c r="C53" s="166">
        <v>367</v>
      </c>
      <c r="D53" s="166">
        <v>685</v>
      </c>
      <c r="E53" s="166">
        <v>774</v>
      </c>
      <c r="F53" s="166">
        <v>8931</v>
      </c>
      <c r="G53" s="166">
        <v>4223</v>
      </c>
      <c r="H53" s="166">
        <v>2810</v>
      </c>
      <c r="I53" s="181">
        <f>IFERROR(H53/G53-1,"-")</f>
        <v>-0.33459625858394504</v>
      </c>
      <c r="J53" s="165">
        <f t="shared" si="25"/>
        <v>-1413</v>
      </c>
      <c r="K53" s="167">
        <f t="shared" si="24"/>
        <v>1.3658300431087069E-3</v>
      </c>
    </row>
    <row r="54" spans="2:11" x14ac:dyDescent="0.25">
      <c r="B54" s="165" t="s">
        <v>102</v>
      </c>
      <c r="C54" s="166">
        <v>406</v>
      </c>
      <c r="D54" s="166">
        <v>817</v>
      </c>
      <c r="E54" s="166">
        <v>1241</v>
      </c>
      <c r="F54" s="166">
        <v>3061</v>
      </c>
      <c r="G54" s="166">
        <v>2055</v>
      </c>
      <c r="H54" s="166">
        <v>1531</v>
      </c>
      <c r="I54" s="181">
        <f>IFERROR(H54/G54-1,"-")</f>
        <v>-0.25498783454987839</v>
      </c>
      <c r="J54" s="165">
        <f t="shared" si="25"/>
        <v>-524</v>
      </c>
      <c r="K54" s="167">
        <f t="shared" si="24"/>
        <v>7.4415864626314247E-4</v>
      </c>
    </row>
    <row r="55" spans="2:11" x14ac:dyDescent="0.25">
      <c r="B55" s="161" t="s">
        <v>109</v>
      </c>
      <c r="C55" s="162">
        <v>7419</v>
      </c>
      <c r="D55" s="162">
        <v>3556</v>
      </c>
      <c r="E55" s="162">
        <v>14808</v>
      </c>
      <c r="F55" s="162">
        <v>15133</v>
      </c>
      <c r="G55" s="162">
        <v>16660</v>
      </c>
      <c r="H55" s="162">
        <v>17149</v>
      </c>
      <c r="I55" s="180">
        <f>IFERROR(H55/G55-1,"-")</f>
        <v>2.9351740696278439E-2</v>
      </c>
      <c r="J55" s="161">
        <f t="shared" si="25"/>
        <v>489</v>
      </c>
      <c r="K55" s="163">
        <f t="shared" si="24"/>
        <v>8.3354517470716066E-3</v>
      </c>
    </row>
    <row r="56" spans="2:11" x14ac:dyDescent="0.25">
      <c r="B56" s="165" t="s">
        <v>112</v>
      </c>
      <c r="C56" s="166">
        <v>2301</v>
      </c>
      <c r="D56" s="166">
        <v>93</v>
      </c>
      <c r="E56" s="166">
        <v>5195</v>
      </c>
      <c r="F56" s="166">
        <v>4693</v>
      </c>
      <c r="G56" s="166">
        <v>5678</v>
      </c>
      <c r="H56" s="166">
        <v>6076</v>
      </c>
      <c r="I56" s="181">
        <f t="shared" ref="I56:I63" si="26">IFERROR(H56/G56-1,"-")</f>
        <v>7.0095103909827428E-2</v>
      </c>
      <c r="J56" s="165">
        <f t="shared" si="25"/>
        <v>398</v>
      </c>
      <c r="K56" s="167">
        <f t="shared" si="24"/>
        <v>2.9533036804016027E-3</v>
      </c>
    </row>
    <row r="57" spans="2:11" x14ac:dyDescent="0.25">
      <c r="B57" s="165" t="s">
        <v>115</v>
      </c>
      <c r="C57" s="166">
        <v>2164</v>
      </c>
      <c r="D57" s="166">
        <v>1309</v>
      </c>
      <c r="E57" s="166">
        <v>3627</v>
      </c>
      <c r="F57" s="166">
        <v>2689</v>
      </c>
      <c r="G57" s="166">
        <v>3388</v>
      </c>
      <c r="H57" s="166">
        <v>3491</v>
      </c>
      <c r="I57" s="181">
        <f t="shared" si="26"/>
        <v>3.0401416765053035E-2</v>
      </c>
      <c r="J57" s="165">
        <f t="shared" si="25"/>
        <v>103</v>
      </c>
      <c r="K57" s="167">
        <f t="shared" si="24"/>
        <v>1.6968372528443046E-3</v>
      </c>
    </row>
    <row r="58" spans="2:11" x14ac:dyDescent="0.25">
      <c r="B58" s="165" t="s">
        <v>118</v>
      </c>
      <c r="C58" s="166">
        <v>393</v>
      </c>
      <c r="D58" s="166">
        <v>618</v>
      </c>
      <c r="E58" s="166">
        <v>1130</v>
      </c>
      <c r="F58" s="166">
        <v>1547</v>
      </c>
      <c r="G58" s="166">
        <v>1228</v>
      </c>
      <c r="H58" s="166">
        <v>1091</v>
      </c>
      <c r="I58" s="181">
        <f t="shared" si="26"/>
        <v>-0.1115635179153095</v>
      </c>
      <c r="J58" s="165">
        <f t="shared" si="25"/>
        <v>-137</v>
      </c>
      <c r="K58" s="167">
        <f t="shared" si="24"/>
        <v>5.3029202029594279E-4</v>
      </c>
    </row>
    <row r="59" spans="2:11" x14ac:dyDescent="0.25">
      <c r="B59" s="165" t="s">
        <v>125</v>
      </c>
      <c r="C59" s="166">
        <v>205</v>
      </c>
      <c r="D59" s="166">
        <v>79</v>
      </c>
      <c r="E59" s="166">
        <v>420</v>
      </c>
      <c r="F59" s="166">
        <v>349</v>
      </c>
      <c r="G59" s="166">
        <v>535</v>
      </c>
      <c r="H59" s="166">
        <v>519</v>
      </c>
      <c r="I59" s="181">
        <f t="shared" si="26"/>
        <v>-2.9906542056074792E-2</v>
      </c>
      <c r="J59" s="165">
        <f t="shared" si="25"/>
        <v>-16</v>
      </c>
      <c r="K59" s="167">
        <f t="shared" si="24"/>
        <v>2.5226540653858323E-4</v>
      </c>
    </row>
    <row r="60" spans="2:11" x14ac:dyDescent="0.25">
      <c r="B60" s="165" t="s">
        <v>121</v>
      </c>
      <c r="C60" s="166">
        <v>135</v>
      </c>
      <c r="D60" s="166">
        <v>107</v>
      </c>
      <c r="E60" s="166">
        <v>385</v>
      </c>
      <c r="F60" s="166">
        <v>348</v>
      </c>
      <c r="G60" s="166">
        <v>390</v>
      </c>
      <c r="H60" s="166">
        <v>475</v>
      </c>
      <c r="I60" s="181">
        <f t="shared" si="26"/>
        <v>0.21794871794871784</v>
      </c>
      <c r="J60" s="165">
        <f t="shared" si="25"/>
        <v>85</v>
      </c>
      <c r="K60" s="167">
        <f t="shared" si="24"/>
        <v>2.3087874394186328E-4</v>
      </c>
    </row>
    <row r="61" spans="2:11" x14ac:dyDescent="0.25">
      <c r="B61" s="165" t="s">
        <v>130</v>
      </c>
      <c r="C61" s="166">
        <v>76</v>
      </c>
      <c r="D61" s="166">
        <v>29</v>
      </c>
      <c r="E61" s="166">
        <v>44</v>
      </c>
      <c r="F61" s="166">
        <v>151</v>
      </c>
      <c r="G61" s="166">
        <v>78</v>
      </c>
      <c r="H61" s="166">
        <v>164</v>
      </c>
      <c r="I61" s="181">
        <f t="shared" si="26"/>
        <v>1.1025641025641026</v>
      </c>
      <c r="J61" s="165">
        <f t="shared" si="25"/>
        <v>86</v>
      </c>
      <c r="K61" s="167">
        <f t="shared" si="24"/>
        <v>7.9713924224138059E-5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89</v>
      </c>
      <c r="F62" s="166">
        <v>138</v>
      </c>
      <c r="G62" s="166">
        <v>84</v>
      </c>
      <c r="H62" s="166">
        <v>405</v>
      </c>
      <c r="I62" s="181">
        <f t="shared" si="26"/>
        <v>3.8214285714285712</v>
      </c>
      <c r="J62" s="165">
        <f t="shared" si="25"/>
        <v>321</v>
      </c>
      <c r="K62" s="167">
        <f t="shared" si="24"/>
        <v>1.9685450799253605E-4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1307</v>
      </c>
      <c r="E63" s="171">
        <f t="shared" si="28"/>
        <v>3918</v>
      </c>
      <c r="F63" s="171">
        <f t="shared" si="28"/>
        <v>5218</v>
      </c>
      <c r="G63" s="171">
        <f t="shared" si="28"/>
        <v>5279</v>
      </c>
      <c r="H63" s="171">
        <f t="shared" si="28"/>
        <v>4928</v>
      </c>
      <c r="I63" s="182">
        <f t="shared" si="26"/>
        <v>-6.6489865504830492E-2</v>
      </c>
      <c r="J63" s="170">
        <f>H63-G63</f>
        <v>-351</v>
      </c>
      <c r="K63" s="172">
        <f t="shared" si="24"/>
        <v>2.3953062108326363E-3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16603</v>
      </c>
      <c r="E65" s="178">
        <f t="shared" si="29"/>
        <v>62155</v>
      </c>
      <c r="F65" s="178">
        <f t="shared" si="29"/>
        <v>82441</v>
      </c>
      <c r="G65" s="178">
        <f t="shared" si="29"/>
        <v>96861</v>
      </c>
      <c r="H65" s="178">
        <f t="shared" si="29"/>
        <v>75400</v>
      </c>
      <c r="I65" s="179">
        <f>IFERROR(H65/G65-1,"-")</f>
        <v>-0.22156492293079777</v>
      </c>
      <c r="J65" s="178">
        <f>H65-G65</f>
        <v>-21461</v>
      </c>
      <c r="K65" s="179">
        <f t="shared" ref="K65:K77" si="30">H65/H$9</f>
        <v>3.6648962722561032E-2</v>
      </c>
    </row>
    <row r="66" spans="2:11" x14ac:dyDescent="0.25">
      <c r="B66" s="161" t="s">
        <v>99</v>
      </c>
      <c r="C66" s="162">
        <v>5481</v>
      </c>
      <c r="D66" s="162">
        <v>8791</v>
      </c>
      <c r="E66" s="162">
        <v>14618</v>
      </c>
      <c r="F66" s="162">
        <v>14854</v>
      </c>
      <c r="G66" s="162">
        <v>27285</v>
      </c>
      <c r="H66" s="162">
        <v>18281</v>
      </c>
      <c r="I66" s="180">
        <f>IFERROR(H66/G66-1,"-")</f>
        <v>-0.32999816749129562</v>
      </c>
      <c r="J66" s="161">
        <f t="shared" ref="J66:J76" si="31">H66-G66</f>
        <v>-9004</v>
      </c>
      <c r="K66" s="163">
        <f t="shared" si="30"/>
        <v>8.8856722484235845E-3</v>
      </c>
    </row>
    <row r="67" spans="2:11" x14ac:dyDescent="0.25">
      <c r="B67" s="165" t="s">
        <v>105</v>
      </c>
      <c r="C67" s="166">
        <v>2199</v>
      </c>
      <c r="D67" s="166">
        <v>8533</v>
      </c>
      <c r="E67" s="166">
        <v>10990</v>
      </c>
      <c r="F67" s="166">
        <v>11125</v>
      </c>
      <c r="G67" s="166">
        <v>16363</v>
      </c>
      <c r="H67" s="166">
        <v>6550</v>
      </c>
      <c r="I67" s="181">
        <f>IFERROR(H67/G67-1,"-")</f>
        <v>-0.59970665525881561</v>
      </c>
      <c r="J67" s="165">
        <f t="shared" si="31"/>
        <v>-9813</v>
      </c>
      <c r="K67" s="167">
        <f t="shared" si="30"/>
        <v>3.1836963638299039E-3</v>
      </c>
    </row>
    <row r="68" spans="2:11" x14ac:dyDescent="0.25">
      <c r="B68" s="165" t="s">
        <v>102</v>
      </c>
      <c r="C68" s="166">
        <v>3282</v>
      </c>
      <c r="D68" s="166">
        <v>258</v>
      </c>
      <c r="E68" s="166">
        <v>3628</v>
      </c>
      <c r="F68" s="166">
        <v>3729</v>
      </c>
      <c r="G68" s="166">
        <v>10922</v>
      </c>
      <c r="H68" s="166">
        <v>11731</v>
      </c>
      <c r="I68" s="181">
        <f>IFERROR(H68/G68-1,"-")</f>
        <v>7.4070683025087014E-2</v>
      </c>
      <c r="J68" s="165">
        <f t="shared" si="31"/>
        <v>809</v>
      </c>
      <c r="K68" s="167">
        <f t="shared" si="30"/>
        <v>5.7019758845936802E-3</v>
      </c>
    </row>
    <row r="69" spans="2:11" x14ac:dyDescent="0.25">
      <c r="B69" s="161" t="s">
        <v>109</v>
      </c>
      <c r="C69" s="162">
        <v>17854</v>
      </c>
      <c r="D69" s="162">
        <v>7812</v>
      </c>
      <c r="E69" s="162">
        <v>47537</v>
      </c>
      <c r="F69" s="162">
        <v>67587</v>
      </c>
      <c r="G69" s="162">
        <v>69576</v>
      </c>
      <c r="H69" s="162">
        <v>57119</v>
      </c>
      <c r="I69" s="180">
        <f>IFERROR(H69/G69-1,"-")</f>
        <v>-0.17904162354834996</v>
      </c>
      <c r="J69" s="161">
        <f t="shared" si="31"/>
        <v>-12457</v>
      </c>
      <c r="K69" s="163">
        <f t="shared" si="30"/>
        <v>2.7763290474137448E-2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18994</v>
      </c>
      <c r="F70" s="166">
        <v>23900</v>
      </c>
      <c r="G70" s="166">
        <v>21936</v>
      </c>
      <c r="H70" s="166">
        <v>24121</v>
      </c>
      <c r="I70" s="181">
        <f t="shared" ref="I70:I77" si="32">IFERROR(H70/G70-1,"-")</f>
        <v>9.96079504011671E-2</v>
      </c>
      <c r="J70" s="165">
        <f t="shared" si="31"/>
        <v>2185</v>
      </c>
      <c r="K70" s="167">
        <f t="shared" si="30"/>
        <v>1.1724265647624597E-2</v>
      </c>
    </row>
    <row r="71" spans="2:11" x14ac:dyDescent="0.25">
      <c r="B71" s="165" t="s">
        <v>115</v>
      </c>
      <c r="C71" s="166">
        <v>2067</v>
      </c>
      <c r="D71" s="166">
        <v>1195</v>
      </c>
      <c r="E71" s="166">
        <v>5107</v>
      </c>
      <c r="F71" s="166">
        <v>5122</v>
      </c>
      <c r="G71" s="166">
        <v>5111</v>
      </c>
      <c r="H71" s="166">
        <v>5483</v>
      </c>
      <c r="I71" s="181">
        <f t="shared" si="32"/>
        <v>7.2784190960673012E-2</v>
      </c>
      <c r="J71" s="165">
        <f t="shared" si="31"/>
        <v>372</v>
      </c>
      <c r="K71" s="167">
        <f t="shared" si="30"/>
        <v>2.6650697958594447E-3</v>
      </c>
    </row>
    <row r="72" spans="2:11" x14ac:dyDescent="0.25">
      <c r="B72" s="165" t="s">
        <v>118</v>
      </c>
      <c r="C72" s="166">
        <v>2431</v>
      </c>
      <c r="D72" s="166">
        <v>1158</v>
      </c>
      <c r="E72" s="166">
        <v>6745</v>
      </c>
      <c r="F72" s="166">
        <v>8527</v>
      </c>
      <c r="G72" s="166">
        <v>10065</v>
      </c>
      <c r="H72" s="166">
        <v>5029</v>
      </c>
      <c r="I72" s="181">
        <f t="shared" si="32"/>
        <v>-0.50034773969200197</v>
      </c>
      <c r="J72" s="165">
        <f t="shared" si="31"/>
        <v>-5036</v>
      </c>
      <c r="K72" s="167">
        <f t="shared" si="30"/>
        <v>2.44439832270238E-3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787</v>
      </c>
      <c r="F73" s="166">
        <v>1669</v>
      </c>
      <c r="G73" s="166">
        <v>2367</v>
      </c>
      <c r="H73" s="166">
        <v>1356</v>
      </c>
      <c r="I73" s="181">
        <f t="shared" si="32"/>
        <v>-0.42712294043092525</v>
      </c>
      <c r="J73" s="165">
        <f t="shared" si="31"/>
        <v>-1011</v>
      </c>
      <c r="K73" s="167">
        <f t="shared" si="30"/>
        <v>6.5909805638982445E-4</v>
      </c>
    </row>
    <row r="74" spans="2:11" x14ac:dyDescent="0.25">
      <c r="B74" s="165" t="s">
        <v>121</v>
      </c>
      <c r="C74" s="166">
        <v>442</v>
      </c>
      <c r="D74" s="166">
        <v>413</v>
      </c>
      <c r="E74" s="166">
        <v>1343</v>
      </c>
      <c r="F74" s="166">
        <v>1273</v>
      </c>
      <c r="G74" s="166">
        <v>1710</v>
      </c>
      <c r="H74" s="166">
        <v>1550</v>
      </c>
      <c r="I74" s="181">
        <f t="shared" si="32"/>
        <v>-9.3567251461988299E-2</v>
      </c>
      <c r="J74" s="165">
        <f t="shared" si="31"/>
        <v>-160</v>
      </c>
      <c r="K74" s="167">
        <f t="shared" si="30"/>
        <v>7.5339379602081696E-4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878</v>
      </c>
      <c r="F75" s="166">
        <v>3180</v>
      </c>
      <c r="G75" s="166">
        <v>1641</v>
      </c>
      <c r="H75" s="166">
        <v>810</v>
      </c>
      <c r="I75" s="181">
        <f t="shared" si="32"/>
        <v>-0.50639853747714803</v>
      </c>
      <c r="J75" s="165">
        <f t="shared" si="31"/>
        <v>-831</v>
      </c>
      <c r="K75" s="167">
        <f t="shared" si="30"/>
        <v>3.9370901598507211E-4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278</v>
      </c>
      <c r="F76" s="166">
        <v>906</v>
      </c>
      <c r="G76" s="166">
        <v>203</v>
      </c>
      <c r="H76" s="166">
        <v>521</v>
      </c>
      <c r="I76" s="181">
        <f t="shared" si="32"/>
        <v>1.5665024630541873</v>
      </c>
      <c r="J76" s="165">
        <f t="shared" si="31"/>
        <v>318</v>
      </c>
      <c r="K76" s="167">
        <f t="shared" si="30"/>
        <v>2.532375275657069E-4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3762</v>
      </c>
      <c r="E77" s="171">
        <f t="shared" si="34"/>
        <v>13405</v>
      </c>
      <c r="F77" s="171">
        <f t="shared" si="34"/>
        <v>23010</v>
      </c>
      <c r="G77" s="171">
        <f t="shared" si="34"/>
        <v>26543</v>
      </c>
      <c r="H77" s="171">
        <f t="shared" si="34"/>
        <v>18249</v>
      </c>
      <c r="I77" s="182">
        <f t="shared" si="32"/>
        <v>-0.31247409863240783</v>
      </c>
      <c r="J77" s="170">
        <f>H77-G77</f>
        <v>-8294</v>
      </c>
      <c r="K77" s="172">
        <f t="shared" si="30"/>
        <v>8.8701183119896058E-3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51204</v>
      </c>
      <c r="E79" s="178">
        <f t="shared" si="35"/>
        <v>261325</v>
      </c>
      <c r="F79" s="178">
        <f t="shared" si="35"/>
        <v>306518</v>
      </c>
      <c r="G79" s="178">
        <f t="shared" si="35"/>
        <v>353422</v>
      </c>
      <c r="H79" s="178">
        <f t="shared" si="35"/>
        <v>351603</v>
      </c>
      <c r="I79" s="179">
        <f>IFERROR(H79/G79-1,"-")</f>
        <v>-5.1468216466433736E-3</v>
      </c>
      <c r="J79" s="178">
        <f>H79-G79</f>
        <v>-1819</v>
      </c>
      <c r="K79" s="179">
        <f t="shared" ref="K79:K91" si="36">H79/H$9</f>
        <v>0.17090033474987568</v>
      </c>
    </row>
    <row r="80" spans="2:11" x14ac:dyDescent="0.25">
      <c r="B80" s="161" t="s">
        <v>99</v>
      </c>
      <c r="C80" s="162">
        <v>40712</v>
      </c>
      <c r="D80" s="162">
        <v>28768</v>
      </c>
      <c r="E80" s="162">
        <v>126313</v>
      </c>
      <c r="F80" s="162">
        <v>135317</v>
      </c>
      <c r="G80" s="162">
        <v>140222</v>
      </c>
      <c r="H80" s="162">
        <v>140453</v>
      </c>
      <c r="I80" s="180">
        <f>IFERROR(H80/G80-1,"-")</f>
        <v>1.6473877137681558E-3</v>
      </c>
      <c r="J80" s="161">
        <f t="shared" ref="J80:J90" si="37">H80-G80</f>
        <v>231</v>
      </c>
      <c r="K80" s="163">
        <f t="shared" si="36"/>
        <v>6.8268657311297942E-2</v>
      </c>
    </row>
    <row r="81" spans="2:11" x14ac:dyDescent="0.25">
      <c r="B81" s="165" t="s">
        <v>105</v>
      </c>
      <c r="C81" s="166">
        <v>6804</v>
      </c>
      <c r="D81" s="166">
        <v>11711</v>
      </c>
      <c r="E81" s="166">
        <v>29255</v>
      </c>
      <c r="F81" s="166">
        <v>26951</v>
      </c>
      <c r="G81" s="166">
        <v>34210</v>
      </c>
      <c r="H81" s="166">
        <v>28649</v>
      </c>
      <c r="I81" s="181">
        <f>IFERROR(H81/G81-1,"-")</f>
        <v>-0.16255480853551596</v>
      </c>
      <c r="J81" s="165">
        <f t="shared" si="37"/>
        <v>-5561</v>
      </c>
      <c r="K81" s="167">
        <f t="shared" si="36"/>
        <v>1.3925147653032507E-2</v>
      </c>
    </row>
    <row r="82" spans="2:11" x14ac:dyDescent="0.25">
      <c r="B82" s="165" t="s">
        <v>102</v>
      </c>
      <c r="C82" s="166">
        <v>33908</v>
      </c>
      <c r="D82" s="166">
        <v>17057</v>
      </c>
      <c r="E82" s="166">
        <v>97058</v>
      </c>
      <c r="F82" s="166">
        <v>108366</v>
      </c>
      <c r="G82" s="166">
        <v>106012</v>
      </c>
      <c r="H82" s="166">
        <v>111804</v>
      </c>
      <c r="I82" s="181">
        <f>IFERROR(H82/G82-1,"-")</f>
        <v>5.4635324302909183E-2</v>
      </c>
      <c r="J82" s="165">
        <f t="shared" si="37"/>
        <v>5792</v>
      </c>
      <c r="K82" s="167">
        <f t="shared" si="36"/>
        <v>5.4343509658265433E-2</v>
      </c>
    </row>
    <row r="83" spans="2:11" x14ac:dyDescent="0.25">
      <c r="B83" s="161" t="s">
        <v>109</v>
      </c>
      <c r="C83" s="162">
        <v>75507</v>
      </c>
      <c r="D83" s="162">
        <v>22436</v>
      </c>
      <c r="E83" s="162">
        <v>135012</v>
      </c>
      <c r="F83" s="162">
        <v>171201</v>
      </c>
      <c r="G83" s="162">
        <v>213200</v>
      </c>
      <c r="H83" s="162">
        <v>211150</v>
      </c>
      <c r="I83" s="180">
        <f>IFERROR(H83/G83-1,"-")</f>
        <v>-9.6153846153845812E-3</v>
      </c>
      <c r="J83" s="161">
        <f t="shared" si="37"/>
        <v>-2050</v>
      </c>
      <c r="K83" s="163">
        <f t="shared" si="36"/>
        <v>0.10263167743857775</v>
      </c>
    </row>
    <row r="84" spans="2:11" x14ac:dyDescent="0.25">
      <c r="B84" s="165" t="s">
        <v>112</v>
      </c>
      <c r="C84" s="166">
        <v>14988</v>
      </c>
      <c r="D84" s="166">
        <v>1739</v>
      </c>
      <c r="E84" s="166">
        <v>25869</v>
      </c>
      <c r="F84" s="166">
        <v>35236</v>
      </c>
      <c r="G84" s="166">
        <v>44273</v>
      </c>
      <c r="H84" s="166">
        <v>45270</v>
      </c>
      <c r="I84" s="181">
        <f t="shared" ref="I84:I91" si="38">IFERROR(H84/G84-1,"-")</f>
        <v>2.2519368463849387E-2</v>
      </c>
      <c r="J84" s="165">
        <f t="shared" si="37"/>
        <v>997</v>
      </c>
      <c r="K84" s="167">
        <f t="shared" si="36"/>
        <v>2.2003959448943476E-2</v>
      </c>
    </row>
    <row r="85" spans="2:11" x14ac:dyDescent="0.25">
      <c r="B85" s="165" t="s">
        <v>115</v>
      </c>
      <c r="C85" s="166">
        <v>28410</v>
      </c>
      <c r="D85" s="166">
        <v>4591</v>
      </c>
      <c r="E85" s="166">
        <v>45618</v>
      </c>
      <c r="F85" s="166">
        <v>56194</v>
      </c>
      <c r="G85" s="166">
        <v>64305</v>
      </c>
      <c r="H85" s="166">
        <v>61882</v>
      </c>
      <c r="I85" s="181">
        <f t="shared" si="38"/>
        <v>-3.7679807168960466E-2</v>
      </c>
      <c r="J85" s="165">
        <f t="shared" si="37"/>
        <v>-2423</v>
      </c>
      <c r="K85" s="167">
        <f t="shared" si="36"/>
        <v>3.0078396700232386E-2</v>
      </c>
    </row>
    <row r="86" spans="2:11" x14ac:dyDescent="0.25">
      <c r="B86" s="165" t="s">
        <v>118</v>
      </c>
      <c r="C86" s="166">
        <v>5054</v>
      </c>
      <c r="D86" s="166">
        <v>4527</v>
      </c>
      <c r="E86" s="166">
        <v>13053</v>
      </c>
      <c r="F86" s="166">
        <v>17101</v>
      </c>
      <c r="G86" s="166">
        <v>26155</v>
      </c>
      <c r="H86" s="166">
        <v>23341</v>
      </c>
      <c r="I86" s="181">
        <f t="shared" si="38"/>
        <v>-0.10758937105715927</v>
      </c>
      <c r="J86" s="165">
        <f t="shared" si="37"/>
        <v>-2814</v>
      </c>
      <c r="K86" s="167">
        <f t="shared" si="36"/>
        <v>1.134513844704638E-2</v>
      </c>
    </row>
    <row r="87" spans="2:11" x14ac:dyDescent="0.25">
      <c r="B87" s="165" t="s">
        <v>125</v>
      </c>
      <c r="C87" s="166">
        <v>1174</v>
      </c>
      <c r="D87" s="166">
        <v>317</v>
      </c>
      <c r="E87" s="166">
        <v>2872</v>
      </c>
      <c r="F87" s="166">
        <v>2743</v>
      </c>
      <c r="G87" s="166">
        <v>4984</v>
      </c>
      <c r="H87" s="166">
        <v>5561</v>
      </c>
      <c r="I87" s="181">
        <f t="shared" si="38"/>
        <v>0.1157704654895666</v>
      </c>
      <c r="J87" s="165">
        <f t="shared" si="37"/>
        <v>577</v>
      </c>
      <c r="K87" s="167">
        <f t="shared" si="36"/>
        <v>2.7029825159172668E-3</v>
      </c>
    </row>
    <row r="88" spans="2:11" x14ac:dyDescent="0.25">
      <c r="B88" s="165" t="s">
        <v>121</v>
      </c>
      <c r="C88" s="166">
        <v>993</v>
      </c>
      <c r="D88" s="166">
        <v>578</v>
      </c>
      <c r="E88" s="166">
        <v>2521</v>
      </c>
      <c r="F88" s="166">
        <v>2444</v>
      </c>
      <c r="G88" s="166">
        <v>3231</v>
      </c>
      <c r="H88" s="166">
        <v>3401</v>
      </c>
      <c r="I88" s="181">
        <f t="shared" si="38"/>
        <v>5.2615289384091657E-2</v>
      </c>
      <c r="J88" s="165">
        <f t="shared" si="37"/>
        <v>170</v>
      </c>
      <c r="K88" s="167">
        <f t="shared" si="36"/>
        <v>1.6530918066237411E-3</v>
      </c>
    </row>
    <row r="89" spans="2:11" x14ac:dyDescent="0.25">
      <c r="B89" s="165" t="s">
        <v>130</v>
      </c>
      <c r="C89" s="166">
        <v>1688</v>
      </c>
      <c r="D89" s="166">
        <v>51</v>
      </c>
      <c r="E89" s="166">
        <v>1683</v>
      </c>
      <c r="F89" s="166">
        <v>2431</v>
      </c>
      <c r="G89" s="166">
        <v>2391</v>
      </c>
      <c r="H89" s="166">
        <v>2487</v>
      </c>
      <c r="I89" s="181">
        <f t="shared" si="38"/>
        <v>4.0150564617315032E-2</v>
      </c>
      <c r="J89" s="165">
        <f t="shared" si="37"/>
        <v>96</v>
      </c>
      <c r="K89" s="167">
        <f t="shared" si="36"/>
        <v>1.2088324972282399E-3</v>
      </c>
    </row>
    <row r="90" spans="2:11" x14ac:dyDescent="0.25">
      <c r="B90" s="165" t="s">
        <v>133</v>
      </c>
      <c r="C90" s="166">
        <v>2253</v>
      </c>
      <c r="D90" s="166">
        <v>200</v>
      </c>
      <c r="E90" s="166">
        <v>1415</v>
      </c>
      <c r="F90" s="166">
        <v>2449</v>
      </c>
      <c r="G90" s="166">
        <v>2913</v>
      </c>
      <c r="H90" s="166">
        <v>2058</v>
      </c>
      <c r="I90" s="181">
        <f t="shared" si="38"/>
        <v>-0.2935118434603502</v>
      </c>
      <c r="J90" s="165">
        <f t="shared" si="37"/>
        <v>-855</v>
      </c>
      <c r="K90" s="167">
        <f t="shared" si="36"/>
        <v>1.0003125369102202E-3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10433</v>
      </c>
      <c r="E91" s="171">
        <f t="shared" si="40"/>
        <v>41981</v>
      </c>
      <c r="F91" s="171">
        <f t="shared" si="40"/>
        <v>52603</v>
      </c>
      <c r="G91" s="171">
        <f t="shared" si="40"/>
        <v>64948</v>
      </c>
      <c r="H91" s="171">
        <f t="shared" si="40"/>
        <v>67150</v>
      </c>
      <c r="I91" s="182">
        <f t="shared" si="38"/>
        <v>3.3904046313974145E-2</v>
      </c>
      <c r="J91" s="170">
        <f>H91-G91</f>
        <v>2202</v>
      </c>
      <c r="K91" s="172">
        <f t="shared" si="36"/>
        <v>3.2638963485676041E-2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11802</v>
      </c>
      <c r="E93" s="178">
        <f t="shared" si="41"/>
        <v>24671</v>
      </c>
      <c r="F93" s="178">
        <f t="shared" si="41"/>
        <v>30683</v>
      </c>
      <c r="G93" s="178">
        <f t="shared" si="41"/>
        <v>29198</v>
      </c>
      <c r="H93" s="178">
        <f t="shared" si="41"/>
        <v>28272</v>
      </c>
      <c r="I93" s="179">
        <f>IFERROR(H93/G93-1,"-")</f>
        <v>-3.1714500993218708E-2</v>
      </c>
      <c r="J93" s="178">
        <f>H93-G93</f>
        <v>-926</v>
      </c>
      <c r="K93" s="179">
        <f t="shared" ref="K93:K105" si="42">H93/H$9</f>
        <v>1.3741902839419702E-2</v>
      </c>
    </row>
    <row r="94" spans="2:11" x14ac:dyDescent="0.25">
      <c r="B94" s="161" t="s">
        <v>99</v>
      </c>
      <c r="C94" s="162">
        <v>7454</v>
      </c>
      <c r="D94" s="162">
        <v>7418</v>
      </c>
      <c r="E94" s="162">
        <v>15383</v>
      </c>
      <c r="F94" s="162">
        <v>19920</v>
      </c>
      <c r="G94" s="162">
        <v>16896</v>
      </c>
      <c r="H94" s="162">
        <v>16644</v>
      </c>
      <c r="I94" s="180">
        <f>IFERROR(H94/G94-1,"-")</f>
        <v>-1.4914772727272707E-2</v>
      </c>
      <c r="J94" s="161">
        <f t="shared" ref="J94:J104" si="43">H94-G94</f>
        <v>-252</v>
      </c>
      <c r="K94" s="163">
        <f t="shared" si="42"/>
        <v>8.0899911877228888E-3</v>
      </c>
    </row>
    <row r="95" spans="2:11" x14ac:dyDescent="0.25">
      <c r="B95" s="165" t="s">
        <v>105</v>
      </c>
      <c r="C95" s="166">
        <v>4239</v>
      </c>
      <c r="D95" s="166">
        <v>4253</v>
      </c>
      <c r="E95" s="166">
        <v>7500</v>
      </c>
      <c r="F95" s="166">
        <v>5955</v>
      </c>
      <c r="G95" s="166">
        <v>4664</v>
      </c>
      <c r="H95" s="166">
        <v>5394</v>
      </c>
      <c r="I95" s="181">
        <f>IFERROR(H95/G95-1,"-")</f>
        <v>0.15651801029159529</v>
      </c>
      <c r="J95" s="165">
        <f t="shared" si="43"/>
        <v>730</v>
      </c>
      <c r="K95" s="167">
        <f t="shared" si="42"/>
        <v>2.6218104101524433E-3</v>
      </c>
    </row>
    <row r="96" spans="2:11" x14ac:dyDescent="0.25">
      <c r="B96" s="165" t="s">
        <v>102</v>
      </c>
      <c r="C96" s="166">
        <v>3215</v>
      </c>
      <c r="D96" s="166">
        <v>3165</v>
      </c>
      <c r="E96" s="166">
        <v>7883</v>
      </c>
      <c r="F96" s="166">
        <v>13965</v>
      </c>
      <c r="G96" s="166">
        <v>12232</v>
      </c>
      <c r="H96" s="166">
        <v>11250</v>
      </c>
      <c r="I96" s="181">
        <f>IFERROR(H96/G96-1,"-")</f>
        <v>-8.0281229561805056E-2</v>
      </c>
      <c r="J96" s="165">
        <f t="shared" si="43"/>
        <v>-982</v>
      </c>
      <c r="K96" s="167">
        <f t="shared" si="42"/>
        <v>5.468180777570446E-3</v>
      </c>
    </row>
    <row r="97" spans="2:11" x14ac:dyDescent="0.25">
      <c r="B97" s="161" t="s">
        <v>109</v>
      </c>
      <c r="C97" s="162">
        <v>5300</v>
      </c>
      <c r="D97" s="162">
        <v>4384</v>
      </c>
      <c r="E97" s="162">
        <v>9288</v>
      </c>
      <c r="F97" s="162">
        <v>10763</v>
      </c>
      <c r="G97" s="162">
        <v>12302</v>
      </c>
      <c r="H97" s="162">
        <v>11628</v>
      </c>
      <c r="I97" s="180">
        <f>IFERROR(H97/G97-1,"-")</f>
        <v>-5.47878393757113E-2</v>
      </c>
      <c r="J97" s="161">
        <f t="shared" si="43"/>
        <v>-674</v>
      </c>
      <c r="K97" s="163">
        <f t="shared" si="42"/>
        <v>5.6519116516968127E-3</v>
      </c>
    </row>
    <row r="98" spans="2:11" x14ac:dyDescent="0.25">
      <c r="B98" s="165" t="s">
        <v>112</v>
      </c>
      <c r="C98" s="166">
        <v>994</v>
      </c>
      <c r="D98" s="166">
        <v>145</v>
      </c>
      <c r="E98" s="166">
        <v>1307</v>
      </c>
      <c r="F98" s="166">
        <v>1561</v>
      </c>
      <c r="G98" s="166">
        <v>1845</v>
      </c>
      <c r="H98" s="166">
        <v>1552</v>
      </c>
      <c r="I98" s="181">
        <f t="shared" ref="I98:I105" si="44">IFERROR(H98/G98-1,"-")</f>
        <v>-0.1588075880758808</v>
      </c>
      <c r="J98" s="165">
        <f t="shared" si="43"/>
        <v>-293</v>
      </c>
      <c r="K98" s="167">
        <f t="shared" si="42"/>
        <v>7.5436591704794063E-4</v>
      </c>
    </row>
    <row r="99" spans="2:11" x14ac:dyDescent="0.25">
      <c r="B99" s="165" t="s">
        <v>115</v>
      </c>
      <c r="C99" s="166">
        <v>1071</v>
      </c>
      <c r="D99" s="166">
        <v>659</v>
      </c>
      <c r="E99" s="166">
        <v>1843</v>
      </c>
      <c r="F99" s="166">
        <v>2024</v>
      </c>
      <c r="G99" s="166">
        <v>2489</v>
      </c>
      <c r="H99" s="166">
        <v>2173</v>
      </c>
      <c r="I99" s="181">
        <f t="shared" si="44"/>
        <v>-0.12695861791884289</v>
      </c>
      <c r="J99" s="165">
        <f t="shared" si="43"/>
        <v>-316</v>
      </c>
      <c r="K99" s="167">
        <f t="shared" si="42"/>
        <v>1.0562094959698292E-3</v>
      </c>
    </row>
    <row r="100" spans="2:11" x14ac:dyDescent="0.25">
      <c r="B100" s="165" t="s">
        <v>118</v>
      </c>
      <c r="C100" s="166">
        <v>1161</v>
      </c>
      <c r="D100" s="166">
        <v>1852</v>
      </c>
      <c r="E100" s="166">
        <v>1779</v>
      </c>
      <c r="F100" s="166">
        <v>2117</v>
      </c>
      <c r="G100" s="166">
        <v>2082</v>
      </c>
      <c r="H100" s="166">
        <v>2030</v>
      </c>
      <c r="I100" s="181">
        <f t="shared" si="44"/>
        <v>-2.4975984630163262E-2</v>
      </c>
      <c r="J100" s="165">
        <f t="shared" si="43"/>
        <v>-52</v>
      </c>
      <c r="K100" s="167">
        <f t="shared" si="42"/>
        <v>9.8670284253048928E-4</v>
      </c>
    </row>
    <row r="101" spans="2:11" x14ac:dyDescent="0.25">
      <c r="B101" s="165" t="s">
        <v>125</v>
      </c>
      <c r="C101" s="166">
        <v>265</v>
      </c>
      <c r="D101" s="166">
        <v>84</v>
      </c>
      <c r="E101" s="166">
        <v>672</v>
      </c>
      <c r="F101" s="166">
        <v>531</v>
      </c>
      <c r="G101" s="166">
        <v>598</v>
      </c>
      <c r="H101" s="166">
        <v>576</v>
      </c>
      <c r="I101" s="181">
        <f t="shared" si="44"/>
        <v>-3.6789297658862852E-2</v>
      </c>
      <c r="J101" s="165">
        <f t="shared" si="43"/>
        <v>-22</v>
      </c>
      <c r="K101" s="167">
        <f t="shared" si="42"/>
        <v>2.7997085581160685E-4</v>
      </c>
    </row>
    <row r="102" spans="2:11" x14ac:dyDescent="0.25">
      <c r="B102" s="165" t="s">
        <v>121</v>
      </c>
      <c r="C102" s="166">
        <v>132</v>
      </c>
      <c r="D102" s="166">
        <v>154</v>
      </c>
      <c r="E102" s="166">
        <v>373</v>
      </c>
      <c r="F102" s="166">
        <v>293</v>
      </c>
      <c r="G102" s="166">
        <v>514</v>
      </c>
      <c r="H102" s="166">
        <v>484</v>
      </c>
      <c r="I102" s="181">
        <f t="shared" si="44"/>
        <v>-5.8365758754863828E-2</v>
      </c>
      <c r="J102" s="165">
        <f t="shared" si="43"/>
        <v>-30</v>
      </c>
      <c r="K102" s="167">
        <f t="shared" si="42"/>
        <v>2.3525328856391963E-4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182</v>
      </c>
      <c r="F103" s="166">
        <v>87</v>
      </c>
      <c r="G103" s="166">
        <v>151</v>
      </c>
      <c r="H103" s="166">
        <v>128</v>
      </c>
      <c r="I103" s="181">
        <f t="shared" si="44"/>
        <v>-0.15231788079470199</v>
      </c>
      <c r="J103" s="165">
        <f t="shared" si="43"/>
        <v>-23</v>
      </c>
      <c r="K103" s="167">
        <f t="shared" si="42"/>
        <v>6.2215745735912624E-5</v>
      </c>
    </row>
    <row r="104" spans="2:11" x14ac:dyDescent="0.25">
      <c r="B104" s="165" t="s">
        <v>133</v>
      </c>
      <c r="C104" s="166">
        <v>61</v>
      </c>
      <c r="D104" s="166">
        <v>42</v>
      </c>
      <c r="E104" s="166">
        <v>99</v>
      </c>
      <c r="F104" s="166">
        <v>155</v>
      </c>
      <c r="G104" s="166">
        <v>265</v>
      </c>
      <c r="H104" s="166">
        <v>143</v>
      </c>
      <c r="I104" s="181">
        <f t="shared" si="44"/>
        <v>-0.46037735849056605</v>
      </c>
      <c r="J104" s="165">
        <f t="shared" si="43"/>
        <v>-122</v>
      </c>
      <c r="K104" s="167">
        <f t="shared" si="42"/>
        <v>6.9506653439339891E-5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1431</v>
      </c>
      <c r="E105" s="171">
        <f t="shared" si="46"/>
        <v>3033</v>
      </c>
      <c r="F105" s="171">
        <f t="shared" si="46"/>
        <v>3995</v>
      </c>
      <c r="G105" s="171">
        <f t="shared" si="46"/>
        <v>4358</v>
      </c>
      <c r="H105" s="171">
        <f t="shared" si="46"/>
        <v>4542</v>
      </c>
      <c r="I105" s="182">
        <f t="shared" si="44"/>
        <v>4.222120238641569E-2</v>
      </c>
      <c r="J105" s="170">
        <f>H105-G105</f>
        <v>184</v>
      </c>
      <c r="K105" s="172">
        <f t="shared" si="42"/>
        <v>2.2076868525977749E-3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30374</v>
      </c>
      <c r="E107" s="178">
        <f t="shared" si="47"/>
        <v>79606</v>
      </c>
      <c r="F107" s="178">
        <f t="shared" si="47"/>
        <v>111862</v>
      </c>
      <c r="G107" s="178">
        <f t="shared" si="47"/>
        <v>103725</v>
      </c>
      <c r="H107" s="178">
        <f t="shared" si="47"/>
        <v>112596</v>
      </c>
      <c r="I107" s="179">
        <f>IFERROR(H107/G107-1,"-")</f>
        <v>8.5524222704266073E-2</v>
      </c>
      <c r="J107" s="178">
        <f>H107-G107</f>
        <v>8871</v>
      </c>
      <c r="K107" s="179">
        <f t="shared" ref="K107:K119" si="48">H107/H$9</f>
        <v>5.4728469585006392E-2</v>
      </c>
    </row>
    <row r="108" spans="2:11" x14ac:dyDescent="0.25">
      <c r="B108" s="161" t="s">
        <v>99</v>
      </c>
      <c r="C108" s="162">
        <v>5441</v>
      </c>
      <c r="D108" s="162">
        <v>18405</v>
      </c>
      <c r="E108" s="162">
        <v>16402</v>
      </c>
      <c r="F108" s="162">
        <v>21854</v>
      </c>
      <c r="G108" s="162">
        <v>20614</v>
      </c>
      <c r="H108" s="162">
        <v>22311</v>
      </c>
      <c r="I108" s="180">
        <f>IFERROR(H108/G108-1,"-")</f>
        <v>8.2322693315222573E-2</v>
      </c>
      <c r="J108" s="161">
        <f t="shared" ref="J108:J118" si="49">H108-G108</f>
        <v>1697</v>
      </c>
      <c r="K108" s="163">
        <f t="shared" si="48"/>
        <v>1.0844496118077708E-2</v>
      </c>
    </row>
    <row r="109" spans="2:11" x14ac:dyDescent="0.25">
      <c r="B109" s="165" t="s">
        <v>105</v>
      </c>
      <c r="C109" s="166">
        <v>273</v>
      </c>
      <c r="D109" s="166">
        <v>13340</v>
      </c>
      <c r="E109" s="166">
        <v>5588</v>
      </c>
      <c r="F109" s="166">
        <v>8088</v>
      </c>
      <c r="G109" s="166">
        <v>5528</v>
      </c>
      <c r="H109" s="166">
        <v>6995</v>
      </c>
      <c r="I109" s="181">
        <f>IFERROR(H109/G109-1,"-")</f>
        <v>0.26537626628075262</v>
      </c>
      <c r="J109" s="165">
        <f t="shared" si="49"/>
        <v>1467</v>
      </c>
      <c r="K109" s="167">
        <f t="shared" si="48"/>
        <v>3.3999932923649127E-3</v>
      </c>
    </row>
    <row r="110" spans="2:11" x14ac:dyDescent="0.25">
      <c r="B110" s="165" t="s">
        <v>102</v>
      </c>
      <c r="C110" s="166">
        <v>5168</v>
      </c>
      <c r="D110" s="166">
        <v>5065</v>
      </c>
      <c r="E110" s="166">
        <v>10814</v>
      </c>
      <c r="F110" s="166">
        <v>13766</v>
      </c>
      <c r="G110" s="166">
        <v>15086</v>
      </c>
      <c r="H110" s="166">
        <v>15316</v>
      </c>
      <c r="I110" s="181">
        <f>IFERROR(H110/G110-1,"-")</f>
        <v>1.5245923372663395E-2</v>
      </c>
      <c r="J110" s="165">
        <f t="shared" si="49"/>
        <v>230</v>
      </c>
      <c r="K110" s="167">
        <f t="shared" si="48"/>
        <v>7.4445028257127954E-3</v>
      </c>
    </row>
    <row r="111" spans="2:11" x14ac:dyDescent="0.25">
      <c r="B111" s="161" t="s">
        <v>109</v>
      </c>
      <c r="C111" s="162">
        <v>17186</v>
      </c>
      <c r="D111" s="162">
        <v>11969</v>
      </c>
      <c r="E111" s="162">
        <v>63204</v>
      </c>
      <c r="F111" s="162">
        <v>90008</v>
      </c>
      <c r="G111" s="162">
        <v>83111</v>
      </c>
      <c r="H111" s="162">
        <v>90285</v>
      </c>
      <c r="I111" s="180">
        <f>IFERROR(H111/G111-1,"-")</f>
        <v>8.6318297216974926E-2</v>
      </c>
      <c r="J111" s="161">
        <f t="shared" si="49"/>
        <v>7174</v>
      </c>
      <c r="K111" s="163">
        <f t="shared" si="48"/>
        <v>4.3883973466928683E-2</v>
      </c>
    </row>
    <row r="112" spans="2:11" x14ac:dyDescent="0.25">
      <c r="B112" s="165" t="s">
        <v>112</v>
      </c>
      <c r="C112" s="166">
        <v>9701</v>
      </c>
      <c r="D112" s="166">
        <v>1375</v>
      </c>
      <c r="E112" s="166">
        <v>36083</v>
      </c>
      <c r="F112" s="166">
        <v>58680</v>
      </c>
      <c r="G112" s="166">
        <v>50875</v>
      </c>
      <c r="H112" s="166">
        <v>53064</v>
      </c>
      <c r="I112" s="181">
        <f t="shared" ref="I112:I119" si="50">IFERROR(H112/G112-1,"-")</f>
        <v>4.3027027027026987E-2</v>
      </c>
      <c r="J112" s="165">
        <f t="shared" si="49"/>
        <v>2189</v>
      </c>
      <c r="K112" s="167">
        <f t="shared" si="48"/>
        <v>2.5792315091644279E-2</v>
      </c>
    </row>
    <row r="113" spans="2:11" x14ac:dyDescent="0.25">
      <c r="B113" s="165" t="s">
        <v>115</v>
      </c>
      <c r="C113" s="166">
        <v>1353</v>
      </c>
      <c r="D113" s="166">
        <v>3614</v>
      </c>
      <c r="E113" s="166">
        <v>3239</v>
      </c>
      <c r="F113" s="166">
        <v>4324</v>
      </c>
      <c r="G113" s="166">
        <v>3803</v>
      </c>
      <c r="H113" s="166">
        <v>4507</v>
      </c>
      <c r="I113" s="181">
        <f t="shared" si="50"/>
        <v>0.18511701288456472</v>
      </c>
      <c r="J113" s="165">
        <f t="shared" si="49"/>
        <v>704</v>
      </c>
      <c r="K113" s="167">
        <f t="shared" si="48"/>
        <v>2.1906747346231111E-3</v>
      </c>
    </row>
    <row r="114" spans="2:11" x14ac:dyDescent="0.25">
      <c r="B114" s="165" t="s">
        <v>118</v>
      </c>
      <c r="C114" s="166">
        <v>895</v>
      </c>
      <c r="D114" s="166">
        <v>2386</v>
      </c>
      <c r="E114" s="166">
        <v>4047</v>
      </c>
      <c r="F114" s="166">
        <v>7774</v>
      </c>
      <c r="G114" s="166">
        <v>5668</v>
      </c>
      <c r="H114" s="166">
        <v>7265</v>
      </c>
      <c r="I114" s="181">
        <f t="shared" si="50"/>
        <v>0.28175723359209592</v>
      </c>
      <c r="J114" s="165">
        <f t="shared" si="49"/>
        <v>1597</v>
      </c>
      <c r="K114" s="167">
        <f t="shared" si="48"/>
        <v>3.5312296310266037E-3</v>
      </c>
    </row>
    <row r="115" spans="2:11" x14ac:dyDescent="0.25">
      <c r="B115" s="165" t="s">
        <v>125</v>
      </c>
      <c r="C115" s="166">
        <v>429</v>
      </c>
      <c r="D115" s="166">
        <v>718</v>
      </c>
      <c r="E115" s="166">
        <v>3460</v>
      </c>
      <c r="F115" s="166">
        <v>2844</v>
      </c>
      <c r="G115" s="166">
        <v>3264</v>
      </c>
      <c r="H115" s="166">
        <v>3266</v>
      </c>
      <c r="I115" s="181">
        <f t="shared" si="50"/>
        <v>6.1274509803932453E-4</v>
      </c>
      <c r="J115" s="165">
        <f t="shared" si="49"/>
        <v>2</v>
      </c>
      <c r="K115" s="167">
        <f t="shared" si="48"/>
        <v>1.5874736372928956E-3</v>
      </c>
    </row>
    <row r="116" spans="2:11" x14ac:dyDescent="0.25">
      <c r="B116" s="165" t="s">
        <v>121</v>
      </c>
      <c r="C116" s="166">
        <v>623</v>
      </c>
      <c r="D116" s="166">
        <v>963</v>
      </c>
      <c r="E116" s="166">
        <v>2207</v>
      </c>
      <c r="F116" s="166">
        <v>2103</v>
      </c>
      <c r="G116" s="166">
        <v>2457</v>
      </c>
      <c r="H116" s="166">
        <v>2247</v>
      </c>
      <c r="I116" s="181">
        <f t="shared" si="50"/>
        <v>-8.54700854700855E-2</v>
      </c>
      <c r="J116" s="165">
        <f t="shared" si="49"/>
        <v>-210</v>
      </c>
      <c r="K116" s="167">
        <f t="shared" si="48"/>
        <v>1.0921779739734038E-3</v>
      </c>
    </row>
    <row r="117" spans="2:11" x14ac:dyDescent="0.25">
      <c r="B117" s="165" t="s">
        <v>130</v>
      </c>
      <c r="C117" s="166">
        <v>206</v>
      </c>
      <c r="D117" s="166">
        <v>10</v>
      </c>
      <c r="E117" s="166">
        <v>419</v>
      </c>
      <c r="F117" s="166">
        <v>590</v>
      </c>
      <c r="G117" s="166">
        <v>813</v>
      </c>
      <c r="H117" s="166">
        <v>783</v>
      </c>
      <c r="I117" s="181">
        <f t="shared" si="50"/>
        <v>-3.6900369003690092E-2</v>
      </c>
      <c r="J117" s="165">
        <f t="shared" si="49"/>
        <v>-30</v>
      </c>
      <c r="K117" s="167">
        <f t="shared" si="48"/>
        <v>3.8058538211890305E-4</v>
      </c>
    </row>
    <row r="118" spans="2:11" x14ac:dyDescent="0.25">
      <c r="B118" s="165" t="s">
        <v>133</v>
      </c>
      <c r="C118" s="166">
        <v>526</v>
      </c>
      <c r="D118" s="166">
        <v>16</v>
      </c>
      <c r="E118" s="166">
        <v>623</v>
      </c>
      <c r="F118" s="166">
        <v>373</v>
      </c>
      <c r="G118" s="166">
        <v>1010</v>
      </c>
      <c r="H118" s="166">
        <v>661</v>
      </c>
      <c r="I118" s="181">
        <f t="shared" si="50"/>
        <v>-0.34554455445544552</v>
      </c>
      <c r="J118" s="165">
        <f t="shared" si="49"/>
        <v>-349</v>
      </c>
      <c r="K118" s="167">
        <f t="shared" si="48"/>
        <v>3.212859994643613E-4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2887</v>
      </c>
      <c r="E119" s="171">
        <f t="shared" si="52"/>
        <v>13126</v>
      </c>
      <c r="F119" s="171">
        <f t="shared" si="52"/>
        <v>13320</v>
      </c>
      <c r="G119" s="171">
        <f t="shared" si="52"/>
        <v>15221</v>
      </c>
      <c r="H119" s="171">
        <f t="shared" si="52"/>
        <v>18492</v>
      </c>
      <c r="I119" s="182">
        <f t="shared" si="50"/>
        <v>0.21490046646081074</v>
      </c>
      <c r="J119" s="170">
        <f>H119-G119</f>
        <v>3271</v>
      </c>
      <c r="K119" s="172">
        <f t="shared" si="48"/>
        <v>8.9882310167851281E-3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58803</v>
      </c>
      <c r="E121" s="178">
        <f t="shared" si="53"/>
        <v>104421</v>
      </c>
      <c r="F121" s="178">
        <f t="shared" si="53"/>
        <v>126576</v>
      </c>
      <c r="G121" s="178">
        <f t="shared" si="53"/>
        <v>125410</v>
      </c>
      <c r="H121" s="178">
        <f t="shared" si="53"/>
        <v>140761</v>
      </c>
      <c r="I121" s="179">
        <f>IFERROR(H121/G121-1,"-")</f>
        <v>0.12240650665816122</v>
      </c>
      <c r="J121" s="178">
        <f>H121-G121</f>
        <v>15351</v>
      </c>
      <c r="K121" s="179">
        <f t="shared" ref="K121:K133" si="54">H121/H$9</f>
        <v>6.8418363949474981E-2</v>
      </c>
    </row>
    <row r="122" spans="2:11" x14ac:dyDescent="0.25">
      <c r="B122" s="161" t="s">
        <v>99</v>
      </c>
      <c r="C122" s="162">
        <v>26940</v>
      </c>
      <c r="D122" s="162">
        <v>38654</v>
      </c>
      <c r="E122" s="162">
        <v>62976</v>
      </c>
      <c r="F122" s="162">
        <v>76465</v>
      </c>
      <c r="G122" s="162">
        <v>75937</v>
      </c>
      <c r="H122" s="162">
        <v>87725</v>
      </c>
      <c r="I122" s="180">
        <f>IFERROR(H122/G122-1,"-")</f>
        <v>0.1552339439272028</v>
      </c>
      <c r="J122" s="161">
        <f t="shared" ref="J122:J132" si="55">H122-G122</f>
        <v>11788</v>
      </c>
      <c r="K122" s="163">
        <f t="shared" si="54"/>
        <v>4.2639658552210434E-2</v>
      </c>
    </row>
    <row r="123" spans="2:11" x14ac:dyDescent="0.25">
      <c r="B123" s="165" t="s">
        <v>105</v>
      </c>
      <c r="C123" s="166">
        <v>13715</v>
      </c>
      <c r="D123" s="166">
        <v>20861</v>
      </c>
      <c r="E123" s="166">
        <v>31514</v>
      </c>
      <c r="F123" s="166">
        <v>35561</v>
      </c>
      <c r="G123" s="166">
        <v>34109</v>
      </c>
      <c r="H123" s="166">
        <v>44044</v>
      </c>
      <c r="I123" s="181">
        <f>IFERROR(H123/G123-1,"-")</f>
        <v>0.29127209827318312</v>
      </c>
      <c r="J123" s="165">
        <f t="shared" si="55"/>
        <v>9935</v>
      </c>
      <c r="K123" s="167">
        <f t="shared" si="54"/>
        <v>2.1408049259316688E-2</v>
      </c>
    </row>
    <row r="124" spans="2:11" x14ac:dyDescent="0.25">
      <c r="B124" s="165" t="s">
        <v>102</v>
      </c>
      <c r="C124" s="166">
        <v>13225</v>
      </c>
      <c r="D124" s="166">
        <v>17793</v>
      </c>
      <c r="E124" s="166">
        <v>31462</v>
      </c>
      <c r="F124" s="166">
        <v>40904</v>
      </c>
      <c r="G124" s="166">
        <v>41828</v>
      </c>
      <c r="H124" s="166">
        <v>43681</v>
      </c>
      <c r="I124" s="181">
        <f>IFERROR(H124/G124-1,"-")</f>
        <v>4.4300468585636521E-2</v>
      </c>
      <c r="J124" s="165">
        <f t="shared" si="55"/>
        <v>1853</v>
      </c>
      <c r="K124" s="167">
        <f t="shared" si="54"/>
        <v>2.1231609292893746E-2</v>
      </c>
    </row>
    <row r="125" spans="2:11" x14ac:dyDescent="0.25">
      <c r="B125" s="161" t="s">
        <v>109</v>
      </c>
      <c r="C125" s="162">
        <v>25913</v>
      </c>
      <c r="D125" s="162">
        <v>20149</v>
      </c>
      <c r="E125" s="162">
        <v>41445</v>
      </c>
      <c r="F125" s="162">
        <v>50111</v>
      </c>
      <c r="G125" s="162">
        <v>49473</v>
      </c>
      <c r="H125" s="162">
        <v>53036</v>
      </c>
      <c r="I125" s="180">
        <f>IFERROR(H125/G125-1,"-")</f>
        <v>7.20190811149517E-2</v>
      </c>
      <c r="J125" s="161">
        <f t="shared" si="55"/>
        <v>3563</v>
      </c>
      <c r="K125" s="163">
        <f t="shared" si="54"/>
        <v>2.577870539726455E-2</v>
      </c>
    </row>
    <row r="126" spans="2:11" x14ac:dyDescent="0.25">
      <c r="B126" s="165" t="s">
        <v>112</v>
      </c>
      <c r="C126" s="166">
        <v>2810</v>
      </c>
      <c r="D126" s="166">
        <v>615</v>
      </c>
      <c r="E126" s="166">
        <v>4066</v>
      </c>
      <c r="F126" s="166">
        <v>6033</v>
      </c>
      <c r="G126" s="166">
        <v>6038</v>
      </c>
      <c r="H126" s="166">
        <v>5509</v>
      </c>
      <c r="I126" s="181">
        <f t="shared" ref="I126:I133" si="56">IFERROR(H126/G126-1,"-")</f>
        <v>-8.761179198410074E-2</v>
      </c>
      <c r="J126" s="165">
        <f t="shared" si="55"/>
        <v>-529</v>
      </c>
      <c r="K126" s="167">
        <f t="shared" si="54"/>
        <v>2.6777073692120521E-3</v>
      </c>
    </row>
    <row r="127" spans="2:11" x14ac:dyDescent="0.25">
      <c r="B127" s="165" t="s">
        <v>115</v>
      </c>
      <c r="C127" s="166">
        <v>2894</v>
      </c>
      <c r="D127" s="166">
        <v>2123</v>
      </c>
      <c r="E127" s="166">
        <v>4651</v>
      </c>
      <c r="F127" s="166">
        <v>7604</v>
      </c>
      <c r="G127" s="166">
        <v>7167</v>
      </c>
      <c r="H127" s="166">
        <v>8018</v>
      </c>
      <c r="I127" s="181">
        <f t="shared" si="56"/>
        <v>0.11873866331798522</v>
      </c>
      <c r="J127" s="165">
        <f t="shared" si="55"/>
        <v>851</v>
      </c>
      <c r="K127" s="167">
        <f t="shared" si="54"/>
        <v>3.8972331977386522E-3</v>
      </c>
    </row>
    <row r="128" spans="2:11" x14ac:dyDescent="0.25">
      <c r="B128" s="165" t="s">
        <v>118</v>
      </c>
      <c r="C128" s="166">
        <v>1950</v>
      </c>
      <c r="D128" s="166">
        <v>2898</v>
      </c>
      <c r="E128" s="166">
        <v>4036</v>
      </c>
      <c r="F128" s="166">
        <v>4476</v>
      </c>
      <c r="G128" s="166">
        <v>4146</v>
      </c>
      <c r="H128" s="166">
        <v>4275</v>
      </c>
      <c r="I128" s="181">
        <f t="shared" si="56"/>
        <v>3.1114327062228719E-2</v>
      </c>
      <c r="J128" s="165">
        <f t="shared" si="55"/>
        <v>129</v>
      </c>
      <c r="K128" s="167">
        <f t="shared" si="54"/>
        <v>2.0779086954767693E-3</v>
      </c>
    </row>
    <row r="129" spans="2:11" x14ac:dyDescent="0.25">
      <c r="B129" s="165" t="s">
        <v>125</v>
      </c>
      <c r="C129" s="166">
        <v>527</v>
      </c>
      <c r="D129" s="166">
        <v>311</v>
      </c>
      <c r="E129" s="166">
        <v>1177</v>
      </c>
      <c r="F129" s="166">
        <v>1213</v>
      </c>
      <c r="G129" s="166">
        <v>1249</v>
      </c>
      <c r="H129" s="166">
        <v>1298</v>
      </c>
      <c r="I129" s="181">
        <f t="shared" si="56"/>
        <v>3.9231385108086547E-2</v>
      </c>
      <c r="J129" s="165">
        <f t="shared" si="55"/>
        <v>49</v>
      </c>
      <c r="K129" s="167">
        <f t="shared" si="54"/>
        <v>6.30906546603239E-4</v>
      </c>
    </row>
    <row r="130" spans="2:11" x14ac:dyDescent="0.25">
      <c r="B130" s="165" t="s">
        <v>121</v>
      </c>
      <c r="C130" s="166">
        <v>455</v>
      </c>
      <c r="D130" s="166">
        <v>305</v>
      </c>
      <c r="E130" s="166">
        <v>877</v>
      </c>
      <c r="F130" s="166">
        <v>940</v>
      </c>
      <c r="G130" s="166">
        <v>1013</v>
      </c>
      <c r="H130" s="166">
        <v>1127</v>
      </c>
      <c r="I130" s="181">
        <f t="shared" si="56"/>
        <v>0.11253701875616984</v>
      </c>
      <c r="J130" s="165">
        <f t="shared" si="55"/>
        <v>114</v>
      </c>
      <c r="K130" s="167">
        <f t="shared" si="54"/>
        <v>5.477901987841682E-4</v>
      </c>
    </row>
    <row r="131" spans="2:11" x14ac:dyDescent="0.25">
      <c r="B131" s="165" t="s">
        <v>130</v>
      </c>
      <c r="C131" s="166">
        <v>630</v>
      </c>
      <c r="D131" s="166">
        <v>34</v>
      </c>
      <c r="E131" s="166">
        <v>572</v>
      </c>
      <c r="F131" s="166">
        <v>775</v>
      </c>
      <c r="G131" s="166">
        <v>858</v>
      </c>
      <c r="H131" s="166">
        <v>669</v>
      </c>
      <c r="I131" s="181">
        <f t="shared" si="56"/>
        <v>-0.22027972027972031</v>
      </c>
      <c r="J131" s="165">
        <f t="shared" si="55"/>
        <v>-189</v>
      </c>
      <c r="K131" s="167">
        <f t="shared" si="54"/>
        <v>3.2517448357285587E-4</v>
      </c>
    </row>
    <row r="132" spans="2:11" x14ac:dyDescent="0.25">
      <c r="B132" s="165" t="s">
        <v>133</v>
      </c>
      <c r="C132" s="166">
        <v>970</v>
      </c>
      <c r="D132" s="166">
        <v>141</v>
      </c>
      <c r="E132" s="166">
        <v>1030</v>
      </c>
      <c r="F132" s="166">
        <v>1454</v>
      </c>
      <c r="G132" s="166">
        <v>1318</v>
      </c>
      <c r="H132" s="166">
        <v>1364</v>
      </c>
      <c r="I132" s="181">
        <f t="shared" si="56"/>
        <v>3.4901365705614529E-2</v>
      </c>
      <c r="J132" s="165">
        <f t="shared" si="55"/>
        <v>46</v>
      </c>
      <c r="K132" s="167">
        <f t="shared" si="54"/>
        <v>6.6298654049831891E-4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13722</v>
      </c>
      <c r="E133" s="171">
        <f t="shared" si="58"/>
        <v>25036</v>
      </c>
      <c r="F133" s="171">
        <f t="shared" si="58"/>
        <v>27616</v>
      </c>
      <c r="G133" s="171">
        <f t="shared" si="58"/>
        <v>27684</v>
      </c>
      <c r="H133" s="171">
        <f t="shared" si="58"/>
        <v>30776</v>
      </c>
      <c r="I133" s="182">
        <f t="shared" si="56"/>
        <v>0.11168906227423792</v>
      </c>
      <c r="J133" s="170">
        <f>H133-G133</f>
        <v>3092</v>
      </c>
      <c r="K133" s="172">
        <f t="shared" si="54"/>
        <v>1.4958998365378492E-2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27596</v>
      </c>
      <c r="E135" s="178">
        <f t="shared" si="59"/>
        <v>101147</v>
      </c>
      <c r="F135" s="178">
        <f t="shared" si="59"/>
        <v>110205</v>
      </c>
      <c r="G135" s="178">
        <f t="shared" si="59"/>
        <v>117985</v>
      </c>
      <c r="H135" s="178">
        <f t="shared" si="59"/>
        <v>110668</v>
      </c>
      <c r="I135" s="179">
        <f>IFERROR(H135/G135-1,"-")</f>
        <v>-6.201635801161165E-2</v>
      </c>
      <c r="J135" s="178">
        <f>H135-G135</f>
        <v>-7317</v>
      </c>
      <c r="K135" s="179">
        <f t="shared" ref="K135:K147" si="60">H135/H$9</f>
        <v>5.3791344914859207E-2</v>
      </c>
    </row>
    <row r="136" spans="2:11" x14ac:dyDescent="0.25">
      <c r="B136" s="161" t="s">
        <v>99</v>
      </c>
      <c r="C136" s="162">
        <v>1887</v>
      </c>
      <c r="D136" s="162">
        <v>16639</v>
      </c>
      <c r="E136" s="162">
        <v>8843</v>
      </c>
      <c r="F136" s="162">
        <v>10689</v>
      </c>
      <c r="G136" s="162">
        <v>8050</v>
      </c>
      <c r="H136" s="162">
        <v>6445</v>
      </c>
      <c r="I136" s="180">
        <f>IFERROR(H136/G136-1,"-")</f>
        <v>-0.19937888198757769</v>
      </c>
      <c r="J136" s="161">
        <f t="shared" ref="J136:J146" si="61">H136-G136</f>
        <v>-1605</v>
      </c>
      <c r="K136" s="163">
        <f t="shared" si="60"/>
        <v>3.1326600099059131E-3</v>
      </c>
    </row>
    <row r="137" spans="2:11" x14ac:dyDescent="0.25">
      <c r="B137" s="165" t="s">
        <v>105</v>
      </c>
      <c r="C137" s="166">
        <v>1146</v>
      </c>
      <c r="D137" s="166">
        <v>14544</v>
      </c>
      <c r="E137" s="166">
        <v>6143</v>
      </c>
      <c r="F137" s="166">
        <v>6988</v>
      </c>
      <c r="G137" s="166">
        <v>5049</v>
      </c>
      <c r="H137" s="166">
        <v>2828</v>
      </c>
      <c r="I137" s="181">
        <f>IFERROR(H137/G137-1,"-")</f>
        <v>-0.43988908694791051</v>
      </c>
      <c r="J137" s="165">
        <f t="shared" si="61"/>
        <v>-2221</v>
      </c>
      <c r="K137" s="167">
        <f t="shared" si="60"/>
        <v>1.3745791323528196E-3</v>
      </c>
    </row>
    <row r="138" spans="2:11" x14ac:dyDescent="0.25">
      <c r="B138" s="165" t="s">
        <v>102</v>
      </c>
      <c r="C138" s="166">
        <v>741</v>
      </c>
      <c r="D138" s="166">
        <v>2095</v>
      </c>
      <c r="E138" s="166">
        <v>2700</v>
      </c>
      <c r="F138" s="166">
        <v>3701</v>
      </c>
      <c r="G138" s="166">
        <v>3001</v>
      </c>
      <c r="H138" s="166">
        <v>3617</v>
      </c>
      <c r="I138" s="181">
        <f>IFERROR(H138/G138-1,"-")</f>
        <v>0.20526491169610139</v>
      </c>
      <c r="J138" s="165">
        <f t="shared" si="61"/>
        <v>616</v>
      </c>
      <c r="K138" s="167">
        <f t="shared" si="60"/>
        <v>1.7580808775530935E-3</v>
      </c>
    </row>
    <row r="139" spans="2:11" x14ac:dyDescent="0.25">
      <c r="B139" s="161" t="s">
        <v>109</v>
      </c>
      <c r="C139" s="162">
        <v>37400</v>
      </c>
      <c r="D139" s="162">
        <v>10957</v>
      </c>
      <c r="E139" s="162">
        <v>92304</v>
      </c>
      <c r="F139" s="162">
        <v>99516</v>
      </c>
      <c r="G139" s="162">
        <v>109935</v>
      </c>
      <c r="H139" s="162">
        <v>104223</v>
      </c>
      <c r="I139" s="180">
        <f>IFERROR(H139/G139-1,"-")</f>
        <v>-5.1957975167144177E-2</v>
      </c>
      <c r="J139" s="161">
        <f t="shared" si="61"/>
        <v>-5712</v>
      </c>
      <c r="K139" s="163">
        <f t="shared" si="60"/>
        <v>5.0658684904953295E-2</v>
      </c>
    </row>
    <row r="140" spans="2:11" x14ac:dyDescent="0.25">
      <c r="B140" s="165" t="s">
        <v>112</v>
      </c>
      <c r="C140" s="166">
        <v>15636</v>
      </c>
      <c r="D140" s="166">
        <v>332</v>
      </c>
      <c r="E140" s="166">
        <v>38761</v>
      </c>
      <c r="F140" s="166">
        <v>40477</v>
      </c>
      <c r="G140" s="166">
        <v>47891</v>
      </c>
      <c r="H140" s="166">
        <v>47287</v>
      </c>
      <c r="I140" s="181">
        <f t="shared" ref="I140:I147" si="62">IFERROR(H140/G140-1,"-")</f>
        <v>-1.2611973022070955E-2</v>
      </c>
      <c r="J140" s="165">
        <f t="shared" si="61"/>
        <v>-604</v>
      </c>
      <c r="K140" s="167">
        <f t="shared" si="60"/>
        <v>2.2984343504797659E-2</v>
      </c>
    </row>
    <row r="141" spans="2:11" x14ac:dyDescent="0.25">
      <c r="B141" s="165" t="s">
        <v>115</v>
      </c>
      <c r="C141" s="166">
        <v>2675</v>
      </c>
      <c r="D141" s="166">
        <v>1231</v>
      </c>
      <c r="E141" s="166">
        <v>5966</v>
      </c>
      <c r="F141" s="166">
        <v>8947</v>
      </c>
      <c r="G141" s="166">
        <v>10243</v>
      </c>
      <c r="H141" s="166">
        <v>9003</v>
      </c>
      <c r="I141" s="181">
        <f t="shared" si="62"/>
        <v>-0.12105828370594551</v>
      </c>
      <c r="J141" s="165">
        <f t="shared" si="61"/>
        <v>-1240</v>
      </c>
      <c r="K141" s="167">
        <f t="shared" si="60"/>
        <v>4.3760028035970426E-3</v>
      </c>
    </row>
    <row r="142" spans="2:11" x14ac:dyDescent="0.25">
      <c r="B142" s="165" t="s">
        <v>118</v>
      </c>
      <c r="C142" s="166">
        <v>3097</v>
      </c>
      <c r="D142" s="166">
        <v>3669</v>
      </c>
      <c r="E142" s="166">
        <v>11878</v>
      </c>
      <c r="F142" s="166">
        <v>10955</v>
      </c>
      <c r="G142" s="166">
        <v>11500</v>
      </c>
      <c r="H142" s="166">
        <v>9439</v>
      </c>
      <c r="I142" s="181">
        <f t="shared" si="62"/>
        <v>-0.17921739130434777</v>
      </c>
      <c r="J142" s="165">
        <f t="shared" si="61"/>
        <v>-2061</v>
      </c>
      <c r="K142" s="167">
        <f t="shared" si="60"/>
        <v>4.587925187509995E-3</v>
      </c>
    </row>
    <row r="143" spans="2:11" x14ac:dyDescent="0.25">
      <c r="B143" s="165" t="s">
        <v>125</v>
      </c>
      <c r="C143" s="166">
        <v>406</v>
      </c>
      <c r="D143" s="166">
        <v>115</v>
      </c>
      <c r="E143" s="166">
        <v>3886</v>
      </c>
      <c r="F143" s="166">
        <v>3467</v>
      </c>
      <c r="G143" s="166">
        <v>2610</v>
      </c>
      <c r="H143" s="166">
        <v>2312</v>
      </c>
      <c r="I143" s="181">
        <f t="shared" si="62"/>
        <v>-0.114176245210728</v>
      </c>
      <c r="J143" s="165">
        <f t="shared" si="61"/>
        <v>-298</v>
      </c>
      <c r="K143" s="167">
        <f t="shared" si="60"/>
        <v>1.1237719073549219E-3</v>
      </c>
    </row>
    <row r="144" spans="2:11" x14ac:dyDescent="0.25">
      <c r="B144" s="165" t="s">
        <v>121</v>
      </c>
      <c r="C144" s="166">
        <v>671</v>
      </c>
      <c r="D144" s="166">
        <v>404</v>
      </c>
      <c r="E144" s="166">
        <v>1687</v>
      </c>
      <c r="F144" s="166">
        <v>2040</v>
      </c>
      <c r="G144" s="166">
        <v>2512</v>
      </c>
      <c r="H144" s="166">
        <v>1714</v>
      </c>
      <c r="I144" s="181">
        <f t="shared" si="62"/>
        <v>-0.3176751592356688</v>
      </c>
      <c r="J144" s="165">
        <f t="shared" si="61"/>
        <v>-798</v>
      </c>
      <c r="K144" s="167">
        <f t="shared" si="60"/>
        <v>8.3310772024495507E-4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1560</v>
      </c>
      <c r="F145" s="166">
        <v>1946</v>
      </c>
      <c r="G145" s="166">
        <v>1796</v>
      </c>
      <c r="H145" s="166">
        <v>1993</v>
      </c>
      <c r="I145" s="181">
        <f t="shared" si="62"/>
        <v>0.10968819599109136</v>
      </c>
      <c r="J145" s="165">
        <f t="shared" si="61"/>
        <v>197</v>
      </c>
      <c r="K145" s="167">
        <f t="shared" si="60"/>
        <v>9.6871860352870209E-4</v>
      </c>
    </row>
    <row r="146" spans="2:11" x14ac:dyDescent="0.25">
      <c r="B146" s="165" t="s">
        <v>133</v>
      </c>
      <c r="C146" s="166">
        <v>3277</v>
      </c>
      <c r="D146" s="166">
        <v>37</v>
      </c>
      <c r="E146" s="166">
        <v>725</v>
      </c>
      <c r="F146" s="166">
        <v>1292</v>
      </c>
      <c r="G146" s="166">
        <v>1153</v>
      </c>
      <c r="H146" s="166">
        <v>806</v>
      </c>
      <c r="I146" s="181">
        <f t="shared" si="62"/>
        <v>-0.30095403295750212</v>
      </c>
      <c r="J146" s="165">
        <f t="shared" si="61"/>
        <v>-347</v>
      </c>
      <c r="K146" s="167">
        <f t="shared" si="60"/>
        <v>3.9176477393082482E-4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5150</v>
      </c>
      <c r="E147" s="171">
        <f t="shared" si="64"/>
        <v>27841</v>
      </c>
      <c r="F147" s="171">
        <f t="shared" si="64"/>
        <v>30392</v>
      </c>
      <c r="G147" s="171">
        <f t="shared" si="64"/>
        <v>32230</v>
      </c>
      <c r="H147" s="171">
        <f t="shared" si="64"/>
        <v>31669</v>
      </c>
      <c r="I147" s="182">
        <f t="shared" si="62"/>
        <v>-1.7406143344709912E-2</v>
      </c>
      <c r="J147" s="170">
        <f>H147-G147</f>
        <v>-561</v>
      </c>
      <c r="K147" s="172">
        <f t="shared" si="60"/>
        <v>1.5393050403989196E-2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22130</v>
      </c>
      <c r="E149" s="178">
        <f t="shared" si="65"/>
        <v>51491</v>
      </c>
      <c r="F149" s="178">
        <f t="shared" si="65"/>
        <v>54554</v>
      </c>
      <c r="G149" s="178">
        <f t="shared" si="65"/>
        <v>56482</v>
      </c>
      <c r="H149" s="178">
        <f t="shared" si="65"/>
        <v>53731</v>
      </c>
      <c r="I149" s="179">
        <f>IFERROR(H149/G149-1,"-")</f>
        <v>-4.8705782373145379E-2</v>
      </c>
      <c r="J149" s="178">
        <f>H149-G149</f>
        <v>-2751</v>
      </c>
      <c r="K149" s="179">
        <f t="shared" ref="K149:K161" si="66">H149/H$9</f>
        <v>2.6116517454190011E-2</v>
      </c>
    </row>
    <row r="150" spans="2:11" x14ac:dyDescent="0.25">
      <c r="B150" s="161" t="s">
        <v>99</v>
      </c>
      <c r="C150" s="162">
        <v>7858</v>
      </c>
      <c r="D150" s="162">
        <v>15491</v>
      </c>
      <c r="E150" s="162">
        <v>27566</v>
      </c>
      <c r="F150" s="162">
        <v>27917</v>
      </c>
      <c r="G150" s="162">
        <v>25173</v>
      </c>
      <c r="H150" s="162">
        <v>22526</v>
      </c>
      <c r="I150" s="180">
        <f>IFERROR(H150/G150-1,"-")</f>
        <v>-0.10515234576729038</v>
      </c>
      <c r="J150" s="161">
        <f t="shared" ref="J150:J160" si="67">H150-G150</f>
        <v>-2647</v>
      </c>
      <c r="K150" s="163">
        <f t="shared" si="66"/>
        <v>1.09489991284935E-2</v>
      </c>
    </row>
    <row r="151" spans="2:11" x14ac:dyDescent="0.25">
      <c r="B151" s="165" t="s">
        <v>105</v>
      </c>
      <c r="C151" s="166">
        <v>3860</v>
      </c>
      <c r="D151" s="166">
        <v>13582</v>
      </c>
      <c r="E151" s="166">
        <v>19220</v>
      </c>
      <c r="F151" s="166">
        <v>19438</v>
      </c>
      <c r="G151" s="166">
        <v>17099</v>
      </c>
      <c r="H151" s="166">
        <v>14561</v>
      </c>
      <c r="I151" s="181">
        <f>IFERROR(H151/G151-1,"-")</f>
        <v>-0.14842973273290838</v>
      </c>
      <c r="J151" s="165">
        <f t="shared" si="67"/>
        <v>-2538</v>
      </c>
      <c r="K151" s="167">
        <f t="shared" si="66"/>
        <v>7.0775271379736231E-3</v>
      </c>
    </row>
    <row r="152" spans="2:11" x14ac:dyDescent="0.25">
      <c r="B152" s="165" t="s">
        <v>102</v>
      </c>
      <c r="C152" s="166">
        <v>3998</v>
      </c>
      <c r="D152" s="166">
        <v>1909</v>
      </c>
      <c r="E152" s="166">
        <v>8346</v>
      </c>
      <c r="F152" s="166">
        <v>8479</v>
      </c>
      <c r="G152" s="166">
        <v>8074</v>
      </c>
      <c r="H152" s="166">
        <v>7965</v>
      </c>
      <c r="I152" s="181">
        <f>IFERROR(H152/G152-1,"-")</f>
        <v>-1.350012385434729E-2</v>
      </c>
      <c r="J152" s="165">
        <f t="shared" si="67"/>
        <v>-109</v>
      </c>
      <c r="K152" s="167">
        <f t="shared" si="66"/>
        <v>3.8714719905198758E-3</v>
      </c>
    </row>
    <row r="153" spans="2:11" x14ac:dyDescent="0.25">
      <c r="B153" s="161" t="s">
        <v>109</v>
      </c>
      <c r="C153" s="162">
        <v>14536</v>
      </c>
      <c r="D153" s="162">
        <v>6639</v>
      </c>
      <c r="E153" s="162">
        <v>23925</v>
      </c>
      <c r="F153" s="162">
        <v>26637</v>
      </c>
      <c r="G153" s="162">
        <v>31309</v>
      </c>
      <c r="H153" s="162">
        <v>31205</v>
      </c>
      <c r="I153" s="180">
        <f>IFERROR(H153/G153-1,"-")</f>
        <v>-3.3217285764476356E-3</v>
      </c>
      <c r="J153" s="161">
        <f t="shared" si="67"/>
        <v>-104</v>
      </c>
      <c r="K153" s="163">
        <f t="shared" si="66"/>
        <v>1.5167518325696513E-2</v>
      </c>
    </row>
    <row r="154" spans="2:11" x14ac:dyDescent="0.25">
      <c r="B154" s="165" t="s">
        <v>112</v>
      </c>
      <c r="C154" s="166">
        <v>4906</v>
      </c>
      <c r="D154" s="166">
        <v>254</v>
      </c>
      <c r="E154" s="166">
        <v>8680</v>
      </c>
      <c r="F154" s="166">
        <v>9365</v>
      </c>
      <c r="G154" s="166">
        <v>10420</v>
      </c>
      <c r="H154" s="166">
        <v>8691</v>
      </c>
      <c r="I154" s="181">
        <f t="shared" ref="I154:I161" si="68">IFERROR(H154/G154-1,"-")</f>
        <v>-0.16593090211132433</v>
      </c>
      <c r="J154" s="165">
        <f t="shared" si="67"/>
        <v>-1729</v>
      </c>
      <c r="K154" s="167">
        <f t="shared" si="66"/>
        <v>4.2243519233657548E-3</v>
      </c>
    </row>
    <row r="155" spans="2:11" x14ac:dyDescent="0.25">
      <c r="B155" s="165" t="s">
        <v>115</v>
      </c>
      <c r="C155" s="166">
        <v>3835</v>
      </c>
      <c r="D155" s="166">
        <v>1235</v>
      </c>
      <c r="E155" s="166">
        <v>5208</v>
      </c>
      <c r="F155" s="166">
        <v>5064</v>
      </c>
      <c r="G155" s="166">
        <v>5309</v>
      </c>
      <c r="H155" s="166">
        <v>5238</v>
      </c>
      <c r="I155" s="181">
        <f t="shared" si="68"/>
        <v>-1.3373516669806018E-2</v>
      </c>
      <c r="J155" s="165">
        <f t="shared" si="67"/>
        <v>-71</v>
      </c>
      <c r="K155" s="167">
        <f t="shared" si="66"/>
        <v>2.5459849700367999E-3</v>
      </c>
    </row>
    <row r="156" spans="2:11" x14ac:dyDescent="0.25">
      <c r="B156" s="165" t="s">
        <v>118</v>
      </c>
      <c r="C156" s="166">
        <v>1701</v>
      </c>
      <c r="D156" s="166">
        <v>1963</v>
      </c>
      <c r="E156" s="166">
        <v>2761</v>
      </c>
      <c r="F156" s="166">
        <v>4025</v>
      </c>
      <c r="G156" s="166">
        <v>5064</v>
      </c>
      <c r="H156" s="166">
        <v>7204</v>
      </c>
      <c r="I156" s="181">
        <f t="shared" si="68"/>
        <v>0.42259083728278046</v>
      </c>
      <c r="J156" s="165">
        <f t="shared" si="67"/>
        <v>2140</v>
      </c>
      <c r="K156" s="167">
        <f t="shared" si="66"/>
        <v>3.5015799396993326E-3</v>
      </c>
    </row>
    <row r="157" spans="2:11" x14ac:dyDescent="0.25">
      <c r="B157" s="165" t="s">
        <v>125</v>
      </c>
      <c r="C157" s="166">
        <v>495</v>
      </c>
      <c r="D157" s="166">
        <v>237</v>
      </c>
      <c r="E157" s="166">
        <v>747</v>
      </c>
      <c r="F157" s="166">
        <v>738</v>
      </c>
      <c r="G157" s="166">
        <v>1062</v>
      </c>
      <c r="H157" s="166">
        <v>1092</v>
      </c>
      <c r="I157" s="181">
        <f t="shared" si="68"/>
        <v>2.8248587570621542E-2</v>
      </c>
      <c r="J157" s="165">
        <f t="shared" si="67"/>
        <v>30</v>
      </c>
      <c r="K157" s="167">
        <f t="shared" si="66"/>
        <v>5.3077808080950457E-4</v>
      </c>
    </row>
    <row r="158" spans="2:11" x14ac:dyDescent="0.25">
      <c r="B158" s="165" t="s">
        <v>121</v>
      </c>
      <c r="C158" s="166">
        <v>507</v>
      </c>
      <c r="D158" s="166">
        <v>282</v>
      </c>
      <c r="E158" s="166">
        <v>1101</v>
      </c>
      <c r="F158" s="166">
        <v>1259</v>
      </c>
      <c r="G158" s="166">
        <v>1276</v>
      </c>
      <c r="H158" s="166">
        <v>1153</v>
      </c>
      <c r="I158" s="181">
        <f t="shared" si="68"/>
        <v>-9.6394984326018784E-2</v>
      </c>
      <c r="J158" s="165">
        <f t="shared" si="67"/>
        <v>-123</v>
      </c>
      <c r="K158" s="167">
        <f t="shared" si="66"/>
        <v>5.6042777213677548E-4</v>
      </c>
    </row>
    <row r="159" spans="2:11" x14ac:dyDescent="0.25">
      <c r="B159" s="165" t="s">
        <v>130</v>
      </c>
      <c r="C159" s="166">
        <v>209</v>
      </c>
      <c r="D159" s="166">
        <v>24</v>
      </c>
      <c r="E159" s="166">
        <v>241</v>
      </c>
      <c r="F159" s="166">
        <v>236</v>
      </c>
      <c r="G159" s="166">
        <v>258</v>
      </c>
      <c r="H159" s="166">
        <v>188</v>
      </c>
      <c r="I159" s="181">
        <f t="shared" si="68"/>
        <v>-0.27131782945736438</v>
      </c>
      <c r="J159" s="165">
        <f t="shared" si="67"/>
        <v>-70</v>
      </c>
      <c r="K159" s="167">
        <f t="shared" si="66"/>
        <v>9.1379376549621677E-5</v>
      </c>
    </row>
    <row r="160" spans="2:11" x14ac:dyDescent="0.25">
      <c r="B160" s="165" t="s">
        <v>133</v>
      </c>
      <c r="C160" s="166">
        <v>277</v>
      </c>
      <c r="D160" s="166">
        <v>62</v>
      </c>
      <c r="E160" s="166">
        <v>382</v>
      </c>
      <c r="F160" s="166">
        <v>496</v>
      </c>
      <c r="G160" s="166">
        <v>367</v>
      </c>
      <c r="H160" s="166">
        <v>264</v>
      </c>
      <c r="I160" s="181">
        <f t="shared" si="68"/>
        <v>-0.28065395095367851</v>
      </c>
      <c r="J160" s="165">
        <f t="shared" si="67"/>
        <v>-103</v>
      </c>
      <c r="K160" s="167">
        <f t="shared" si="66"/>
        <v>1.2831997558031979E-4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2582</v>
      </c>
      <c r="E161" s="171">
        <f t="shared" si="70"/>
        <v>4805</v>
      </c>
      <c r="F161" s="171">
        <f t="shared" si="70"/>
        <v>5454</v>
      </c>
      <c r="G161" s="171">
        <f t="shared" si="70"/>
        <v>7553</v>
      </c>
      <c r="H161" s="171">
        <f t="shared" si="70"/>
        <v>7375</v>
      </c>
      <c r="I161" s="182">
        <f t="shared" si="68"/>
        <v>-2.3566794651131984E-2</v>
      </c>
      <c r="J161" s="170">
        <f>H161-G161</f>
        <v>-178</v>
      </c>
      <c r="K161" s="172">
        <f t="shared" si="66"/>
        <v>3.5846962875184037E-3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A4C90-154B-46E5-AE16-958A09A8238B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0"/>
      <c r="D4" s="280"/>
      <c r="E4" s="280"/>
      <c r="F4" s="280"/>
      <c r="G4" s="280"/>
      <c r="H4" s="280"/>
      <c r="I4" s="280"/>
      <c r="J4" s="146"/>
      <c r="K4" s="146"/>
      <c r="N4" s="145" t="s">
        <v>270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120154</v>
      </c>
      <c r="E9" s="178">
        <f t="shared" si="0"/>
        <v>448188</v>
      </c>
      <c r="F9" s="178">
        <f t="shared" si="0"/>
        <v>531189</v>
      </c>
      <c r="G9" s="178">
        <f t="shared" si="0"/>
        <v>584803</v>
      </c>
      <c r="H9" s="178">
        <f t="shared" si="0"/>
        <v>609335</v>
      </c>
      <c r="I9" s="179">
        <f>IFERROR(H9/G9-1,"-")</f>
        <v>4.1949169207408321E-2</v>
      </c>
      <c r="J9" s="178">
        <f t="shared" ref="J9:J21" si="1">H9-G9</f>
        <v>24532</v>
      </c>
      <c r="K9" s="179">
        <f t="shared" ref="K9:K21" si="2">H9/H$9</f>
        <v>1</v>
      </c>
      <c r="N9" s="158" t="s">
        <v>70</v>
      </c>
      <c r="O9" s="178">
        <f t="shared" ref="O9:T9" si="3">O10+O13</f>
        <v>102171</v>
      </c>
      <c r="P9" s="178">
        <f t="shared" si="3"/>
        <v>57402</v>
      </c>
      <c r="Q9" s="178">
        <f t="shared" si="3"/>
        <v>233221</v>
      </c>
      <c r="R9" s="178">
        <f t="shared" si="3"/>
        <v>246803</v>
      </c>
      <c r="S9" s="178">
        <f t="shared" si="3"/>
        <v>262119</v>
      </c>
      <c r="T9" s="178">
        <f t="shared" si="3"/>
        <v>268519</v>
      </c>
      <c r="U9" s="179">
        <f>IFERROR(T9/S9-1,"-")</f>
        <v>2.4416391028502238E-2</v>
      </c>
      <c r="V9" s="178">
        <f>T9-S9</f>
        <v>6400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54458</v>
      </c>
      <c r="E10" s="162">
        <v>64008</v>
      </c>
      <c r="F10" s="162">
        <v>70697</v>
      </c>
      <c r="G10" s="162">
        <v>73909</v>
      </c>
      <c r="H10" s="162">
        <v>79052</v>
      </c>
      <c r="I10" s="180">
        <f>IFERROR(H10/G10-1,"-")</f>
        <v>6.9585571445967442E-2</v>
      </c>
      <c r="J10" s="161">
        <f t="shared" si="1"/>
        <v>5143</v>
      </c>
      <c r="K10" s="163">
        <f t="shared" si="2"/>
        <v>0.12973487490460911</v>
      </c>
      <c r="N10" s="161" t="s">
        <v>99</v>
      </c>
      <c r="O10" s="162">
        <v>4287</v>
      </c>
      <c r="P10" s="162">
        <v>20177</v>
      </c>
      <c r="Q10" s="162">
        <v>16892</v>
      </c>
      <c r="R10" s="162">
        <v>14685</v>
      </c>
      <c r="S10" s="162">
        <v>13793</v>
      </c>
      <c r="T10" s="162">
        <v>15526</v>
      </c>
      <c r="U10" s="180">
        <f>IFERROR(T10/S10-1,"-")</f>
        <v>0.12564344232581748</v>
      </c>
      <c r="V10" s="161">
        <f t="shared" ref="V10:V20" si="5">T10-S10</f>
        <v>1733</v>
      </c>
      <c r="W10" s="163">
        <f t="shared" si="4"/>
        <v>5.7820861838454633E-2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42629</v>
      </c>
      <c r="E11" s="166">
        <v>36843</v>
      </c>
      <c r="F11" s="166">
        <v>39544</v>
      </c>
      <c r="G11" s="166">
        <v>35953</v>
      </c>
      <c r="H11" s="166">
        <v>30760</v>
      </c>
      <c r="I11" s="181">
        <f>IFERROR(H11/G11-1,"-")</f>
        <v>-0.14443857258086945</v>
      </c>
      <c r="J11" s="165">
        <f t="shared" si="1"/>
        <v>-5193</v>
      </c>
      <c r="K11" s="167">
        <f t="shared" si="2"/>
        <v>5.0481262359785666E-2</v>
      </c>
      <c r="N11" s="165" t="s">
        <v>105</v>
      </c>
      <c r="O11" s="166">
        <v>3014</v>
      </c>
      <c r="P11" s="166">
        <v>17687</v>
      </c>
      <c r="Q11" s="166">
        <v>12004</v>
      </c>
      <c r="R11" s="166">
        <v>9410</v>
      </c>
      <c r="S11" s="166">
        <v>7013</v>
      </c>
      <c r="T11" s="166">
        <v>7988</v>
      </c>
      <c r="U11" s="181">
        <f>IFERROR(T11/S11-1,"-")</f>
        <v>0.13902752031940691</v>
      </c>
      <c r="V11" s="165">
        <f t="shared" si="5"/>
        <v>975</v>
      </c>
      <c r="W11" s="167">
        <f>T11/T$9</f>
        <v>2.9748360451215743E-2</v>
      </c>
    </row>
    <row r="12" spans="1:23" x14ac:dyDescent="0.25">
      <c r="A12" s="1"/>
      <c r="B12" s="165" t="s">
        <v>102</v>
      </c>
      <c r="C12" s="166">
        <v>7332</v>
      </c>
      <c r="D12" s="166">
        <v>11829</v>
      </c>
      <c r="E12" s="166">
        <v>27165</v>
      </c>
      <c r="F12" s="166">
        <v>31153</v>
      </c>
      <c r="G12" s="166">
        <v>37956</v>
      </c>
      <c r="H12" s="166">
        <v>48292</v>
      </c>
      <c r="I12" s="181">
        <f>IFERROR(H12/G12-1,"-")</f>
        <v>0.27231531246706719</v>
      </c>
      <c r="J12" s="165">
        <f t="shared" si="1"/>
        <v>10336</v>
      </c>
      <c r="K12" s="167">
        <f t="shared" si="2"/>
        <v>7.9253612544823451E-2</v>
      </c>
      <c r="N12" s="165" t="s">
        <v>102</v>
      </c>
      <c r="O12" s="166">
        <v>1273</v>
      </c>
      <c r="P12" s="166">
        <v>2490</v>
      </c>
      <c r="Q12" s="166">
        <v>4888</v>
      </c>
      <c r="R12" s="166">
        <v>5275</v>
      </c>
      <c r="S12" s="166">
        <v>6780</v>
      </c>
      <c r="T12" s="166">
        <v>7538</v>
      </c>
      <c r="U12" s="181">
        <f>IFERROR(T12/S12-1,"-")</f>
        <v>0.11179941002949856</v>
      </c>
      <c r="V12" s="165">
        <f t="shared" si="5"/>
        <v>758</v>
      </c>
      <c r="W12" s="167">
        <f t="shared" si="4"/>
        <v>2.8072501387238893E-2</v>
      </c>
    </row>
    <row r="13" spans="1:23" s="57" customFormat="1" x14ac:dyDescent="0.25">
      <c r="B13" s="161" t="s">
        <v>109</v>
      </c>
      <c r="C13" s="162">
        <v>205314</v>
      </c>
      <c r="D13" s="162">
        <v>65696</v>
      </c>
      <c r="E13" s="162">
        <v>384180</v>
      </c>
      <c r="F13" s="162">
        <v>460492</v>
      </c>
      <c r="G13" s="162">
        <v>510894</v>
      </c>
      <c r="H13" s="162">
        <v>530283</v>
      </c>
      <c r="I13" s="180">
        <f>IFERROR(H13/G13-1,"-")</f>
        <v>3.7951120976171149E-2</v>
      </c>
      <c r="J13" s="161">
        <f t="shared" si="1"/>
        <v>19389</v>
      </c>
      <c r="K13" s="163">
        <f t="shared" si="2"/>
        <v>0.87026512509539089</v>
      </c>
      <c r="N13" s="161" t="s">
        <v>109</v>
      </c>
      <c r="O13" s="162">
        <v>97884</v>
      </c>
      <c r="P13" s="162">
        <v>37225</v>
      </c>
      <c r="Q13" s="162">
        <v>216329</v>
      </c>
      <c r="R13" s="162">
        <v>232118</v>
      </c>
      <c r="S13" s="162">
        <v>248326</v>
      </c>
      <c r="T13" s="162">
        <v>252993</v>
      </c>
      <c r="U13" s="180">
        <f>IFERROR(T13/S13-1,"-")</f>
        <v>1.8793843576588865E-2</v>
      </c>
      <c r="V13" s="161">
        <f t="shared" si="5"/>
        <v>4667</v>
      </c>
      <c r="W13" s="163">
        <f t="shared" si="4"/>
        <v>0.94217913816154542</v>
      </c>
    </row>
    <row r="14" spans="1:23" s="57" customFormat="1" x14ac:dyDescent="0.25">
      <c r="B14" s="165" t="s">
        <v>112</v>
      </c>
      <c r="C14" s="166">
        <v>88139</v>
      </c>
      <c r="D14" s="166">
        <v>3976</v>
      </c>
      <c r="E14" s="166">
        <v>173473</v>
      </c>
      <c r="F14" s="166">
        <v>224268</v>
      </c>
      <c r="G14" s="166">
        <v>262972</v>
      </c>
      <c r="H14" s="166">
        <v>273736</v>
      </c>
      <c r="I14" s="181">
        <f t="shared" ref="I14:I21" si="6">IFERROR(H14/G14-1,"-")</f>
        <v>4.0932114445644485E-2</v>
      </c>
      <c r="J14" s="165">
        <f t="shared" si="1"/>
        <v>10764</v>
      </c>
      <c r="K14" s="167">
        <f t="shared" si="2"/>
        <v>0.44923728326782475</v>
      </c>
      <c r="N14" s="165" t="s">
        <v>112</v>
      </c>
      <c r="O14" s="166">
        <v>40531</v>
      </c>
      <c r="P14" s="166">
        <v>1878</v>
      </c>
      <c r="Q14" s="166">
        <v>105168</v>
      </c>
      <c r="R14" s="166">
        <v>121801</v>
      </c>
      <c r="S14" s="166">
        <v>133474</v>
      </c>
      <c r="T14" s="166">
        <v>137087</v>
      </c>
      <c r="U14" s="181">
        <f t="shared" ref="U14:U21" si="7">IFERROR(T14/S14-1,"-")</f>
        <v>2.706894226590939E-2</v>
      </c>
      <c r="V14" s="165">
        <f t="shared" si="5"/>
        <v>3613</v>
      </c>
      <c r="W14" s="167">
        <f t="shared" si="4"/>
        <v>0.51052998111865455</v>
      </c>
    </row>
    <row r="15" spans="1:23" x14ac:dyDescent="0.25">
      <c r="A15" s="1"/>
      <c r="B15" s="165" t="s">
        <v>115</v>
      </c>
      <c r="C15" s="166">
        <v>14632</v>
      </c>
      <c r="D15" s="166">
        <v>6640</v>
      </c>
      <c r="E15" s="166">
        <v>22911</v>
      </c>
      <c r="F15" s="166">
        <v>24944</v>
      </c>
      <c r="G15" s="166">
        <v>27953</v>
      </c>
      <c r="H15" s="166">
        <v>30205</v>
      </c>
      <c r="I15" s="181">
        <f t="shared" si="6"/>
        <v>8.0563803527349487E-2</v>
      </c>
      <c r="J15" s="165">
        <f t="shared" si="1"/>
        <v>2252</v>
      </c>
      <c r="K15" s="167">
        <f t="shared" si="2"/>
        <v>4.9570433341265478E-2</v>
      </c>
      <c r="N15" s="165" t="s">
        <v>115</v>
      </c>
      <c r="O15" s="166">
        <v>3224</v>
      </c>
      <c r="P15" s="166">
        <v>2501</v>
      </c>
      <c r="Q15" s="166">
        <v>5695</v>
      </c>
      <c r="R15" s="166">
        <v>5511</v>
      </c>
      <c r="S15" s="166">
        <v>6343</v>
      </c>
      <c r="T15" s="166">
        <v>7562</v>
      </c>
      <c r="U15" s="181">
        <f t="shared" si="7"/>
        <v>0.19218035629828156</v>
      </c>
      <c r="V15" s="165">
        <f t="shared" si="5"/>
        <v>1219</v>
      </c>
      <c r="W15" s="167">
        <f t="shared" si="4"/>
        <v>2.8161880537317656E-2</v>
      </c>
    </row>
    <row r="16" spans="1:23" x14ac:dyDescent="0.25">
      <c r="A16" s="1"/>
      <c r="B16" s="165" t="s">
        <v>118</v>
      </c>
      <c r="C16" s="166">
        <v>5438</v>
      </c>
      <c r="D16" s="166">
        <v>9210</v>
      </c>
      <c r="E16" s="166">
        <v>14706</v>
      </c>
      <c r="F16" s="166">
        <v>18119</v>
      </c>
      <c r="G16" s="166">
        <v>19830</v>
      </c>
      <c r="H16" s="166">
        <v>19971</v>
      </c>
      <c r="I16" s="181">
        <f t="shared" si="6"/>
        <v>7.110438729198254E-3</v>
      </c>
      <c r="J16" s="165">
        <f t="shared" si="1"/>
        <v>141</v>
      </c>
      <c r="K16" s="167">
        <f t="shared" si="2"/>
        <v>3.2775074466426517E-2</v>
      </c>
      <c r="N16" s="165" t="s">
        <v>118</v>
      </c>
      <c r="O16" s="166">
        <v>1607</v>
      </c>
      <c r="P16" s="166">
        <v>4544</v>
      </c>
      <c r="Q16" s="166">
        <v>4855</v>
      </c>
      <c r="R16" s="166">
        <v>4647</v>
      </c>
      <c r="S16" s="166">
        <v>4991</v>
      </c>
      <c r="T16" s="166">
        <v>4998</v>
      </c>
      <c r="U16" s="181">
        <f t="shared" si="7"/>
        <v>1.4025245441795509E-3</v>
      </c>
      <c r="V16" s="165">
        <f t="shared" si="5"/>
        <v>7</v>
      </c>
      <c r="W16" s="167">
        <f t="shared" si="4"/>
        <v>1.8613208003902891E-2</v>
      </c>
    </row>
    <row r="17" spans="1:23" x14ac:dyDescent="0.25">
      <c r="A17" s="1"/>
      <c r="B17" s="165" t="s">
        <v>125</v>
      </c>
      <c r="C17" s="166">
        <v>8166</v>
      </c>
      <c r="D17" s="166">
        <v>3453</v>
      </c>
      <c r="E17" s="166">
        <v>23696</v>
      </c>
      <c r="F17" s="166">
        <v>21392</v>
      </c>
      <c r="G17" s="166">
        <v>22449</v>
      </c>
      <c r="H17" s="166">
        <v>20579</v>
      </c>
      <c r="I17" s="181">
        <f t="shared" si="6"/>
        <v>-8.3299924272796089E-2</v>
      </c>
      <c r="J17" s="165">
        <f t="shared" si="1"/>
        <v>-1870</v>
      </c>
      <c r="K17" s="167">
        <f t="shared" si="2"/>
        <v>3.3772883553381969E-2</v>
      </c>
      <c r="N17" s="165" t="s">
        <v>125</v>
      </c>
      <c r="O17" s="166">
        <v>5044</v>
      </c>
      <c r="P17" s="166">
        <v>2233</v>
      </c>
      <c r="Q17" s="166">
        <v>14063</v>
      </c>
      <c r="R17" s="166">
        <v>11621</v>
      </c>
      <c r="S17" s="166">
        <v>12517</v>
      </c>
      <c r="T17" s="166">
        <v>11420</v>
      </c>
      <c r="U17" s="181">
        <f t="shared" si="7"/>
        <v>-8.7640808500439427E-2</v>
      </c>
      <c r="V17" s="165">
        <f t="shared" si="5"/>
        <v>-1097</v>
      </c>
      <c r="W17" s="167">
        <f t="shared" si="4"/>
        <v>4.2529578912479195E-2</v>
      </c>
    </row>
    <row r="18" spans="1:23" x14ac:dyDescent="0.25">
      <c r="A18" s="1"/>
      <c r="B18" s="165" t="s">
        <v>121</v>
      </c>
      <c r="C18" s="166">
        <v>3282</v>
      </c>
      <c r="D18" s="166">
        <v>2026</v>
      </c>
      <c r="E18" s="166">
        <v>7138</v>
      </c>
      <c r="F18" s="166">
        <v>7392</v>
      </c>
      <c r="G18" s="166">
        <v>8548</v>
      </c>
      <c r="H18" s="166">
        <v>7607</v>
      </c>
      <c r="I18" s="181">
        <f t="shared" si="6"/>
        <v>-0.11008423022929337</v>
      </c>
      <c r="J18" s="165">
        <f t="shared" si="1"/>
        <v>-941</v>
      </c>
      <c r="K18" s="167">
        <f t="shared" si="2"/>
        <v>1.2484101520510065E-2</v>
      </c>
      <c r="N18" s="165" t="s">
        <v>121</v>
      </c>
      <c r="O18" s="166">
        <v>1457</v>
      </c>
      <c r="P18" s="166">
        <v>1002</v>
      </c>
      <c r="Q18" s="166">
        <v>3535</v>
      </c>
      <c r="R18" s="166">
        <v>3592</v>
      </c>
      <c r="S18" s="166">
        <v>4474</v>
      </c>
      <c r="T18" s="166">
        <v>4035</v>
      </c>
      <c r="U18" s="181">
        <f t="shared" si="7"/>
        <v>-9.812248547161373E-2</v>
      </c>
      <c r="V18" s="165">
        <f t="shared" si="5"/>
        <v>-439</v>
      </c>
      <c r="W18" s="167">
        <f t="shared" si="4"/>
        <v>1.5026869606992429E-2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371</v>
      </c>
      <c r="E19" s="166">
        <v>11326</v>
      </c>
      <c r="F19" s="166">
        <v>14221</v>
      </c>
      <c r="G19" s="166">
        <v>12628</v>
      </c>
      <c r="H19" s="166">
        <v>12547</v>
      </c>
      <c r="I19" s="181">
        <f t="shared" si="6"/>
        <v>-6.4143173899271488E-3</v>
      </c>
      <c r="J19" s="165">
        <f t="shared" si="1"/>
        <v>-81</v>
      </c>
      <c r="K19" s="167">
        <f t="shared" si="2"/>
        <v>2.0591300352023108E-2</v>
      </c>
      <c r="N19" s="165" t="s">
        <v>130</v>
      </c>
      <c r="O19" s="166">
        <v>6272</v>
      </c>
      <c r="P19" s="166">
        <v>246</v>
      </c>
      <c r="Q19" s="166">
        <v>7787</v>
      </c>
      <c r="R19" s="166">
        <v>8494</v>
      </c>
      <c r="S19" s="166">
        <v>8095</v>
      </c>
      <c r="T19" s="166">
        <v>7332</v>
      </c>
      <c r="U19" s="181">
        <f t="shared" si="7"/>
        <v>-9.4255713403335384E-2</v>
      </c>
      <c r="V19" s="165">
        <f t="shared" si="5"/>
        <v>-763</v>
      </c>
      <c r="W19" s="167">
        <f t="shared" si="4"/>
        <v>2.7305330349062823E-2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1256</v>
      </c>
      <c r="E20" s="166">
        <v>10525</v>
      </c>
      <c r="F20" s="166">
        <v>14028</v>
      </c>
      <c r="G20" s="166">
        <v>16536</v>
      </c>
      <c r="H20" s="166">
        <v>11865</v>
      </c>
      <c r="I20" s="181">
        <f t="shared" si="6"/>
        <v>-0.28247460087082732</v>
      </c>
      <c r="J20" s="165">
        <f t="shared" si="1"/>
        <v>-4671</v>
      </c>
      <c r="K20" s="167">
        <f t="shared" si="2"/>
        <v>1.9472047395931631E-2</v>
      </c>
      <c r="N20" s="165" t="s">
        <v>133</v>
      </c>
      <c r="O20" s="166">
        <v>10629</v>
      </c>
      <c r="P20" s="166">
        <v>906</v>
      </c>
      <c r="Q20" s="166">
        <v>7580</v>
      </c>
      <c r="R20" s="166">
        <v>8474</v>
      </c>
      <c r="S20" s="166">
        <v>9452</v>
      </c>
      <c r="T20" s="166">
        <v>6950</v>
      </c>
      <c r="U20" s="181">
        <f t="shared" si="7"/>
        <v>-0.26470588235294112</v>
      </c>
      <c r="V20" s="165">
        <f t="shared" si="5"/>
        <v>-2502</v>
      </c>
      <c r="W20" s="167">
        <f t="shared" si="4"/>
        <v>2.588271221030914E-2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38764</v>
      </c>
      <c r="E21" s="171">
        <f t="shared" si="9"/>
        <v>120405</v>
      </c>
      <c r="F21" s="171">
        <f t="shared" si="9"/>
        <v>136128</v>
      </c>
      <c r="G21" s="171">
        <f t="shared" si="9"/>
        <v>139978</v>
      </c>
      <c r="H21" s="171">
        <f t="shared" si="9"/>
        <v>153773</v>
      </c>
      <c r="I21" s="182">
        <f t="shared" si="6"/>
        <v>9.8551200902998959E-2</v>
      </c>
      <c r="J21" s="170">
        <f t="shared" si="1"/>
        <v>13795</v>
      </c>
      <c r="K21" s="172">
        <f t="shared" si="2"/>
        <v>0.25236200119802737</v>
      </c>
      <c r="N21" s="170" t="s">
        <v>147</v>
      </c>
      <c r="O21" s="171">
        <f t="shared" ref="O21:T21" si="10">O13-SUM(O14:O20)</f>
        <v>29120</v>
      </c>
      <c r="P21" s="171">
        <f t="shared" si="10"/>
        <v>23915</v>
      </c>
      <c r="Q21" s="171">
        <f t="shared" si="10"/>
        <v>67646</v>
      </c>
      <c r="R21" s="171">
        <f t="shared" si="10"/>
        <v>67978</v>
      </c>
      <c r="S21" s="171">
        <f t="shared" si="10"/>
        <v>68980</v>
      </c>
      <c r="T21" s="171">
        <f t="shared" si="10"/>
        <v>73609</v>
      </c>
      <c r="U21" s="182">
        <f t="shared" si="7"/>
        <v>6.7106407654392575E-2</v>
      </c>
      <c r="V21" s="170">
        <f>T21-S21</f>
        <v>4629</v>
      </c>
      <c r="W21" s="172">
        <f t="shared" si="4"/>
        <v>0.27412957742282668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36673</v>
      </c>
      <c r="E23" s="178">
        <f t="shared" si="11"/>
        <v>114534</v>
      </c>
      <c r="F23" s="178">
        <f t="shared" si="11"/>
        <v>164897</v>
      </c>
      <c r="G23" s="178">
        <f t="shared" si="11"/>
        <v>176901</v>
      </c>
      <c r="H23" s="178">
        <f t="shared" si="11"/>
        <v>182254</v>
      </c>
      <c r="I23" s="179">
        <f>IFERROR(H23/G23-1,"-")</f>
        <v>3.0259862861148346E-2</v>
      </c>
      <c r="J23" s="178">
        <f>H23-G23</f>
        <v>5353</v>
      </c>
      <c r="K23" s="179">
        <f t="shared" ref="K23:K35" si="12">H23/H$9</f>
        <v>0.29910312061509681</v>
      </c>
    </row>
    <row r="24" spans="1:23" x14ac:dyDescent="0.25">
      <c r="B24" s="161" t="s">
        <v>99</v>
      </c>
      <c r="C24" s="162">
        <v>3630</v>
      </c>
      <c r="D24" s="162">
        <v>20337</v>
      </c>
      <c r="E24" s="162">
        <v>13840</v>
      </c>
      <c r="F24" s="162">
        <v>17390</v>
      </c>
      <c r="G24" s="162">
        <v>15159</v>
      </c>
      <c r="H24" s="162">
        <v>14333</v>
      </c>
      <c r="I24" s="180">
        <f>IFERROR(H24/G24-1,"-")</f>
        <v>-5.448908239329775E-2</v>
      </c>
      <c r="J24" s="161">
        <f t="shared" ref="J24:J34" si="13">H24-G24</f>
        <v>-826</v>
      </c>
      <c r="K24" s="163">
        <f t="shared" si="12"/>
        <v>2.3522364544954745E-2</v>
      </c>
    </row>
    <row r="25" spans="1:23" x14ac:dyDescent="0.25">
      <c r="B25" s="165" t="s">
        <v>105</v>
      </c>
      <c r="C25" s="166">
        <v>2906</v>
      </c>
      <c r="D25" s="166">
        <v>16377</v>
      </c>
      <c r="E25" s="166">
        <v>8204</v>
      </c>
      <c r="F25" s="166">
        <v>9160</v>
      </c>
      <c r="G25" s="166">
        <v>7687</v>
      </c>
      <c r="H25" s="166">
        <v>5327</v>
      </c>
      <c r="I25" s="181">
        <f>IFERROR(H25/G25-1,"-")</f>
        <v>-0.3070118381683361</v>
      </c>
      <c r="J25" s="165">
        <f t="shared" si="13"/>
        <v>-2360</v>
      </c>
      <c r="K25" s="167">
        <f t="shared" si="12"/>
        <v>8.7423174444271213E-3</v>
      </c>
    </row>
    <row r="26" spans="1:23" x14ac:dyDescent="0.25">
      <c r="B26" s="165" t="s">
        <v>102</v>
      </c>
      <c r="C26" s="166">
        <v>724</v>
      </c>
      <c r="D26" s="166">
        <v>3960</v>
      </c>
      <c r="E26" s="166">
        <v>5636</v>
      </c>
      <c r="F26" s="166">
        <v>8230</v>
      </c>
      <c r="G26" s="166">
        <v>7472</v>
      </c>
      <c r="H26" s="166">
        <v>9006</v>
      </c>
      <c r="I26" s="181">
        <f>IFERROR(H26/G26-1,"-")</f>
        <v>0.20529978586723763</v>
      </c>
      <c r="J26" s="165">
        <f t="shared" si="13"/>
        <v>1534</v>
      </c>
      <c r="K26" s="167">
        <f t="shared" si="12"/>
        <v>1.4780047100527624E-2</v>
      </c>
    </row>
    <row r="27" spans="1:23" x14ac:dyDescent="0.25">
      <c r="B27" s="161" t="s">
        <v>109</v>
      </c>
      <c r="C27" s="162">
        <v>60716</v>
      </c>
      <c r="D27" s="162">
        <v>16336</v>
      </c>
      <c r="E27" s="162">
        <v>100694</v>
      </c>
      <c r="F27" s="162">
        <v>147507</v>
      </c>
      <c r="G27" s="162">
        <v>161742</v>
      </c>
      <c r="H27" s="162">
        <v>167921</v>
      </c>
      <c r="I27" s="180">
        <f>IFERROR(H27/G27-1,"-")</f>
        <v>3.8202816831744313E-2</v>
      </c>
      <c r="J27" s="161">
        <f t="shared" si="13"/>
        <v>6179</v>
      </c>
      <c r="K27" s="163">
        <f t="shared" si="12"/>
        <v>0.27558075607014204</v>
      </c>
    </row>
    <row r="28" spans="1:23" x14ac:dyDescent="0.25">
      <c r="B28" s="165" t="s">
        <v>112</v>
      </c>
      <c r="C28" s="166">
        <v>32787</v>
      </c>
      <c r="D28" s="166">
        <v>1599</v>
      </c>
      <c r="E28" s="166">
        <v>49539</v>
      </c>
      <c r="F28" s="166">
        <v>81047</v>
      </c>
      <c r="G28" s="166">
        <v>93632</v>
      </c>
      <c r="H28" s="166">
        <v>100511</v>
      </c>
      <c r="I28" s="181">
        <f t="shared" ref="I28:I35" si="14">IFERROR(H28/G28-1,"-")</f>
        <v>7.3468472317156586E-2</v>
      </c>
      <c r="J28" s="165">
        <f t="shared" si="13"/>
        <v>6879</v>
      </c>
      <c r="K28" s="167">
        <f t="shared" si="12"/>
        <v>0.16495195582068978</v>
      </c>
    </row>
    <row r="29" spans="1:23" x14ac:dyDescent="0.25">
      <c r="B29" s="165" t="s">
        <v>115</v>
      </c>
      <c r="C29" s="166">
        <v>5288</v>
      </c>
      <c r="D29" s="166">
        <v>1941</v>
      </c>
      <c r="E29" s="166">
        <v>6635</v>
      </c>
      <c r="F29" s="166">
        <v>7480</v>
      </c>
      <c r="G29" s="166">
        <v>8225</v>
      </c>
      <c r="H29" s="166">
        <v>7645</v>
      </c>
      <c r="I29" s="181">
        <f t="shared" si="14"/>
        <v>-7.0516717325228018E-2</v>
      </c>
      <c r="J29" s="165">
        <f t="shared" si="13"/>
        <v>-580</v>
      </c>
      <c r="K29" s="167">
        <f t="shared" si="12"/>
        <v>1.2546464588444779E-2</v>
      </c>
    </row>
    <row r="30" spans="1:23" x14ac:dyDescent="0.25">
      <c r="B30" s="165" t="s">
        <v>118</v>
      </c>
      <c r="C30" s="166">
        <v>1832</v>
      </c>
      <c r="D30" s="166">
        <v>2410</v>
      </c>
      <c r="E30" s="166">
        <v>4805</v>
      </c>
      <c r="F30" s="166">
        <v>7642</v>
      </c>
      <c r="G30" s="166">
        <v>9164</v>
      </c>
      <c r="H30" s="166">
        <v>5744</v>
      </c>
      <c r="I30" s="181">
        <f t="shared" si="14"/>
        <v>-0.37319947621126148</v>
      </c>
      <c r="J30" s="165">
        <f t="shared" si="13"/>
        <v>-3420</v>
      </c>
      <c r="K30" s="167">
        <f t="shared" si="12"/>
        <v>9.4266700583422909E-3</v>
      </c>
    </row>
    <row r="31" spans="1:23" x14ac:dyDescent="0.25">
      <c r="B31" s="165" t="s">
        <v>125</v>
      </c>
      <c r="C31" s="166">
        <v>2275</v>
      </c>
      <c r="D31" s="166">
        <v>864</v>
      </c>
      <c r="E31" s="166">
        <v>5793</v>
      </c>
      <c r="F31" s="166">
        <v>6454</v>
      </c>
      <c r="G31" s="166">
        <v>5330</v>
      </c>
      <c r="H31" s="166">
        <v>4986</v>
      </c>
      <c r="I31" s="181">
        <f t="shared" si="14"/>
        <v>-6.4540337711069373E-2</v>
      </c>
      <c r="J31" s="165">
        <f t="shared" si="13"/>
        <v>-344</v>
      </c>
      <c r="K31" s="167">
        <f t="shared" si="12"/>
        <v>8.1826909663813823E-3</v>
      </c>
    </row>
    <row r="32" spans="1:23" x14ac:dyDescent="0.25">
      <c r="B32" s="165" t="s">
        <v>121</v>
      </c>
      <c r="C32" s="166">
        <v>1200</v>
      </c>
      <c r="D32" s="166">
        <v>809</v>
      </c>
      <c r="E32" s="166">
        <v>2390</v>
      </c>
      <c r="F32" s="166">
        <v>2533</v>
      </c>
      <c r="G32" s="166">
        <v>2649</v>
      </c>
      <c r="H32" s="166">
        <v>2395</v>
      </c>
      <c r="I32" s="181">
        <f t="shared" si="14"/>
        <v>-9.5885239713099257E-2</v>
      </c>
      <c r="J32" s="165">
        <f t="shared" si="13"/>
        <v>-254</v>
      </c>
      <c r="K32" s="167">
        <f t="shared" si="12"/>
        <v>3.9305144132537927E-3</v>
      </c>
    </row>
    <row r="33" spans="2:11" x14ac:dyDescent="0.25">
      <c r="B33" s="165" t="s">
        <v>130</v>
      </c>
      <c r="C33" s="166">
        <v>1994</v>
      </c>
      <c r="D33" s="166">
        <v>42</v>
      </c>
      <c r="E33" s="166">
        <v>1391</v>
      </c>
      <c r="F33" s="166">
        <v>2350</v>
      </c>
      <c r="G33" s="166">
        <v>1758</v>
      </c>
      <c r="H33" s="166">
        <v>2156</v>
      </c>
      <c r="I33" s="181">
        <f t="shared" si="14"/>
        <v>0.22639362912400451</v>
      </c>
      <c r="J33" s="165">
        <f t="shared" si="13"/>
        <v>398</v>
      </c>
      <c r="K33" s="167">
        <f t="shared" si="12"/>
        <v>3.5382835386117651E-3</v>
      </c>
    </row>
    <row r="34" spans="2:11" x14ac:dyDescent="0.25">
      <c r="B34" s="165" t="s">
        <v>133</v>
      </c>
      <c r="C34" s="166">
        <v>1701</v>
      </c>
      <c r="D34" s="166">
        <v>137</v>
      </c>
      <c r="E34" s="166">
        <v>824</v>
      </c>
      <c r="F34" s="166">
        <v>1933</v>
      </c>
      <c r="G34" s="166">
        <v>2136</v>
      </c>
      <c r="H34" s="166">
        <v>1217</v>
      </c>
      <c r="I34" s="181">
        <f t="shared" si="14"/>
        <v>-0.43024344569288386</v>
      </c>
      <c r="J34" s="165">
        <f t="shared" si="13"/>
        <v>-919</v>
      </c>
      <c r="K34" s="167">
        <f t="shared" si="12"/>
        <v>1.9972593072776061E-3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8534</v>
      </c>
      <c r="E35" s="171">
        <f t="shared" si="16"/>
        <v>29317</v>
      </c>
      <c r="F35" s="171">
        <f t="shared" si="16"/>
        <v>38068</v>
      </c>
      <c r="G35" s="171">
        <f t="shared" si="16"/>
        <v>38848</v>
      </c>
      <c r="H35" s="171">
        <f t="shared" si="16"/>
        <v>43267</v>
      </c>
      <c r="I35" s="182">
        <f t="shared" si="14"/>
        <v>0.11375102965403627</v>
      </c>
      <c r="J35" s="170">
        <f>H35-G35</f>
        <v>4419</v>
      </c>
      <c r="K35" s="172">
        <f t="shared" si="12"/>
        <v>7.1006917377140655E-2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57402</v>
      </c>
      <c r="E37" s="178">
        <f t="shared" si="17"/>
        <v>233221</v>
      </c>
      <c r="F37" s="178">
        <f t="shared" si="17"/>
        <v>246803</v>
      </c>
      <c r="G37" s="178">
        <f t="shared" si="17"/>
        <v>262119</v>
      </c>
      <c r="H37" s="178">
        <f t="shared" si="17"/>
        <v>268519</v>
      </c>
      <c r="I37" s="179">
        <f>IFERROR(H37/G37-1,"-")</f>
        <v>2.4416391028502238E-2</v>
      </c>
      <c r="J37" s="178">
        <f>H37-G37</f>
        <v>6400</v>
      </c>
      <c r="K37" s="179">
        <f t="shared" ref="K37:K49" si="18">H37/H$9</f>
        <v>0.440675490493735</v>
      </c>
    </row>
    <row r="38" spans="2:11" x14ac:dyDescent="0.25">
      <c r="B38" s="161" t="s">
        <v>99</v>
      </c>
      <c r="C38" s="162">
        <v>4287</v>
      </c>
      <c r="D38" s="162">
        <v>20177</v>
      </c>
      <c r="E38" s="162">
        <v>16892</v>
      </c>
      <c r="F38" s="162">
        <v>14685</v>
      </c>
      <c r="G38" s="162">
        <v>13793</v>
      </c>
      <c r="H38" s="162">
        <v>15526</v>
      </c>
      <c r="I38" s="180">
        <f>IFERROR(H38/G38-1,"-")</f>
        <v>0.12564344232581748</v>
      </c>
      <c r="J38" s="161">
        <f t="shared" ref="J38:J48" si="19">H38-G38</f>
        <v>1733</v>
      </c>
      <c r="K38" s="163">
        <f t="shared" si="18"/>
        <v>2.5480236651431478E-2</v>
      </c>
    </row>
    <row r="39" spans="2:11" x14ac:dyDescent="0.25">
      <c r="B39" s="165" t="s">
        <v>105</v>
      </c>
      <c r="C39" s="166">
        <v>3014</v>
      </c>
      <c r="D39" s="166">
        <v>17687</v>
      </c>
      <c r="E39" s="166">
        <v>12004</v>
      </c>
      <c r="F39" s="166">
        <v>9410</v>
      </c>
      <c r="G39" s="166">
        <v>7013</v>
      </c>
      <c r="H39" s="166">
        <v>7988</v>
      </c>
      <c r="I39" s="181">
        <f>IFERROR(H39/G39-1,"-")</f>
        <v>0.13902752031940691</v>
      </c>
      <c r="J39" s="165">
        <f t="shared" si="19"/>
        <v>975</v>
      </c>
      <c r="K39" s="167">
        <f t="shared" si="18"/>
        <v>1.3109373333223925E-2</v>
      </c>
    </row>
    <row r="40" spans="2:11" x14ac:dyDescent="0.25">
      <c r="B40" s="165" t="s">
        <v>102</v>
      </c>
      <c r="C40" s="166">
        <v>1273</v>
      </c>
      <c r="D40" s="166">
        <v>2490</v>
      </c>
      <c r="E40" s="166">
        <v>4888</v>
      </c>
      <c r="F40" s="166">
        <v>5275</v>
      </c>
      <c r="G40" s="166">
        <v>6780</v>
      </c>
      <c r="H40" s="166">
        <v>7538</v>
      </c>
      <c r="I40" s="181">
        <f>IFERROR(H40/G40-1,"-")</f>
        <v>0.11179941002949856</v>
      </c>
      <c r="J40" s="165">
        <f t="shared" si="19"/>
        <v>758</v>
      </c>
      <c r="K40" s="167">
        <f t="shared" si="18"/>
        <v>1.2370863318207553E-2</v>
      </c>
    </row>
    <row r="41" spans="2:11" x14ac:dyDescent="0.25">
      <c r="B41" s="161" t="s">
        <v>109</v>
      </c>
      <c r="C41" s="162">
        <v>97884</v>
      </c>
      <c r="D41" s="162">
        <v>37225</v>
      </c>
      <c r="E41" s="162">
        <v>216329</v>
      </c>
      <c r="F41" s="162">
        <v>232118</v>
      </c>
      <c r="G41" s="162">
        <v>248326</v>
      </c>
      <c r="H41" s="162">
        <v>252993</v>
      </c>
      <c r="I41" s="180">
        <f>IFERROR(H41/G41-1,"-")</f>
        <v>1.8793843576588865E-2</v>
      </c>
      <c r="J41" s="161">
        <f t="shared" si="19"/>
        <v>4667</v>
      </c>
      <c r="K41" s="163">
        <f t="shared" si="18"/>
        <v>0.41519525384230349</v>
      </c>
    </row>
    <row r="42" spans="2:11" x14ac:dyDescent="0.25">
      <c r="B42" s="165" t="s">
        <v>112</v>
      </c>
      <c r="C42" s="166">
        <v>40531</v>
      </c>
      <c r="D42" s="166">
        <v>1878</v>
      </c>
      <c r="E42" s="166">
        <v>105168</v>
      </c>
      <c r="F42" s="166">
        <v>121801</v>
      </c>
      <c r="G42" s="166">
        <v>133474</v>
      </c>
      <c r="H42" s="166">
        <v>137087</v>
      </c>
      <c r="I42" s="181">
        <f t="shared" ref="I42:I49" si="20">IFERROR(H42/G42-1,"-")</f>
        <v>2.706894226590939E-2</v>
      </c>
      <c r="J42" s="165">
        <f t="shared" si="19"/>
        <v>3613</v>
      </c>
      <c r="K42" s="167">
        <f t="shared" si="18"/>
        <v>0.22497804984122036</v>
      </c>
    </row>
    <row r="43" spans="2:11" x14ac:dyDescent="0.25">
      <c r="B43" s="165" t="s">
        <v>115</v>
      </c>
      <c r="C43" s="166">
        <v>3224</v>
      </c>
      <c r="D43" s="166">
        <v>2501</v>
      </c>
      <c r="E43" s="166">
        <v>5695</v>
      </c>
      <c r="F43" s="166">
        <v>5511</v>
      </c>
      <c r="G43" s="166">
        <v>6343</v>
      </c>
      <c r="H43" s="166">
        <v>7562</v>
      </c>
      <c r="I43" s="181">
        <f t="shared" si="20"/>
        <v>0.19218035629828156</v>
      </c>
      <c r="J43" s="165">
        <f t="shared" si="19"/>
        <v>1219</v>
      </c>
      <c r="K43" s="167">
        <f t="shared" si="18"/>
        <v>1.2410250519008428E-2</v>
      </c>
    </row>
    <row r="44" spans="2:11" x14ac:dyDescent="0.25">
      <c r="B44" s="165" t="s">
        <v>118</v>
      </c>
      <c r="C44" s="166">
        <v>1607</v>
      </c>
      <c r="D44" s="166">
        <v>4544</v>
      </c>
      <c r="E44" s="166">
        <v>4855</v>
      </c>
      <c r="F44" s="166">
        <v>4647</v>
      </c>
      <c r="G44" s="166">
        <v>4991</v>
      </c>
      <c r="H44" s="166">
        <v>4998</v>
      </c>
      <c r="I44" s="181">
        <f t="shared" si="20"/>
        <v>1.4025245441795509E-3</v>
      </c>
      <c r="J44" s="165">
        <f t="shared" si="19"/>
        <v>7</v>
      </c>
      <c r="K44" s="167">
        <f t="shared" si="18"/>
        <v>8.2023845667818195E-3</v>
      </c>
    </row>
    <row r="45" spans="2:11" x14ac:dyDescent="0.25">
      <c r="B45" s="165" t="s">
        <v>125</v>
      </c>
      <c r="C45" s="166">
        <v>5044</v>
      </c>
      <c r="D45" s="166">
        <v>2233</v>
      </c>
      <c r="E45" s="166">
        <v>14063</v>
      </c>
      <c r="F45" s="166">
        <v>11621</v>
      </c>
      <c r="G45" s="166">
        <v>12517</v>
      </c>
      <c r="H45" s="166">
        <v>11420</v>
      </c>
      <c r="I45" s="181">
        <f t="shared" si="20"/>
        <v>-8.7640808500439427E-2</v>
      </c>
      <c r="J45" s="165">
        <f t="shared" si="19"/>
        <v>-1097</v>
      </c>
      <c r="K45" s="167">
        <f t="shared" si="18"/>
        <v>1.8741743047748775E-2</v>
      </c>
    </row>
    <row r="46" spans="2:11" x14ac:dyDescent="0.25">
      <c r="B46" s="165" t="s">
        <v>121</v>
      </c>
      <c r="C46" s="166">
        <v>1457</v>
      </c>
      <c r="D46" s="166">
        <v>1002</v>
      </c>
      <c r="E46" s="166">
        <v>3535</v>
      </c>
      <c r="F46" s="166">
        <v>3592</v>
      </c>
      <c r="G46" s="166">
        <v>4474</v>
      </c>
      <c r="H46" s="166">
        <v>4035</v>
      </c>
      <c r="I46" s="181">
        <f t="shared" si="20"/>
        <v>-9.812248547161373E-2</v>
      </c>
      <c r="J46" s="165">
        <f t="shared" si="19"/>
        <v>-439</v>
      </c>
      <c r="K46" s="167">
        <f t="shared" si="18"/>
        <v>6.6219731346467874E-3</v>
      </c>
    </row>
    <row r="47" spans="2:11" x14ac:dyDescent="0.25">
      <c r="B47" s="165" t="s">
        <v>130</v>
      </c>
      <c r="C47" s="166">
        <v>6272</v>
      </c>
      <c r="D47" s="166">
        <v>246</v>
      </c>
      <c r="E47" s="166">
        <v>7787</v>
      </c>
      <c r="F47" s="166">
        <v>8494</v>
      </c>
      <c r="G47" s="166">
        <v>8095</v>
      </c>
      <c r="H47" s="166">
        <v>7332</v>
      </c>
      <c r="I47" s="181">
        <f t="shared" si="20"/>
        <v>-9.4255713403335384E-2</v>
      </c>
      <c r="J47" s="165">
        <f t="shared" si="19"/>
        <v>-763</v>
      </c>
      <c r="K47" s="167">
        <f t="shared" si="18"/>
        <v>1.2032789844666728E-2</v>
      </c>
    </row>
    <row r="48" spans="2:11" x14ac:dyDescent="0.25">
      <c r="B48" s="165" t="s">
        <v>133</v>
      </c>
      <c r="C48" s="166">
        <v>10629</v>
      </c>
      <c r="D48" s="166">
        <v>906</v>
      </c>
      <c r="E48" s="166">
        <v>7580</v>
      </c>
      <c r="F48" s="166">
        <v>8474</v>
      </c>
      <c r="G48" s="166">
        <v>9452</v>
      </c>
      <c r="H48" s="166">
        <v>6950</v>
      </c>
      <c r="I48" s="181">
        <f t="shared" si="20"/>
        <v>-0.26470588235294112</v>
      </c>
      <c r="J48" s="165">
        <f t="shared" si="19"/>
        <v>-2502</v>
      </c>
      <c r="K48" s="167">
        <f t="shared" si="18"/>
        <v>1.1405876898586164E-2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23915</v>
      </c>
      <c r="E49" s="171">
        <f t="shared" si="22"/>
        <v>67646</v>
      </c>
      <c r="F49" s="171">
        <f t="shared" si="22"/>
        <v>67978</v>
      </c>
      <c r="G49" s="171">
        <f t="shared" si="22"/>
        <v>68980</v>
      </c>
      <c r="H49" s="171">
        <f t="shared" si="22"/>
        <v>73609</v>
      </c>
      <c r="I49" s="182">
        <f t="shared" si="20"/>
        <v>6.7106407654392575E-2</v>
      </c>
      <c r="J49" s="170">
        <f>H49-G49</f>
        <v>4629</v>
      </c>
      <c r="K49" s="172">
        <f t="shared" si="18"/>
        <v>0.12080218598964444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319</v>
      </c>
      <c r="D66" s="162" t="s">
        <v>319</v>
      </c>
      <c r="E66" s="162" t="s">
        <v>319</v>
      </c>
      <c r="F66" s="162" t="s">
        <v>319</v>
      </c>
      <c r="G66" s="162" t="s">
        <v>319</v>
      </c>
      <c r="H66" s="162" t="s">
        <v>319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319</v>
      </c>
      <c r="D67" s="166" t="s">
        <v>319</v>
      </c>
      <c r="E67" s="166" t="s">
        <v>319</v>
      </c>
      <c r="F67" s="166" t="s">
        <v>319</v>
      </c>
      <c r="G67" s="166" t="s">
        <v>319</v>
      </c>
      <c r="H67" s="166" t="s">
        <v>319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319</v>
      </c>
      <c r="D68" s="166" t="s">
        <v>319</v>
      </c>
      <c r="E68" s="166" t="s">
        <v>319</v>
      </c>
      <c r="F68" s="166" t="s">
        <v>319</v>
      </c>
      <c r="G68" s="166" t="s">
        <v>319</v>
      </c>
      <c r="H68" s="166" t="s">
        <v>319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319</v>
      </c>
      <c r="D69" s="162" t="s">
        <v>319</v>
      </c>
      <c r="E69" s="162" t="s">
        <v>319</v>
      </c>
      <c r="F69" s="162" t="s">
        <v>319</v>
      </c>
      <c r="G69" s="162" t="s">
        <v>319</v>
      </c>
      <c r="H69" s="162" t="s">
        <v>319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319</v>
      </c>
      <c r="D70" s="166" t="s">
        <v>319</v>
      </c>
      <c r="E70" s="166" t="s">
        <v>319</v>
      </c>
      <c r="F70" s="166" t="s">
        <v>319</v>
      </c>
      <c r="G70" s="166" t="s">
        <v>319</v>
      </c>
      <c r="H70" s="166" t="s">
        <v>319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319</v>
      </c>
      <c r="D71" s="166" t="s">
        <v>319</v>
      </c>
      <c r="E71" s="166" t="s">
        <v>319</v>
      </c>
      <c r="F71" s="166" t="s">
        <v>319</v>
      </c>
      <c r="G71" s="166" t="s">
        <v>319</v>
      </c>
      <c r="H71" s="166" t="s">
        <v>319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319</v>
      </c>
      <c r="D72" s="166" t="s">
        <v>319</v>
      </c>
      <c r="E72" s="166" t="s">
        <v>319</v>
      </c>
      <c r="F72" s="166" t="s">
        <v>319</v>
      </c>
      <c r="G72" s="166" t="s">
        <v>319</v>
      </c>
      <c r="H72" s="166" t="s">
        <v>319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319</v>
      </c>
      <c r="D73" s="166" t="s">
        <v>319</v>
      </c>
      <c r="E73" s="166" t="s">
        <v>319</v>
      </c>
      <c r="F73" s="166" t="s">
        <v>319</v>
      </c>
      <c r="G73" s="166" t="s">
        <v>319</v>
      </c>
      <c r="H73" s="166" t="s">
        <v>319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319</v>
      </c>
      <c r="D74" s="166" t="s">
        <v>319</v>
      </c>
      <c r="E74" s="166" t="s">
        <v>319</v>
      </c>
      <c r="F74" s="166" t="s">
        <v>319</v>
      </c>
      <c r="G74" s="166" t="s">
        <v>319</v>
      </c>
      <c r="H74" s="166" t="s">
        <v>319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319</v>
      </c>
      <c r="D75" s="166" t="s">
        <v>319</v>
      </c>
      <c r="E75" s="166" t="s">
        <v>319</v>
      </c>
      <c r="F75" s="166" t="s">
        <v>319</v>
      </c>
      <c r="G75" s="166" t="s">
        <v>319</v>
      </c>
      <c r="H75" s="166" t="s">
        <v>319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319</v>
      </c>
      <c r="D76" s="166" t="s">
        <v>319</v>
      </c>
      <c r="E76" s="166" t="s">
        <v>319</v>
      </c>
      <c r="F76" s="166" t="s">
        <v>319</v>
      </c>
      <c r="G76" s="166" t="s">
        <v>319</v>
      </c>
      <c r="H76" s="166" t="s">
        <v>319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18878</v>
      </c>
      <c r="E79" s="178">
        <f t="shared" si="33"/>
        <v>60007</v>
      </c>
      <c r="F79" s="178">
        <f t="shared" si="33"/>
        <v>72419</v>
      </c>
      <c r="G79" s="178">
        <f t="shared" si="33"/>
        <v>81209</v>
      </c>
      <c r="H79" s="178">
        <f t="shared" si="33"/>
        <v>92335</v>
      </c>
      <c r="I79" s="179">
        <f>IFERROR(H79/G79-1,"-")</f>
        <v>0.13700451920353651</v>
      </c>
      <c r="J79" s="178">
        <f>IFERROR(H79-G79,"-")</f>
        <v>11126</v>
      </c>
      <c r="K79" s="179">
        <f>IFERROR(H79/H$9,"-")</f>
        <v>0.15153404941452567</v>
      </c>
    </row>
    <row r="80" spans="2:11" x14ac:dyDescent="0.25">
      <c r="B80" s="161" t="s">
        <v>99</v>
      </c>
      <c r="C80" s="162">
        <v>6348</v>
      </c>
      <c r="D80" s="162">
        <v>10403</v>
      </c>
      <c r="E80" s="162">
        <v>26804</v>
      </c>
      <c r="F80" s="162">
        <v>30063</v>
      </c>
      <c r="G80" s="162">
        <v>36953</v>
      </c>
      <c r="H80" s="162">
        <v>40652</v>
      </c>
      <c r="I80" s="180">
        <f>IFERROR(H80/G80-1,"-")</f>
        <v>0.10010012718859085</v>
      </c>
      <c r="J80" s="183">
        <f t="shared" ref="J80:J91" si="34">IFERROR(H80-G80,"-")</f>
        <v>3699</v>
      </c>
      <c r="K80" s="163">
        <f t="shared" ref="K80:K91" si="35">IFERROR(H80/H$9,"-")</f>
        <v>6.6715353623212195E-2</v>
      </c>
    </row>
    <row r="81" spans="2:11" x14ac:dyDescent="0.25">
      <c r="B81" s="165" t="s">
        <v>105</v>
      </c>
      <c r="C81" s="166">
        <v>1948</v>
      </c>
      <c r="D81" s="166">
        <v>6169</v>
      </c>
      <c r="E81" s="166">
        <v>12562</v>
      </c>
      <c r="F81" s="166">
        <v>15782</v>
      </c>
      <c r="G81" s="166">
        <v>15963</v>
      </c>
      <c r="H81" s="166">
        <v>12372</v>
      </c>
      <c r="I81" s="181">
        <f>IFERROR(H81/G81-1,"-")</f>
        <v>-0.22495771471527903</v>
      </c>
      <c r="J81" s="184">
        <f t="shared" si="34"/>
        <v>-3591</v>
      </c>
      <c r="K81" s="167">
        <f t="shared" si="35"/>
        <v>2.0304102012850073E-2</v>
      </c>
    </row>
    <row r="82" spans="2:11" x14ac:dyDescent="0.25">
      <c r="B82" s="165" t="s">
        <v>102</v>
      </c>
      <c r="C82" s="166">
        <v>4400</v>
      </c>
      <c r="D82" s="166">
        <v>4234</v>
      </c>
      <c r="E82" s="166">
        <v>14242</v>
      </c>
      <c r="F82" s="166">
        <v>14281</v>
      </c>
      <c r="G82" s="166">
        <v>20990</v>
      </c>
      <c r="H82" s="166">
        <v>28280</v>
      </c>
      <c r="I82" s="181">
        <f>IFERROR(H82/G82-1,"-")</f>
        <v>0.34730824202000954</v>
      </c>
      <c r="J82" s="184">
        <f t="shared" si="34"/>
        <v>7290</v>
      </c>
      <c r="K82" s="167">
        <f t="shared" si="35"/>
        <v>4.6411251610362116E-2</v>
      </c>
    </row>
    <row r="83" spans="2:11" x14ac:dyDescent="0.25">
      <c r="B83" s="161" t="s">
        <v>109</v>
      </c>
      <c r="C83" s="162">
        <v>19675</v>
      </c>
      <c r="D83" s="162">
        <v>8475</v>
      </c>
      <c r="E83" s="162">
        <v>33203</v>
      </c>
      <c r="F83" s="162">
        <v>42356</v>
      </c>
      <c r="G83" s="162">
        <v>44256</v>
      </c>
      <c r="H83" s="162">
        <v>51683</v>
      </c>
      <c r="I83" s="180">
        <f>IFERROR(H83/G83-1,"-")</f>
        <v>0.16781905278380327</v>
      </c>
      <c r="J83" s="183">
        <f t="shared" si="34"/>
        <v>7427</v>
      </c>
      <c r="K83" s="163">
        <f t="shared" si="35"/>
        <v>8.4818695791313486E-2</v>
      </c>
    </row>
    <row r="84" spans="2:11" x14ac:dyDescent="0.25">
      <c r="B84" s="165" t="s">
        <v>112</v>
      </c>
      <c r="C84" s="166">
        <v>1812</v>
      </c>
      <c r="D84" s="166">
        <v>334</v>
      </c>
      <c r="E84" s="166">
        <v>4161</v>
      </c>
      <c r="F84" s="166">
        <v>5485</v>
      </c>
      <c r="G84" s="166">
        <v>6583</v>
      </c>
      <c r="H84" s="166">
        <v>5787</v>
      </c>
      <c r="I84" s="181">
        <f t="shared" ref="I84:I91" si="36">IFERROR(H84/G84-1,"-")</f>
        <v>-0.12091751481087654</v>
      </c>
      <c r="J84" s="184">
        <f t="shared" si="34"/>
        <v>-796</v>
      </c>
      <c r="K84" s="167">
        <f t="shared" si="35"/>
        <v>9.4972387931105216E-3</v>
      </c>
    </row>
    <row r="85" spans="2:11" x14ac:dyDescent="0.25">
      <c r="B85" s="165" t="s">
        <v>115</v>
      </c>
      <c r="C85" s="166">
        <v>4471</v>
      </c>
      <c r="D85" s="166">
        <v>1810</v>
      </c>
      <c r="E85" s="166">
        <v>7566</v>
      </c>
      <c r="F85" s="166">
        <v>8343</v>
      </c>
      <c r="G85" s="166">
        <v>9165</v>
      </c>
      <c r="H85" s="166">
        <v>11172</v>
      </c>
      <c r="I85" s="181">
        <f t="shared" si="36"/>
        <v>0.21898527004909973</v>
      </c>
      <c r="J85" s="184">
        <f t="shared" si="34"/>
        <v>2007</v>
      </c>
      <c r="K85" s="167">
        <f t="shared" si="35"/>
        <v>1.833474197280642E-2</v>
      </c>
    </row>
    <row r="86" spans="2:11" x14ac:dyDescent="0.25">
      <c r="B86" s="165" t="s">
        <v>118</v>
      </c>
      <c r="C86" s="166">
        <v>798</v>
      </c>
      <c r="D86" s="166">
        <v>1395</v>
      </c>
      <c r="E86" s="166">
        <v>2400</v>
      </c>
      <c r="F86" s="166">
        <v>2471</v>
      </c>
      <c r="G86" s="166">
        <v>2710</v>
      </c>
      <c r="H86" s="166">
        <v>5793</v>
      </c>
      <c r="I86" s="181">
        <f t="shared" si="36"/>
        <v>1.1376383763837636</v>
      </c>
      <c r="J86" s="184">
        <f t="shared" si="34"/>
        <v>3083</v>
      </c>
      <c r="K86" s="167">
        <f t="shared" si="35"/>
        <v>9.507085593310741E-3</v>
      </c>
    </row>
    <row r="87" spans="2:11" x14ac:dyDescent="0.25">
      <c r="B87" s="165" t="s">
        <v>125</v>
      </c>
      <c r="C87" s="166">
        <v>290</v>
      </c>
      <c r="D87" s="166">
        <v>262</v>
      </c>
      <c r="E87" s="166">
        <v>1924</v>
      </c>
      <c r="F87" s="166">
        <v>2004</v>
      </c>
      <c r="G87" s="166">
        <v>2273</v>
      </c>
      <c r="H87" s="166">
        <v>1582</v>
      </c>
      <c r="I87" s="181">
        <f t="shared" si="36"/>
        <v>-0.3040035195776507</v>
      </c>
      <c r="J87" s="184">
        <f t="shared" si="34"/>
        <v>-691</v>
      </c>
      <c r="K87" s="167">
        <f t="shared" si="35"/>
        <v>2.5962729861242172E-3</v>
      </c>
    </row>
    <row r="88" spans="2:11" x14ac:dyDescent="0.25">
      <c r="B88" s="165" t="s">
        <v>121</v>
      </c>
      <c r="C88" s="166">
        <v>94</v>
      </c>
      <c r="D88" s="166">
        <v>145</v>
      </c>
      <c r="E88" s="166">
        <v>379</v>
      </c>
      <c r="F88" s="166">
        <v>330</v>
      </c>
      <c r="G88" s="166">
        <v>411</v>
      </c>
      <c r="H88" s="166">
        <v>453</v>
      </c>
      <c r="I88" s="181">
        <f t="shared" si="36"/>
        <v>0.10218978102189791</v>
      </c>
      <c r="J88" s="184">
        <f t="shared" si="34"/>
        <v>42</v>
      </c>
      <c r="K88" s="167">
        <f t="shared" si="35"/>
        <v>7.4343341511647943E-4</v>
      </c>
    </row>
    <row r="89" spans="2:11" x14ac:dyDescent="0.25">
      <c r="B89" s="165" t="s">
        <v>130</v>
      </c>
      <c r="C89" s="166">
        <v>1314</v>
      </c>
      <c r="D89" s="166">
        <v>61</v>
      </c>
      <c r="E89" s="166">
        <v>1693</v>
      </c>
      <c r="F89" s="166">
        <v>2793</v>
      </c>
      <c r="G89" s="166">
        <v>1927</v>
      </c>
      <c r="H89" s="166">
        <v>2012</v>
      </c>
      <c r="I89" s="181">
        <f t="shared" si="36"/>
        <v>4.411001556824079E-2</v>
      </c>
      <c r="J89" s="184">
        <f t="shared" si="34"/>
        <v>85</v>
      </c>
      <c r="K89" s="167">
        <f t="shared" si="35"/>
        <v>3.3019603338065267E-3</v>
      </c>
    </row>
    <row r="90" spans="2:11" x14ac:dyDescent="0.25">
      <c r="B90" s="165" t="s">
        <v>133</v>
      </c>
      <c r="C90" s="166">
        <v>2383</v>
      </c>
      <c r="D90" s="166">
        <v>205</v>
      </c>
      <c r="E90" s="166">
        <v>1740</v>
      </c>
      <c r="F90" s="166">
        <v>3209</v>
      </c>
      <c r="G90" s="166">
        <v>3026</v>
      </c>
      <c r="H90" s="166">
        <v>1945</v>
      </c>
      <c r="I90" s="181">
        <f t="shared" si="36"/>
        <v>-0.35723727693324525</v>
      </c>
      <c r="J90" s="184">
        <f t="shared" si="34"/>
        <v>-1081</v>
      </c>
      <c r="K90" s="167">
        <f t="shared" si="35"/>
        <v>3.1920043982374227E-3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4263</v>
      </c>
      <c r="E91" s="171">
        <f t="shared" si="37"/>
        <v>13340</v>
      </c>
      <c r="F91" s="171">
        <f t="shared" si="37"/>
        <v>17721</v>
      </c>
      <c r="G91" s="171">
        <f t="shared" si="37"/>
        <v>18161</v>
      </c>
      <c r="H91" s="171">
        <f t="shared" si="37"/>
        <v>22939</v>
      </c>
      <c r="I91" s="182">
        <f t="shared" si="36"/>
        <v>0.26309123946919222</v>
      </c>
      <c r="J91" s="185">
        <f t="shared" si="34"/>
        <v>4778</v>
      </c>
      <c r="K91" s="172">
        <f t="shared" si="35"/>
        <v>3.7645958298801151E-2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319</v>
      </c>
      <c r="D94" s="162" t="s">
        <v>319</v>
      </c>
      <c r="E94" s="162" t="s">
        <v>319</v>
      </c>
      <c r="F94" s="162" t="s">
        <v>319</v>
      </c>
      <c r="G94" s="162" t="s">
        <v>319</v>
      </c>
      <c r="H94" s="162" t="s">
        <v>319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319</v>
      </c>
      <c r="D95" s="166" t="s">
        <v>319</v>
      </c>
      <c r="E95" s="166" t="s">
        <v>319</v>
      </c>
      <c r="F95" s="166" t="s">
        <v>319</v>
      </c>
      <c r="G95" s="166" t="s">
        <v>319</v>
      </c>
      <c r="H95" s="166" t="s">
        <v>319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319</v>
      </c>
      <c r="D96" s="166" t="s">
        <v>319</v>
      </c>
      <c r="E96" s="166" t="s">
        <v>319</v>
      </c>
      <c r="F96" s="166" t="s">
        <v>319</v>
      </c>
      <c r="G96" s="166" t="s">
        <v>319</v>
      </c>
      <c r="H96" s="166" t="s">
        <v>319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319</v>
      </c>
      <c r="D97" s="162" t="s">
        <v>319</v>
      </c>
      <c r="E97" s="162" t="s">
        <v>319</v>
      </c>
      <c r="F97" s="162" t="s">
        <v>319</v>
      </c>
      <c r="G97" s="162" t="s">
        <v>319</v>
      </c>
      <c r="H97" s="162" t="s">
        <v>319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319</v>
      </c>
      <c r="D98" s="166" t="s">
        <v>319</v>
      </c>
      <c r="E98" s="166" t="s">
        <v>319</v>
      </c>
      <c r="F98" s="166" t="s">
        <v>319</v>
      </c>
      <c r="G98" s="166" t="s">
        <v>319</v>
      </c>
      <c r="H98" s="166" t="s">
        <v>319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319</v>
      </c>
      <c r="D99" s="166" t="s">
        <v>319</v>
      </c>
      <c r="E99" s="166" t="s">
        <v>319</v>
      </c>
      <c r="F99" s="166" t="s">
        <v>319</v>
      </c>
      <c r="G99" s="166" t="s">
        <v>319</v>
      </c>
      <c r="H99" s="166" t="s">
        <v>319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319</v>
      </c>
      <c r="D100" s="166" t="s">
        <v>319</v>
      </c>
      <c r="E100" s="166" t="s">
        <v>319</v>
      </c>
      <c r="F100" s="166" t="s">
        <v>319</v>
      </c>
      <c r="G100" s="166" t="s">
        <v>319</v>
      </c>
      <c r="H100" s="166" t="s">
        <v>319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319</v>
      </c>
      <c r="D101" s="166" t="s">
        <v>319</v>
      </c>
      <c r="E101" s="166" t="s">
        <v>319</v>
      </c>
      <c r="F101" s="166" t="s">
        <v>319</v>
      </c>
      <c r="G101" s="166" t="s">
        <v>319</v>
      </c>
      <c r="H101" s="166" t="s">
        <v>319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319</v>
      </c>
      <c r="D102" s="166" t="s">
        <v>319</v>
      </c>
      <c r="E102" s="166" t="s">
        <v>319</v>
      </c>
      <c r="F102" s="166" t="s">
        <v>319</v>
      </c>
      <c r="G102" s="166" t="s">
        <v>319</v>
      </c>
      <c r="H102" s="166" t="s">
        <v>319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319</v>
      </c>
      <c r="D103" s="166" t="s">
        <v>319</v>
      </c>
      <c r="E103" s="166" t="s">
        <v>319</v>
      </c>
      <c r="F103" s="166" t="s">
        <v>319</v>
      </c>
      <c r="G103" s="166" t="s">
        <v>319</v>
      </c>
      <c r="H103" s="166" t="s">
        <v>319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319</v>
      </c>
      <c r="D104" s="166" t="s">
        <v>319</v>
      </c>
      <c r="E104" s="166" t="s">
        <v>319</v>
      </c>
      <c r="F104" s="166" t="s">
        <v>319</v>
      </c>
      <c r="G104" s="166" t="s">
        <v>319</v>
      </c>
      <c r="H104" s="166" t="s">
        <v>319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379</v>
      </c>
      <c r="E107" s="178">
        <f t="shared" si="43"/>
        <v>12474</v>
      </c>
      <c r="F107" s="178">
        <f t="shared" si="43"/>
        <v>14894</v>
      </c>
      <c r="G107" s="178">
        <f t="shared" si="43"/>
        <v>14551</v>
      </c>
      <c r="H107" s="178">
        <f t="shared" si="43"/>
        <v>15981</v>
      </c>
      <c r="I107" s="179">
        <f>IFERROR(H107/G107-1,"-")</f>
        <v>9.8275032643804439E-2</v>
      </c>
      <c r="J107" s="178">
        <f>IFERROR(H107-G107,"-")</f>
        <v>1430</v>
      </c>
      <c r="K107" s="179">
        <f>IFERROR(H107/H$9,"-")</f>
        <v>2.6226952333281366E-2</v>
      </c>
    </row>
    <row r="108" spans="2:11" x14ac:dyDescent="0.25">
      <c r="B108" s="161" t="s">
        <v>99</v>
      </c>
      <c r="C108" s="162">
        <v>1767</v>
      </c>
      <c r="D108" s="162">
        <v>268</v>
      </c>
      <c r="E108" s="162">
        <v>2779</v>
      </c>
      <c r="F108" s="162">
        <v>2738</v>
      </c>
      <c r="G108" s="162">
        <v>2225</v>
      </c>
      <c r="H108" s="162">
        <v>2882</v>
      </c>
      <c r="I108" s="180">
        <f>IFERROR(H108/G108-1,"-")</f>
        <v>0.29528089887640441</v>
      </c>
      <c r="J108" s="183">
        <f t="shared" ref="J108:J119" si="44">IFERROR(H108-G108,"-")</f>
        <v>657</v>
      </c>
      <c r="K108" s="163">
        <f t="shared" ref="K108:K119" si="45">IFERROR(H108/H$9,"-")</f>
        <v>4.7297463628381761E-3</v>
      </c>
    </row>
    <row r="109" spans="2:11" x14ac:dyDescent="0.25">
      <c r="B109" s="165" t="s">
        <v>105</v>
      </c>
      <c r="C109" s="166">
        <v>1178</v>
      </c>
      <c r="D109" s="166">
        <v>228</v>
      </c>
      <c r="E109" s="166">
        <v>1948</v>
      </c>
      <c r="F109" s="166">
        <v>1894</v>
      </c>
      <c r="G109" s="166">
        <v>1248</v>
      </c>
      <c r="H109" s="166">
        <v>1645</v>
      </c>
      <c r="I109" s="181">
        <f>IFERROR(H109/G109-1,"-")</f>
        <v>0.31810897435897445</v>
      </c>
      <c r="J109" s="184">
        <f t="shared" si="44"/>
        <v>397</v>
      </c>
      <c r="K109" s="167">
        <f t="shared" si="45"/>
        <v>2.6996643882265092E-3</v>
      </c>
    </row>
    <row r="110" spans="2:11" x14ac:dyDescent="0.25">
      <c r="B110" s="165" t="s">
        <v>102</v>
      </c>
      <c r="C110" s="166">
        <v>589</v>
      </c>
      <c r="D110" s="166">
        <v>40</v>
      </c>
      <c r="E110" s="166">
        <v>831</v>
      </c>
      <c r="F110" s="166">
        <v>844</v>
      </c>
      <c r="G110" s="166">
        <v>977</v>
      </c>
      <c r="H110" s="166">
        <v>1237</v>
      </c>
      <c r="I110" s="181">
        <f>IFERROR(H110/G110-1,"-")</f>
        <v>0.26612077789150468</v>
      </c>
      <c r="J110" s="184">
        <f t="shared" si="44"/>
        <v>260</v>
      </c>
      <c r="K110" s="167">
        <f t="shared" si="45"/>
        <v>2.030081974611667E-3</v>
      </c>
    </row>
    <row r="111" spans="2:11" x14ac:dyDescent="0.25">
      <c r="B111" s="161" t="s">
        <v>109</v>
      </c>
      <c r="C111" s="162">
        <v>11615</v>
      </c>
      <c r="D111" s="162">
        <v>111</v>
      </c>
      <c r="E111" s="162">
        <v>9695</v>
      </c>
      <c r="F111" s="162">
        <v>12156</v>
      </c>
      <c r="G111" s="162">
        <v>12326</v>
      </c>
      <c r="H111" s="162">
        <v>13099</v>
      </c>
      <c r="I111" s="180">
        <f>IFERROR(H111/G111-1,"-")</f>
        <v>6.2712964465357679E-2</v>
      </c>
      <c r="J111" s="183">
        <f t="shared" si="44"/>
        <v>773</v>
      </c>
      <c r="K111" s="163">
        <f t="shared" si="45"/>
        <v>2.1497205970443189E-2</v>
      </c>
    </row>
    <row r="112" spans="2:11" x14ac:dyDescent="0.25">
      <c r="B112" s="165" t="s">
        <v>112</v>
      </c>
      <c r="C112" s="166">
        <v>6038</v>
      </c>
      <c r="D112" s="166">
        <v>31</v>
      </c>
      <c r="E112" s="166">
        <v>5888</v>
      </c>
      <c r="F112" s="166">
        <v>7169</v>
      </c>
      <c r="G112" s="166">
        <v>7009</v>
      </c>
      <c r="H112" s="166">
        <v>7174</v>
      </c>
      <c r="I112" s="181">
        <f t="shared" ref="I112:I119" si="46">IFERROR(H112/G112-1,"-")</f>
        <v>2.3541161363960672E-2</v>
      </c>
      <c r="J112" s="184">
        <f t="shared" si="44"/>
        <v>165</v>
      </c>
      <c r="K112" s="167">
        <f t="shared" si="45"/>
        <v>1.1773490772727645E-2</v>
      </c>
    </row>
    <row r="113" spans="2:11" x14ac:dyDescent="0.25">
      <c r="B113" s="165" t="s">
        <v>115</v>
      </c>
      <c r="C113" s="166">
        <v>474</v>
      </c>
      <c r="D113" s="166">
        <v>14</v>
      </c>
      <c r="E113" s="166">
        <v>394</v>
      </c>
      <c r="F113" s="166">
        <v>671</v>
      </c>
      <c r="G113" s="166">
        <v>626</v>
      </c>
      <c r="H113" s="166">
        <v>756</v>
      </c>
      <c r="I113" s="181">
        <f t="shared" si="46"/>
        <v>0.20766773162939289</v>
      </c>
      <c r="J113" s="184">
        <f t="shared" si="44"/>
        <v>130</v>
      </c>
      <c r="K113" s="167">
        <f t="shared" si="45"/>
        <v>1.2406968252275021E-3</v>
      </c>
    </row>
    <row r="114" spans="2:11" x14ac:dyDescent="0.25">
      <c r="B114" s="165" t="s">
        <v>118</v>
      </c>
      <c r="C114" s="166">
        <v>623</v>
      </c>
      <c r="D114" s="166">
        <v>8</v>
      </c>
      <c r="E114" s="166">
        <v>466</v>
      </c>
      <c r="F114" s="166">
        <v>649</v>
      </c>
      <c r="G114" s="166">
        <v>596</v>
      </c>
      <c r="H114" s="166">
        <v>711</v>
      </c>
      <c r="I114" s="181">
        <f t="shared" si="46"/>
        <v>0.19295302013422821</v>
      </c>
      <c r="J114" s="184">
        <f t="shared" si="44"/>
        <v>115</v>
      </c>
      <c r="K114" s="167">
        <f t="shared" si="45"/>
        <v>1.166845823725865E-3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216</v>
      </c>
      <c r="F115" s="166">
        <v>257</v>
      </c>
      <c r="G115" s="166">
        <v>255</v>
      </c>
      <c r="H115" s="166">
        <v>288</v>
      </c>
      <c r="I115" s="181">
        <f t="shared" si="46"/>
        <v>0.12941176470588234</v>
      </c>
      <c r="J115" s="184">
        <f t="shared" si="44"/>
        <v>33</v>
      </c>
      <c r="K115" s="167">
        <f t="shared" si="45"/>
        <v>4.7264640961047701E-4</v>
      </c>
    </row>
    <row r="116" spans="2:11" x14ac:dyDescent="0.25">
      <c r="B116" s="165" t="s">
        <v>121</v>
      </c>
      <c r="C116" s="166">
        <v>252</v>
      </c>
      <c r="D116" s="166">
        <v>7</v>
      </c>
      <c r="E116" s="166">
        <v>198</v>
      </c>
      <c r="F116" s="166">
        <v>232</v>
      </c>
      <c r="G116" s="166">
        <v>185</v>
      </c>
      <c r="H116" s="166">
        <v>232</v>
      </c>
      <c r="I116" s="181">
        <f t="shared" si="46"/>
        <v>0.25405405405405412</v>
      </c>
      <c r="J116" s="184">
        <f t="shared" si="44"/>
        <v>47</v>
      </c>
      <c r="K116" s="167">
        <f t="shared" si="45"/>
        <v>3.8074294107510645E-4</v>
      </c>
    </row>
    <row r="117" spans="2:11" x14ac:dyDescent="0.25">
      <c r="B117" s="165" t="s">
        <v>130</v>
      </c>
      <c r="C117" s="166">
        <v>180</v>
      </c>
      <c r="D117" s="166">
        <v>4</v>
      </c>
      <c r="E117" s="166">
        <v>52</v>
      </c>
      <c r="F117" s="166">
        <v>110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9.0262335168667476E-5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78</v>
      </c>
      <c r="F118" s="166">
        <v>64</v>
      </c>
      <c r="G118" s="166">
        <v>68</v>
      </c>
      <c r="H118" s="166">
        <v>58</v>
      </c>
      <c r="I118" s="181">
        <f t="shared" si="46"/>
        <v>-0.1470588235294118</v>
      </c>
      <c r="J118" s="184">
        <f t="shared" si="44"/>
        <v>-10</v>
      </c>
      <c r="K118" s="167">
        <f t="shared" si="45"/>
        <v>9.5185735268776614E-5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42</v>
      </c>
      <c r="E119" s="171">
        <f t="shared" si="47"/>
        <v>2403</v>
      </c>
      <c r="F119" s="171">
        <f t="shared" si="47"/>
        <v>3004</v>
      </c>
      <c r="G119" s="171">
        <f t="shared" si="47"/>
        <v>3522</v>
      </c>
      <c r="H119" s="171">
        <f t="shared" si="47"/>
        <v>3825</v>
      </c>
      <c r="I119" s="182">
        <f t="shared" si="46"/>
        <v>8.6030664395229994E-2</v>
      </c>
      <c r="J119" s="185">
        <f t="shared" si="44"/>
        <v>303</v>
      </c>
      <c r="K119" s="172">
        <f t="shared" si="45"/>
        <v>6.2773351276391477E-3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319</v>
      </c>
      <c r="D122" s="162" t="s">
        <v>319</v>
      </c>
      <c r="E122" s="162" t="s">
        <v>319</v>
      </c>
      <c r="F122" s="162" t="s">
        <v>319</v>
      </c>
      <c r="G122" s="162" t="s">
        <v>319</v>
      </c>
      <c r="H122" s="162" t="s">
        <v>319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319</v>
      </c>
      <c r="D123" s="166" t="s">
        <v>319</v>
      </c>
      <c r="E123" s="166" t="s">
        <v>319</v>
      </c>
      <c r="F123" s="166" t="s">
        <v>319</v>
      </c>
      <c r="G123" s="166" t="s">
        <v>319</v>
      </c>
      <c r="H123" s="166" t="s">
        <v>319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319</v>
      </c>
      <c r="D124" s="166" t="s">
        <v>319</v>
      </c>
      <c r="E124" s="166" t="s">
        <v>319</v>
      </c>
      <c r="F124" s="166" t="s">
        <v>319</v>
      </c>
      <c r="G124" s="166" t="s">
        <v>319</v>
      </c>
      <c r="H124" s="166" t="s">
        <v>319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319</v>
      </c>
      <c r="D125" s="162" t="s">
        <v>319</v>
      </c>
      <c r="E125" s="162" t="s">
        <v>319</v>
      </c>
      <c r="F125" s="162" t="s">
        <v>319</v>
      </c>
      <c r="G125" s="162" t="s">
        <v>319</v>
      </c>
      <c r="H125" s="162" t="s">
        <v>319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319</v>
      </c>
      <c r="D126" s="166" t="s">
        <v>319</v>
      </c>
      <c r="E126" s="166" t="s">
        <v>319</v>
      </c>
      <c r="F126" s="166" t="s">
        <v>319</v>
      </c>
      <c r="G126" s="166" t="s">
        <v>319</v>
      </c>
      <c r="H126" s="166" t="s">
        <v>319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319</v>
      </c>
      <c r="D127" s="166" t="s">
        <v>319</v>
      </c>
      <c r="E127" s="166" t="s">
        <v>319</v>
      </c>
      <c r="F127" s="166" t="s">
        <v>319</v>
      </c>
      <c r="G127" s="166" t="s">
        <v>319</v>
      </c>
      <c r="H127" s="166" t="s">
        <v>319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319</v>
      </c>
      <c r="D128" s="166" t="s">
        <v>319</v>
      </c>
      <c r="E128" s="166" t="s">
        <v>319</v>
      </c>
      <c r="F128" s="166" t="s">
        <v>319</v>
      </c>
      <c r="G128" s="166" t="s">
        <v>319</v>
      </c>
      <c r="H128" s="166" t="s">
        <v>319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319</v>
      </c>
      <c r="D129" s="166" t="s">
        <v>319</v>
      </c>
      <c r="E129" s="166" t="s">
        <v>319</v>
      </c>
      <c r="F129" s="166" t="s">
        <v>319</v>
      </c>
      <c r="G129" s="166" t="s">
        <v>319</v>
      </c>
      <c r="H129" s="166" t="s">
        <v>319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319</v>
      </c>
      <c r="D130" s="166" t="s">
        <v>319</v>
      </c>
      <c r="E130" s="166" t="s">
        <v>319</v>
      </c>
      <c r="F130" s="166" t="s">
        <v>319</v>
      </c>
      <c r="G130" s="166" t="s">
        <v>319</v>
      </c>
      <c r="H130" s="166" t="s">
        <v>319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319</v>
      </c>
      <c r="D131" s="166" t="s">
        <v>319</v>
      </c>
      <c r="E131" s="166" t="s">
        <v>319</v>
      </c>
      <c r="F131" s="166" t="s">
        <v>319</v>
      </c>
      <c r="G131" s="166" t="s">
        <v>319</v>
      </c>
      <c r="H131" s="166" t="s">
        <v>319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319</v>
      </c>
      <c r="D132" s="166" t="s">
        <v>319</v>
      </c>
      <c r="E132" s="166" t="s">
        <v>319</v>
      </c>
      <c r="F132" s="166" t="s">
        <v>319</v>
      </c>
      <c r="G132" s="166" t="s">
        <v>319</v>
      </c>
      <c r="H132" s="166" t="s">
        <v>319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6263</v>
      </c>
      <c r="E135" s="178">
        <f t="shared" si="53"/>
        <v>21379</v>
      </c>
      <c r="F135" s="178">
        <f t="shared" si="53"/>
        <v>23156</v>
      </c>
      <c r="G135" s="178">
        <f t="shared" si="53"/>
        <v>24437</v>
      </c>
      <c r="H135" s="178">
        <f t="shared" si="53"/>
        <v>25397</v>
      </c>
      <c r="I135" s="179">
        <f>IFERROR(H135/G135-1,"-")</f>
        <v>3.9284691246879833E-2</v>
      </c>
      <c r="J135" s="178">
        <f>IFERROR(H135-G135,"-")</f>
        <v>960</v>
      </c>
      <c r="K135" s="179">
        <f>IFERROR(H135/H$9,"-")</f>
        <v>4.1679864114157236E-2</v>
      </c>
    </row>
    <row r="136" spans="2:11" x14ac:dyDescent="0.25">
      <c r="B136" s="161" t="s">
        <v>99</v>
      </c>
      <c r="C136" s="162">
        <v>742</v>
      </c>
      <c r="D136" s="162">
        <v>3051</v>
      </c>
      <c r="E136" s="162">
        <v>2656</v>
      </c>
      <c r="F136" s="162">
        <v>3844</v>
      </c>
      <c r="G136" s="162">
        <v>2988</v>
      </c>
      <c r="H136" s="162">
        <v>3024</v>
      </c>
      <c r="I136" s="180">
        <f>IFERROR(H136/G136-1,"-")</f>
        <v>1.2048192771084265E-2</v>
      </c>
      <c r="J136" s="183">
        <f t="shared" ref="J136:J147" si="54">IFERROR(H136-G136,"-")</f>
        <v>36</v>
      </c>
      <c r="K136" s="163">
        <f t="shared" ref="K136:K147" si="55">IFERROR(H136/H$9,"-")</f>
        <v>4.9627873009100085E-3</v>
      </c>
    </row>
    <row r="137" spans="2:11" x14ac:dyDescent="0.25">
      <c r="B137" s="165" t="s">
        <v>105</v>
      </c>
      <c r="C137" s="166">
        <v>617</v>
      </c>
      <c r="D137" s="166">
        <v>2088</v>
      </c>
      <c r="E137" s="166">
        <v>1732</v>
      </c>
      <c r="F137" s="166">
        <v>2599</v>
      </c>
      <c r="G137" s="166">
        <v>2079</v>
      </c>
      <c r="H137" s="166">
        <v>1853</v>
      </c>
      <c r="I137" s="181">
        <f>IFERROR(H137/G137-1,"-")</f>
        <v>-0.10870610870610875</v>
      </c>
      <c r="J137" s="184">
        <f t="shared" si="54"/>
        <v>-226</v>
      </c>
      <c r="K137" s="167">
        <f t="shared" si="55"/>
        <v>3.0410201285007428E-3</v>
      </c>
    </row>
    <row r="138" spans="2:11" x14ac:dyDescent="0.25">
      <c r="B138" s="165" t="s">
        <v>102</v>
      </c>
      <c r="C138" s="166">
        <v>125</v>
      </c>
      <c r="D138" s="166">
        <v>963</v>
      </c>
      <c r="E138" s="166">
        <v>924</v>
      </c>
      <c r="F138" s="166">
        <v>1245</v>
      </c>
      <c r="G138" s="166">
        <v>909</v>
      </c>
      <c r="H138" s="166">
        <v>1171</v>
      </c>
      <c r="I138" s="181">
        <f>IFERROR(H138/G138-1,"-")</f>
        <v>0.28822882288228824</v>
      </c>
      <c r="J138" s="184">
        <f t="shared" si="54"/>
        <v>262</v>
      </c>
      <c r="K138" s="167">
        <f t="shared" si="55"/>
        <v>1.9217671724092659E-3</v>
      </c>
    </row>
    <row r="139" spans="2:11" x14ac:dyDescent="0.25">
      <c r="B139" s="161" t="s">
        <v>109</v>
      </c>
      <c r="C139" s="162">
        <v>12270</v>
      </c>
      <c r="D139" s="162">
        <v>3212</v>
      </c>
      <c r="E139" s="162">
        <v>18723</v>
      </c>
      <c r="F139" s="162">
        <v>19312</v>
      </c>
      <c r="G139" s="162">
        <v>21449</v>
      </c>
      <c r="H139" s="162">
        <v>22373</v>
      </c>
      <c r="I139" s="180">
        <f>IFERROR(H139/G139-1,"-")</f>
        <v>4.3078931418714106E-2</v>
      </c>
      <c r="J139" s="183">
        <f t="shared" si="54"/>
        <v>924</v>
      </c>
      <c r="K139" s="163">
        <f t="shared" si="55"/>
        <v>3.6717076813247228E-2</v>
      </c>
    </row>
    <row r="140" spans="2:11" x14ac:dyDescent="0.25">
      <c r="B140" s="165" t="s">
        <v>112</v>
      </c>
      <c r="C140" s="166">
        <v>6096</v>
      </c>
      <c r="D140" s="166">
        <v>126</v>
      </c>
      <c r="E140" s="166">
        <v>6676</v>
      </c>
      <c r="F140" s="166">
        <v>7396</v>
      </c>
      <c r="G140" s="166">
        <v>9052</v>
      </c>
      <c r="H140" s="166">
        <v>9611</v>
      </c>
      <c r="I140" s="181">
        <f t="shared" ref="I140:I147" si="56">IFERROR(H140/G140-1,"-")</f>
        <v>6.1754308440123751E-2</v>
      </c>
      <c r="J140" s="184">
        <f t="shared" si="54"/>
        <v>559</v>
      </c>
      <c r="K140" s="167">
        <f t="shared" si="55"/>
        <v>1.5772932787382968E-2</v>
      </c>
    </row>
    <row r="141" spans="2:11" x14ac:dyDescent="0.25">
      <c r="B141" s="165" t="s">
        <v>115</v>
      </c>
      <c r="C141" s="166">
        <v>664</v>
      </c>
      <c r="D141" s="166">
        <v>278</v>
      </c>
      <c r="E141" s="166">
        <v>1677</v>
      </c>
      <c r="F141" s="166">
        <v>1302</v>
      </c>
      <c r="G141" s="166">
        <v>1480</v>
      </c>
      <c r="H141" s="166">
        <v>1413</v>
      </c>
      <c r="I141" s="181">
        <f t="shared" si="56"/>
        <v>-4.5270270270270307E-2</v>
      </c>
      <c r="J141" s="184">
        <f t="shared" si="54"/>
        <v>-67</v>
      </c>
      <c r="K141" s="167">
        <f t="shared" si="55"/>
        <v>2.318921447151403E-3</v>
      </c>
    </row>
    <row r="142" spans="2:11" x14ac:dyDescent="0.25">
      <c r="B142" s="165" t="s">
        <v>118</v>
      </c>
      <c r="C142" s="166">
        <v>466</v>
      </c>
      <c r="D142" s="166">
        <v>788</v>
      </c>
      <c r="E142" s="166">
        <v>1977</v>
      </c>
      <c r="F142" s="166">
        <v>1966</v>
      </c>
      <c r="G142" s="166">
        <v>1844</v>
      </c>
      <c r="H142" s="166">
        <v>2055</v>
      </c>
      <c r="I142" s="181">
        <f t="shared" si="56"/>
        <v>0.11442516268980474</v>
      </c>
      <c r="J142" s="184">
        <f t="shared" si="54"/>
        <v>211</v>
      </c>
      <c r="K142" s="167">
        <f t="shared" si="55"/>
        <v>3.3725290685747578E-3</v>
      </c>
    </row>
    <row r="143" spans="2:11" x14ac:dyDescent="0.25">
      <c r="B143" s="165" t="s">
        <v>125</v>
      </c>
      <c r="C143" s="166">
        <v>359</v>
      </c>
      <c r="D143" s="166">
        <v>89</v>
      </c>
      <c r="E143" s="166">
        <v>938</v>
      </c>
      <c r="F143" s="166">
        <v>618</v>
      </c>
      <c r="G143" s="166">
        <v>635</v>
      </c>
      <c r="H143" s="166">
        <v>692</v>
      </c>
      <c r="I143" s="181">
        <f t="shared" si="56"/>
        <v>8.9763779527558984E-2</v>
      </c>
      <c r="J143" s="184">
        <f t="shared" si="54"/>
        <v>57</v>
      </c>
      <c r="K143" s="167">
        <f t="shared" si="55"/>
        <v>1.1356642897585073E-3</v>
      </c>
    </row>
    <row r="144" spans="2:11" x14ac:dyDescent="0.25">
      <c r="B144" s="165" t="s">
        <v>121</v>
      </c>
      <c r="C144" s="166">
        <v>190</v>
      </c>
      <c r="D144" s="166">
        <v>48</v>
      </c>
      <c r="E144" s="166">
        <v>492</v>
      </c>
      <c r="F144" s="166">
        <v>324</v>
      </c>
      <c r="G144" s="166">
        <v>449</v>
      </c>
      <c r="H144" s="166">
        <v>428</v>
      </c>
      <c r="I144" s="181">
        <f t="shared" si="56"/>
        <v>-4.6770601336302842E-2</v>
      </c>
      <c r="J144" s="184">
        <f t="shared" si="54"/>
        <v>-21</v>
      </c>
      <c r="K144" s="167">
        <f t="shared" si="55"/>
        <v>7.0240508094890331E-4</v>
      </c>
    </row>
    <row r="145" spans="2:11" x14ac:dyDescent="0.25">
      <c r="B145" s="165" t="s">
        <v>130</v>
      </c>
      <c r="C145" s="166">
        <v>380</v>
      </c>
      <c r="D145" s="166">
        <v>17</v>
      </c>
      <c r="E145" s="166">
        <v>230</v>
      </c>
      <c r="F145" s="166">
        <v>294</v>
      </c>
      <c r="G145" s="166">
        <v>188</v>
      </c>
      <c r="H145" s="166">
        <v>255</v>
      </c>
      <c r="I145" s="181">
        <f t="shared" si="56"/>
        <v>0.3563829787234043</v>
      </c>
      <c r="J145" s="184">
        <f t="shared" si="54"/>
        <v>67</v>
      </c>
      <c r="K145" s="167">
        <f t="shared" si="55"/>
        <v>4.1848900850927653E-4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293</v>
      </c>
      <c r="G146" s="166">
        <v>306</v>
      </c>
      <c r="H146" s="166">
        <v>287</v>
      </c>
      <c r="I146" s="181">
        <f t="shared" si="56"/>
        <v>-6.2091503267973858E-2</v>
      </c>
      <c r="J146" s="184">
        <f t="shared" si="54"/>
        <v>-19</v>
      </c>
      <c r="K146" s="167">
        <f t="shared" si="55"/>
        <v>4.7100527624377393E-4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1862</v>
      </c>
      <c r="E147" s="171">
        <f t="shared" si="57"/>
        <v>6570</v>
      </c>
      <c r="F147" s="171">
        <f t="shared" si="57"/>
        <v>7119</v>
      </c>
      <c r="G147" s="171">
        <f t="shared" si="57"/>
        <v>7495</v>
      </c>
      <c r="H147" s="171">
        <f t="shared" si="57"/>
        <v>7632</v>
      </c>
      <c r="I147" s="182">
        <f t="shared" si="56"/>
        <v>1.8278852568379023E-2</v>
      </c>
      <c r="J147" s="185">
        <f t="shared" si="54"/>
        <v>137</v>
      </c>
      <c r="K147" s="172">
        <f t="shared" si="55"/>
        <v>1.2525129854677641E-2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559</v>
      </c>
      <c r="E149" s="178">
        <f t="shared" si="58"/>
        <v>6573</v>
      </c>
      <c r="F149" s="178">
        <f t="shared" si="58"/>
        <v>8699</v>
      </c>
      <c r="G149" s="178">
        <f t="shared" si="58"/>
        <v>25293</v>
      </c>
      <c r="H149" s="178">
        <f t="shared" si="58"/>
        <v>24554</v>
      </c>
      <c r="I149" s="179">
        <f>IFERROR(H149/G149-1,"-")</f>
        <v>-2.9217570078677868E-2</v>
      </c>
      <c r="J149" s="178">
        <f>IFERROR(H149-G149,"-")</f>
        <v>-739</v>
      </c>
      <c r="K149" s="179">
        <f>IFERROR(H149/H$9,"-")</f>
        <v>4.0296388686026571E-2</v>
      </c>
    </row>
    <row r="150" spans="2:11" x14ac:dyDescent="0.25">
      <c r="B150" s="161" t="s">
        <v>99</v>
      </c>
      <c r="C150" s="162">
        <v>287</v>
      </c>
      <c r="D150" s="162">
        <v>222</v>
      </c>
      <c r="E150" s="162">
        <v>1037</v>
      </c>
      <c r="F150" s="162">
        <v>1904</v>
      </c>
      <c r="G150" s="162">
        <v>2750</v>
      </c>
      <c r="H150" s="162">
        <v>2587</v>
      </c>
      <c r="I150" s="180">
        <f>IFERROR(H150/G150-1,"-")</f>
        <v>-5.9272727272727255E-2</v>
      </c>
      <c r="J150" s="183">
        <f t="shared" ref="J150:J161" si="59">IFERROR(H150-G150,"-")</f>
        <v>-163</v>
      </c>
      <c r="K150" s="163">
        <f t="shared" ref="K150:K161" si="60">IFERROR(H150/H$9,"-")</f>
        <v>4.2456120196607775E-3</v>
      </c>
    </row>
    <row r="151" spans="2:11" x14ac:dyDescent="0.25">
      <c r="B151" s="165" t="s">
        <v>105</v>
      </c>
      <c r="C151" s="166">
        <v>245</v>
      </c>
      <c r="D151" s="166">
        <v>80</v>
      </c>
      <c r="E151" s="166">
        <v>393</v>
      </c>
      <c r="F151" s="166">
        <v>663</v>
      </c>
      <c r="G151" s="166">
        <v>1944</v>
      </c>
      <c r="H151" s="166">
        <v>1541</v>
      </c>
      <c r="I151" s="181">
        <f>IFERROR(H151/G151-1,"-")</f>
        <v>-0.20730452674897115</v>
      </c>
      <c r="J151" s="184">
        <f t="shared" si="59"/>
        <v>-403</v>
      </c>
      <c r="K151" s="167">
        <f t="shared" si="60"/>
        <v>2.5289865180893926E-3</v>
      </c>
    </row>
    <row r="152" spans="2:11" x14ac:dyDescent="0.25">
      <c r="B152" s="165" t="s">
        <v>102</v>
      </c>
      <c r="C152" s="166">
        <v>42</v>
      </c>
      <c r="D152" s="166">
        <v>142</v>
      </c>
      <c r="E152" s="166">
        <v>644</v>
      </c>
      <c r="F152" s="166">
        <v>1241</v>
      </c>
      <c r="G152" s="166">
        <v>806</v>
      </c>
      <c r="H152" s="166">
        <v>1046</v>
      </c>
      <c r="I152" s="181">
        <f>IFERROR(H152/G152-1,"-")</f>
        <v>0.29776674937965253</v>
      </c>
      <c r="J152" s="184">
        <f t="shared" si="59"/>
        <v>240</v>
      </c>
      <c r="K152" s="167">
        <f t="shared" si="60"/>
        <v>1.7166255015713852E-3</v>
      </c>
    </row>
    <row r="153" spans="2:11" x14ac:dyDescent="0.25">
      <c r="B153" s="161" t="s">
        <v>109</v>
      </c>
      <c r="C153" s="162">
        <v>1626</v>
      </c>
      <c r="D153" s="162">
        <v>337</v>
      </c>
      <c r="E153" s="162">
        <v>5536</v>
      </c>
      <c r="F153" s="162">
        <v>6795</v>
      </c>
      <c r="G153" s="162">
        <v>22543</v>
      </c>
      <c r="H153" s="162">
        <v>21967</v>
      </c>
      <c r="I153" s="180">
        <f>IFERROR(H153/G153-1,"-")</f>
        <v>-2.5551168877256836E-2</v>
      </c>
      <c r="J153" s="183">
        <f t="shared" si="59"/>
        <v>-576</v>
      </c>
      <c r="K153" s="163">
        <f t="shared" si="60"/>
        <v>3.6050776666365796E-2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2041</v>
      </c>
      <c r="F154" s="166">
        <v>1337</v>
      </c>
      <c r="G154" s="166">
        <v>13167</v>
      </c>
      <c r="H154" s="166">
        <v>13531</v>
      </c>
      <c r="I154" s="181">
        <f t="shared" ref="I154:I161" si="61">IFERROR(H154/G154-1,"-")</f>
        <v>2.7644869750132806E-2</v>
      </c>
      <c r="J154" s="184">
        <f t="shared" si="59"/>
        <v>364</v>
      </c>
      <c r="K154" s="167">
        <f t="shared" si="60"/>
        <v>2.2206175584858902E-2</v>
      </c>
    </row>
    <row r="155" spans="2:11" x14ac:dyDescent="0.25">
      <c r="B155" s="165" t="s">
        <v>115</v>
      </c>
      <c r="C155" s="166">
        <v>422</v>
      </c>
      <c r="D155" s="166">
        <v>96</v>
      </c>
      <c r="E155" s="166">
        <v>944</v>
      </c>
      <c r="F155" s="166">
        <v>1569</v>
      </c>
      <c r="G155" s="166">
        <v>2026</v>
      </c>
      <c r="H155" s="166">
        <v>1542</v>
      </c>
      <c r="I155" s="181">
        <f t="shared" si="61"/>
        <v>-0.23889437314906214</v>
      </c>
      <c r="J155" s="184">
        <f t="shared" si="59"/>
        <v>-484</v>
      </c>
      <c r="K155" s="167">
        <f t="shared" si="60"/>
        <v>2.5306276514560954E-3</v>
      </c>
    </row>
    <row r="156" spans="2:11" x14ac:dyDescent="0.25">
      <c r="B156" s="165" t="s">
        <v>118</v>
      </c>
      <c r="C156" s="166">
        <v>56</v>
      </c>
      <c r="D156" s="166">
        <v>65</v>
      </c>
      <c r="E156" s="166">
        <v>203</v>
      </c>
      <c r="F156" s="166">
        <v>717</v>
      </c>
      <c r="G156" s="166">
        <v>518</v>
      </c>
      <c r="H156" s="166">
        <v>667</v>
      </c>
      <c r="I156" s="181">
        <f t="shared" si="61"/>
        <v>0.28764478764478763</v>
      </c>
      <c r="J156" s="184">
        <f t="shared" si="59"/>
        <v>149</v>
      </c>
      <c r="K156" s="167">
        <f t="shared" si="60"/>
        <v>1.0946359555909311E-3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762</v>
      </c>
      <c r="F157" s="166">
        <v>426</v>
      </c>
      <c r="G157" s="166">
        <v>1424</v>
      </c>
      <c r="H157" s="166">
        <v>1593</v>
      </c>
      <c r="I157" s="181">
        <f t="shared" si="61"/>
        <v>0.11867977528089879</v>
      </c>
      <c r="J157" s="184">
        <f t="shared" si="59"/>
        <v>169</v>
      </c>
      <c r="K157" s="167">
        <f t="shared" si="60"/>
        <v>2.6143254531579511E-3</v>
      </c>
    </row>
    <row r="158" spans="2:11" x14ac:dyDescent="0.25">
      <c r="B158" s="165" t="s">
        <v>121</v>
      </c>
      <c r="C158" s="166">
        <v>37</v>
      </c>
      <c r="D158" s="166">
        <v>15</v>
      </c>
      <c r="E158" s="166">
        <v>144</v>
      </c>
      <c r="F158" s="166">
        <v>355</v>
      </c>
      <c r="G158" s="166">
        <v>376</v>
      </c>
      <c r="H158" s="166">
        <v>61</v>
      </c>
      <c r="I158" s="181">
        <f t="shared" si="61"/>
        <v>-0.83776595744680848</v>
      </c>
      <c r="J158" s="184">
        <f t="shared" si="59"/>
        <v>-315</v>
      </c>
      <c r="K158" s="167">
        <f t="shared" si="60"/>
        <v>1.0010913536888575E-4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173</v>
      </c>
      <c r="F159" s="166">
        <v>178</v>
      </c>
      <c r="G159" s="166">
        <v>595</v>
      </c>
      <c r="H159" s="166">
        <v>735</v>
      </c>
      <c r="I159" s="181">
        <f t="shared" si="61"/>
        <v>0.23529411764705888</v>
      </c>
      <c r="J159" s="184">
        <f t="shared" si="59"/>
        <v>140</v>
      </c>
      <c r="K159" s="167">
        <f t="shared" si="60"/>
        <v>1.2062330245267382E-3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1405</v>
      </c>
      <c r="I160" s="181">
        <f t="shared" si="61"/>
        <v>-9.1203104786545919E-2</v>
      </c>
      <c r="J160" s="184">
        <f t="shared" si="59"/>
        <v>-141</v>
      </c>
      <c r="K160" s="167">
        <f t="shared" si="60"/>
        <v>2.3057923802177784E-3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148</v>
      </c>
      <c r="E161" s="171">
        <f t="shared" si="62"/>
        <v>1129</v>
      </c>
      <c r="F161" s="171">
        <f t="shared" si="62"/>
        <v>2158</v>
      </c>
      <c r="G161" s="171">
        <f t="shared" si="62"/>
        <v>2891</v>
      </c>
      <c r="H161" s="171">
        <f t="shared" si="62"/>
        <v>2433</v>
      </c>
      <c r="I161" s="182">
        <f t="shared" si="61"/>
        <v>-0.15842269111034246</v>
      </c>
      <c r="J161" s="185">
        <f t="shared" si="59"/>
        <v>-458</v>
      </c>
      <c r="K161" s="172">
        <f t="shared" si="60"/>
        <v>3.9928774811885089E-3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0D9B-3D05-4BBE-A6F0-C91767ABE78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263</v>
      </c>
      <c r="L6" s="174" t="s">
        <v>264</v>
      </c>
      <c r="M6" s="174" t="s">
        <v>265</v>
      </c>
      <c r="N6" s="174" t="s">
        <v>266</v>
      </c>
      <c r="O6" s="174" t="s">
        <v>267</v>
      </c>
      <c r="P6" s="174" t="s">
        <v>268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263</v>
      </c>
      <c r="T6" s="174" t="s">
        <v>265</v>
      </c>
      <c r="U6" s="174" t="s">
        <v>266</v>
      </c>
      <c r="V6" s="174" t="s">
        <v>267</v>
      </c>
      <c r="W6" s="174" t="s">
        <v>268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82783</v>
      </c>
      <c r="E8" s="178">
        <f t="shared" si="0"/>
        <v>314593</v>
      </c>
      <c r="F8" s="178">
        <f t="shared" si="0"/>
        <v>374579</v>
      </c>
      <c r="G8" s="178">
        <f t="shared" si="0"/>
        <v>373218</v>
      </c>
      <c r="H8" s="178">
        <f t="shared" si="0"/>
        <v>372782</v>
      </c>
      <c r="I8" s="179">
        <f>IFERROR(H8/G8-1,"-")</f>
        <v>-1.1682180387869723E-3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317849</v>
      </c>
      <c r="M8" s="178">
        <f t="shared" si="2"/>
        <v>1440620</v>
      </c>
      <c r="N8" s="178">
        <f t="shared" si="2"/>
        <v>1617630</v>
      </c>
      <c r="O8" s="178">
        <f t="shared" si="2"/>
        <v>1727598</v>
      </c>
      <c r="P8" s="178">
        <f t="shared" si="2"/>
        <v>1684575</v>
      </c>
      <c r="Q8" s="179">
        <f>IFERROR(P8/O8-1,"-")</f>
        <v>-2.4903362935127293E-2</v>
      </c>
      <c r="R8" s="179">
        <f t="shared" ref="R8:R20" si="3">P8/P$8</f>
        <v>1</v>
      </c>
      <c r="S8" s="178">
        <f>S9+S12</f>
        <v>724591</v>
      </c>
      <c r="T8" s="178">
        <f>T9+T12</f>
        <v>1755213</v>
      </c>
      <c r="U8" s="178">
        <f>U9+U12</f>
        <v>1992209</v>
      </c>
      <c r="V8" s="178">
        <f>V9+V12</f>
        <v>2100816</v>
      </c>
      <c r="W8" s="178">
        <f>W9+W12</f>
        <v>2057357</v>
      </c>
      <c r="X8" s="179">
        <f>IFERROR(W8/V8-1,"-")</f>
        <v>-2.0686723635006565E-2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44083</v>
      </c>
      <c r="E9" s="162">
        <v>80727</v>
      </c>
      <c r="F9" s="162">
        <v>105918</v>
      </c>
      <c r="G9" s="162">
        <v>101632</v>
      </c>
      <c r="H9" s="162">
        <v>94184</v>
      </c>
      <c r="I9" s="163">
        <f>IFERROR(H9/G9-1,"-")</f>
        <v>-7.3284005037783428E-2</v>
      </c>
      <c r="J9" s="163">
        <f t="shared" si="1"/>
        <v>0.25265168382593578</v>
      </c>
      <c r="K9" s="162">
        <v>91967</v>
      </c>
      <c r="L9" s="162">
        <v>174617</v>
      </c>
      <c r="M9" s="162">
        <v>302493</v>
      </c>
      <c r="N9" s="162">
        <v>310889</v>
      </c>
      <c r="O9" s="162">
        <v>305650</v>
      </c>
      <c r="P9" s="162">
        <v>307401</v>
      </c>
      <c r="Q9" s="163">
        <f>IFERROR(P9/O9-1,"-")</f>
        <v>5.7287747423524493E-3</v>
      </c>
      <c r="R9" s="163">
        <f t="shared" si="3"/>
        <v>0.18247985396910199</v>
      </c>
      <c r="S9" s="162">
        <v>122859</v>
      </c>
      <c r="T9" s="162">
        <v>383220</v>
      </c>
      <c r="U9" s="162">
        <v>416807</v>
      </c>
      <c r="V9" s="162">
        <v>407282</v>
      </c>
      <c r="W9" s="162">
        <v>401585</v>
      </c>
      <c r="X9" s="163">
        <f>IFERROR(W9/V9-1,"-")</f>
        <v>-1.3987851169459997E-2</v>
      </c>
      <c r="Y9" s="163">
        <f>W9/W$8</f>
        <v>0.19519461133872246</v>
      </c>
    </row>
    <row r="10" spans="1:25" x14ac:dyDescent="0.25">
      <c r="A10" s="164"/>
      <c r="B10" s="165" t="s">
        <v>105</v>
      </c>
      <c r="C10" s="166">
        <v>14381</v>
      </c>
      <c r="D10" s="166">
        <v>32507</v>
      </c>
      <c r="E10" s="166">
        <v>45314</v>
      </c>
      <c r="F10" s="166">
        <v>58355</v>
      </c>
      <c r="G10" s="166">
        <v>55109</v>
      </c>
      <c r="H10" s="166">
        <v>48518</v>
      </c>
      <c r="I10" s="167">
        <f>IFERROR(H10/G10-1,"-")</f>
        <v>-0.11959933949082724</v>
      </c>
      <c r="J10" s="167">
        <f t="shared" si="1"/>
        <v>0.13015113390668004</v>
      </c>
      <c r="K10" s="166">
        <v>26759</v>
      </c>
      <c r="L10" s="166">
        <v>103191</v>
      </c>
      <c r="M10" s="166">
        <v>106479</v>
      </c>
      <c r="N10" s="166">
        <v>100624</v>
      </c>
      <c r="O10" s="166">
        <v>97726</v>
      </c>
      <c r="P10" s="166">
        <v>97516</v>
      </c>
      <c r="Q10" s="167">
        <f>IFERROR(P10/O10-1,"-")</f>
        <v>-2.1488651945235082E-3</v>
      </c>
      <c r="R10" s="167">
        <f t="shared" si="3"/>
        <v>5.7887597762046807E-2</v>
      </c>
      <c r="S10" s="166">
        <v>41140</v>
      </c>
      <c r="T10" s="166">
        <v>151793</v>
      </c>
      <c r="U10" s="166">
        <v>158979</v>
      </c>
      <c r="V10" s="166">
        <v>152835</v>
      </c>
      <c r="W10" s="166">
        <v>146034</v>
      </c>
      <c r="X10" s="167">
        <f>IFERROR(W10/V10-1,"-")</f>
        <v>-4.4498969476886807E-2</v>
      </c>
      <c r="Y10" s="167">
        <f>W10/W$8</f>
        <v>7.0981361037486451E-2</v>
      </c>
    </row>
    <row r="11" spans="1:25" x14ac:dyDescent="0.25">
      <c r="A11" s="164"/>
      <c r="B11" s="165" t="s">
        <v>102</v>
      </c>
      <c r="C11" s="166">
        <v>16511</v>
      </c>
      <c r="D11" s="166">
        <v>11576</v>
      </c>
      <c r="E11" s="166">
        <v>35413</v>
      </c>
      <c r="F11" s="166">
        <v>47563</v>
      </c>
      <c r="G11" s="166">
        <v>46523</v>
      </c>
      <c r="H11" s="166">
        <v>45666</v>
      </c>
      <c r="I11" s="167">
        <f>IFERROR(H11/G11-1,"-")</f>
        <v>-1.8420996066461748E-2</v>
      </c>
      <c r="J11" s="167">
        <f t="shared" si="1"/>
        <v>0.12250054991925576</v>
      </c>
      <c r="K11" s="166">
        <v>65208</v>
      </c>
      <c r="L11" s="166">
        <v>71426</v>
      </c>
      <c r="M11" s="166">
        <v>196014</v>
      </c>
      <c r="N11" s="166">
        <v>210265</v>
      </c>
      <c r="O11" s="166">
        <v>207924</v>
      </c>
      <c r="P11" s="166">
        <v>209885</v>
      </c>
      <c r="Q11" s="167">
        <f>IFERROR(P11/O11-1,"-")</f>
        <v>9.4313306785172024E-3</v>
      </c>
      <c r="R11" s="167">
        <f t="shared" si="3"/>
        <v>0.12459225620705519</v>
      </c>
      <c r="S11" s="166">
        <v>81719</v>
      </c>
      <c r="T11" s="166">
        <v>231427</v>
      </c>
      <c r="U11" s="166">
        <v>257828</v>
      </c>
      <c r="V11" s="166">
        <v>254447</v>
      </c>
      <c r="W11" s="166">
        <v>255551</v>
      </c>
      <c r="X11" s="167">
        <f>IFERROR(W11/V11-1,"-")</f>
        <v>4.3388210511423608E-3</v>
      </c>
      <c r="Y11" s="167">
        <f>W11/W$8</f>
        <v>0.12421325030123601</v>
      </c>
    </row>
    <row r="12" spans="1:25" x14ac:dyDescent="0.25">
      <c r="A12" s="1"/>
      <c r="B12" s="161" t="s">
        <v>109</v>
      </c>
      <c r="C12" s="162">
        <v>117799</v>
      </c>
      <c r="D12" s="162">
        <v>38700</v>
      </c>
      <c r="E12" s="162">
        <v>233866</v>
      </c>
      <c r="F12" s="162">
        <v>268661</v>
      </c>
      <c r="G12" s="162">
        <v>271586</v>
      </c>
      <c r="H12" s="162">
        <v>278598</v>
      </c>
      <c r="I12" s="163">
        <f>IFERROR(H12/G12-1,"-")</f>
        <v>2.5818709359098024E-2</v>
      </c>
      <c r="J12" s="163">
        <f t="shared" si="1"/>
        <v>0.74734831617406416</v>
      </c>
      <c r="K12" s="162">
        <v>483933</v>
      </c>
      <c r="L12" s="162">
        <v>143232</v>
      </c>
      <c r="M12" s="162">
        <v>1138127</v>
      </c>
      <c r="N12" s="162">
        <v>1306741</v>
      </c>
      <c r="O12" s="162">
        <v>1421948</v>
      </c>
      <c r="P12" s="162">
        <v>1377174</v>
      </c>
      <c r="Q12" s="163">
        <f>IFERROR(P12/O12-1,"-")</f>
        <v>-3.1487789989507298E-2</v>
      </c>
      <c r="R12" s="163">
        <f t="shared" si="3"/>
        <v>0.81752014603089795</v>
      </c>
      <c r="S12" s="162">
        <v>601732</v>
      </c>
      <c r="T12" s="162">
        <v>1371993</v>
      </c>
      <c r="U12" s="162">
        <v>1575402</v>
      </c>
      <c r="V12" s="162">
        <v>1693534</v>
      </c>
      <c r="W12" s="162">
        <v>1655772</v>
      </c>
      <c r="X12" s="163">
        <f>IFERROR(W12/V12-1,"-")</f>
        <v>-2.2297751329468429E-2</v>
      </c>
      <c r="Y12" s="163">
        <f>W12/W$8</f>
        <v>0.8048053886612776</v>
      </c>
    </row>
    <row r="13" spans="1:25" s="57" customFormat="1" x14ac:dyDescent="0.25">
      <c r="B13" s="165" t="s">
        <v>112</v>
      </c>
      <c r="C13" s="166">
        <v>39547</v>
      </c>
      <c r="D13" s="166">
        <v>2527</v>
      </c>
      <c r="E13" s="166">
        <v>83953</v>
      </c>
      <c r="F13" s="166">
        <v>105008</v>
      </c>
      <c r="G13" s="166">
        <v>101241</v>
      </c>
      <c r="H13" s="166">
        <v>99103</v>
      </c>
      <c r="I13" s="167">
        <f t="shared" ref="I13:I20" si="4">IFERROR(H13/G13-1,"-")</f>
        <v>-2.1117926531741049E-2</v>
      </c>
      <c r="J13" s="167">
        <f t="shared" si="1"/>
        <v>0.26584706343117426</v>
      </c>
      <c r="K13" s="166">
        <v>200754</v>
      </c>
      <c r="L13" s="166">
        <v>7398</v>
      </c>
      <c r="M13" s="166">
        <v>519743</v>
      </c>
      <c r="N13" s="166">
        <v>594690</v>
      </c>
      <c r="O13" s="166">
        <v>647744</v>
      </c>
      <c r="P13" s="166">
        <v>638915</v>
      </c>
      <c r="Q13" s="167">
        <f t="shared" ref="Q13:Q20" si="5">IFERROR(P13/O13-1,"-")</f>
        <v>-1.363038484339496E-2</v>
      </c>
      <c r="R13" s="167">
        <f t="shared" si="3"/>
        <v>0.37927370404998295</v>
      </c>
      <c r="S13" s="166">
        <v>240301</v>
      </c>
      <c r="T13" s="166">
        <v>603696</v>
      </c>
      <c r="U13" s="166">
        <v>699698</v>
      </c>
      <c r="V13" s="166">
        <v>748985</v>
      </c>
      <c r="W13" s="166">
        <v>738018</v>
      </c>
      <c r="X13" s="167">
        <f t="shared" ref="X13:X20" si="6">IFERROR(W13/V13-1,"-")</f>
        <v>-1.464248282675884E-2</v>
      </c>
      <c r="Y13" s="167">
        <f t="shared" ref="Y13:Y20" si="7">W13/W$8</f>
        <v>0.35872140809786535</v>
      </c>
    </row>
    <row r="14" spans="1:25" s="57" customFormat="1" x14ac:dyDescent="0.25">
      <c r="B14" s="165" t="s">
        <v>115</v>
      </c>
      <c r="C14" s="166">
        <v>18311</v>
      </c>
      <c r="D14" s="166">
        <v>7686</v>
      </c>
      <c r="E14" s="166">
        <v>30532</v>
      </c>
      <c r="F14" s="166">
        <v>36832</v>
      </c>
      <c r="G14" s="166">
        <v>36990</v>
      </c>
      <c r="H14" s="166">
        <v>38441</v>
      </c>
      <c r="I14" s="167">
        <f t="shared" si="4"/>
        <v>3.9226818058934798E-2</v>
      </c>
      <c r="J14" s="167">
        <f t="shared" si="1"/>
        <v>0.1031192493199779</v>
      </c>
      <c r="K14" s="166">
        <v>68786</v>
      </c>
      <c r="L14" s="166">
        <v>23036</v>
      </c>
      <c r="M14" s="166">
        <v>131246</v>
      </c>
      <c r="N14" s="166">
        <v>154990</v>
      </c>
      <c r="O14" s="166">
        <v>164380</v>
      </c>
      <c r="P14" s="166">
        <v>154807</v>
      </c>
      <c r="Q14" s="167">
        <f t="shared" si="5"/>
        <v>-5.8237011801922423E-2</v>
      </c>
      <c r="R14" s="167">
        <f t="shared" si="3"/>
        <v>9.1896769214787108E-2</v>
      </c>
      <c r="S14" s="166">
        <v>87097</v>
      </c>
      <c r="T14" s="166">
        <v>161778</v>
      </c>
      <c r="U14" s="166">
        <v>191822</v>
      </c>
      <c r="V14" s="166">
        <v>201370</v>
      </c>
      <c r="W14" s="166">
        <v>193248</v>
      </c>
      <c r="X14" s="167">
        <f t="shared" si="6"/>
        <v>-4.03337140586979E-2</v>
      </c>
      <c r="Y14" s="167">
        <f t="shared" si="7"/>
        <v>9.3930222124794099E-2</v>
      </c>
    </row>
    <row r="15" spans="1:25" x14ac:dyDescent="0.25">
      <c r="A15" s="1"/>
      <c r="B15" s="165" t="s">
        <v>118</v>
      </c>
      <c r="C15" s="166">
        <v>7641</v>
      </c>
      <c r="D15" s="166">
        <v>7901</v>
      </c>
      <c r="E15" s="166">
        <v>15503</v>
      </c>
      <c r="F15" s="166">
        <v>18876</v>
      </c>
      <c r="G15" s="166">
        <v>16692</v>
      </c>
      <c r="H15" s="166">
        <v>17266</v>
      </c>
      <c r="I15" s="167">
        <f t="shared" si="4"/>
        <v>3.4387730649412918E-2</v>
      </c>
      <c r="J15" s="167">
        <f t="shared" si="1"/>
        <v>4.6316613999602983E-2</v>
      </c>
      <c r="K15" s="166">
        <v>24259</v>
      </c>
      <c r="L15" s="166">
        <v>26683</v>
      </c>
      <c r="M15" s="166">
        <v>64940</v>
      </c>
      <c r="N15" s="166">
        <v>73044</v>
      </c>
      <c r="O15" s="166">
        <v>81550</v>
      </c>
      <c r="P15" s="166">
        <v>73730</v>
      </c>
      <c r="Q15" s="167">
        <f t="shared" si="5"/>
        <v>-9.5892090741876101E-2</v>
      </c>
      <c r="R15" s="167">
        <f t="shared" si="3"/>
        <v>4.3767715892732588E-2</v>
      </c>
      <c r="S15" s="166">
        <v>31900</v>
      </c>
      <c r="T15" s="166">
        <v>80443</v>
      </c>
      <c r="U15" s="166">
        <v>91920</v>
      </c>
      <c r="V15" s="166">
        <v>98242</v>
      </c>
      <c r="W15" s="166">
        <v>90996</v>
      </c>
      <c r="X15" s="167">
        <f t="shared" si="6"/>
        <v>-7.3756641762179109E-2</v>
      </c>
      <c r="Y15" s="167">
        <f t="shared" si="7"/>
        <v>4.4229562492071141E-2</v>
      </c>
    </row>
    <row r="16" spans="1:25" x14ac:dyDescent="0.25">
      <c r="A16" s="1"/>
      <c r="B16" s="165" t="s">
        <v>125</v>
      </c>
      <c r="C16" s="166">
        <v>3334</v>
      </c>
      <c r="D16" s="166">
        <v>528</v>
      </c>
      <c r="E16" s="166">
        <v>8934</v>
      </c>
      <c r="F16" s="166">
        <v>6717</v>
      </c>
      <c r="G16" s="166">
        <v>6777</v>
      </c>
      <c r="H16" s="166">
        <v>6773</v>
      </c>
      <c r="I16" s="167">
        <f t="shared" si="4"/>
        <v>-5.9023166592886422E-4</v>
      </c>
      <c r="J16" s="167">
        <f t="shared" si="1"/>
        <v>1.8168795703655219E-2</v>
      </c>
      <c r="K16" s="166">
        <v>16002</v>
      </c>
      <c r="L16" s="166">
        <v>5783</v>
      </c>
      <c r="M16" s="166">
        <v>54681</v>
      </c>
      <c r="N16" s="166">
        <v>48199</v>
      </c>
      <c r="O16" s="166">
        <v>54704</v>
      </c>
      <c r="P16" s="166">
        <v>49342</v>
      </c>
      <c r="Q16" s="167">
        <f t="shared" si="5"/>
        <v>-9.8018426440479645E-2</v>
      </c>
      <c r="R16" s="167">
        <f t="shared" si="3"/>
        <v>2.9290473858391581E-2</v>
      </c>
      <c r="S16" s="166">
        <v>19336</v>
      </c>
      <c r="T16" s="166">
        <v>63615</v>
      </c>
      <c r="U16" s="166">
        <v>54916</v>
      </c>
      <c r="V16" s="166">
        <v>61481</v>
      </c>
      <c r="W16" s="166">
        <v>56115</v>
      </c>
      <c r="X16" s="167">
        <f t="shared" si="6"/>
        <v>-8.7278996763227701E-2</v>
      </c>
      <c r="Y16" s="167">
        <f t="shared" si="7"/>
        <v>2.7275285718521385E-2</v>
      </c>
    </row>
    <row r="17" spans="1:25" x14ac:dyDescent="0.25">
      <c r="A17" s="57"/>
      <c r="B17" s="165" t="s">
        <v>121</v>
      </c>
      <c r="C17" s="166">
        <v>2305</v>
      </c>
      <c r="D17" s="166">
        <v>933</v>
      </c>
      <c r="E17" s="166">
        <v>4860</v>
      </c>
      <c r="F17" s="166">
        <v>4385</v>
      </c>
      <c r="G17" s="166">
        <v>4722</v>
      </c>
      <c r="H17" s="166">
        <v>4750</v>
      </c>
      <c r="I17" s="167">
        <f t="shared" si="4"/>
        <v>5.9296908089792044E-3</v>
      </c>
      <c r="J17" s="167">
        <f t="shared" si="1"/>
        <v>1.2742031535857418E-2</v>
      </c>
      <c r="K17" s="166">
        <v>23899</v>
      </c>
      <c r="L17" s="166">
        <v>10347</v>
      </c>
      <c r="M17" s="166">
        <v>59161</v>
      </c>
      <c r="N17" s="166">
        <v>58414</v>
      </c>
      <c r="O17" s="166">
        <v>62671</v>
      </c>
      <c r="P17" s="166">
        <v>56982</v>
      </c>
      <c r="Q17" s="167">
        <f t="shared" si="5"/>
        <v>-9.0775637854829228E-2</v>
      </c>
      <c r="R17" s="167">
        <f t="shared" si="3"/>
        <v>3.3825742397934198E-2</v>
      </c>
      <c r="S17" s="166">
        <v>26204</v>
      </c>
      <c r="T17" s="166">
        <v>64021</v>
      </c>
      <c r="U17" s="166">
        <v>62799</v>
      </c>
      <c r="V17" s="166">
        <v>67393</v>
      </c>
      <c r="W17" s="166">
        <v>61732</v>
      </c>
      <c r="X17" s="167">
        <f t="shared" si="6"/>
        <v>-8.3999821939964137E-2</v>
      </c>
      <c r="Y17" s="167">
        <f t="shared" si="7"/>
        <v>3.0005487623198112E-2</v>
      </c>
    </row>
    <row r="18" spans="1:25" x14ac:dyDescent="0.25">
      <c r="A18" s="57"/>
      <c r="B18" s="165" t="s">
        <v>130</v>
      </c>
      <c r="C18" s="166">
        <v>3269</v>
      </c>
      <c r="D18" s="166">
        <v>85</v>
      </c>
      <c r="E18" s="166">
        <v>3334</v>
      </c>
      <c r="F18" s="166">
        <v>4011</v>
      </c>
      <c r="G18" s="166">
        <v>3227</v>
      </c>
      <c r="H18" s="166">
        <v>3417</v>
      </c>
      <c r="I18" s="167">
        <f t="shared" si="4"/>
        <v>5.8878215060427674E-2</v>
      </c>
      <c r="J18" s="167">
        <f t="shared" si="1"/>
        <v>9.1662151069525893E-3</v>
      </c>
      <c r="K18" s="166">
        <v>14707</v>
      </c>
      <c r="L18" s="166">
        <v>348</v>
      </c>
      <c r="M18" s="166">
        <v>18295</v>
      </c>
      <c r="N18" s="166">
        <v>24215</v>
      </c>
      <c r="O18" s="166">
        <v>21589</v>
      </c>
      <c r="P18" s="166">
        <v>20631</v>
      </c>
      <c r="Q18" s="167">
        <f t="shared" si="5"/>
        <v>-4.4374449951364081E-2</v>
      </c>
      <c r="R18" s="167">
        <f t="shared" si="3"/>
        <v>1.2247005921374827E-2</v>
      </c>
      <c r="S18" s="166">
        <v>17976</v>
      </c>
      <c r="T18" s="166">
        <v>21629</v>
      </c>
      <c r="U18" s="166">
        <v>28226</v>
      </c>
      <c r="V18" s="166">
        <v>24816</v>
      </c>
      <c r="W18" s="166">
        <v>24048</v>
      </c>
      <c r="X18" s="167">
        <f t="shared" si="6"/>
        <v>-3.0947775628626717E-2</v>
      </c>
      <c r="Y18" s="167">
        <f t="shared" si="7"/>
        <v>1.1688783230134584E-2</v>
      </c>
    </row>
    <row r="19" spans="1:25" x14ac:dyDescent="0.25">
      <c r="A19" s="57"/>
      <c r="B19" s="165" t="s">
        <v>133</v>
      </c>
      <c r="C19" s="166">
        <v>3260</v>
      </c>
      <c r="D19" s="166">
        <v>208</v>
      </c>
      <c r="E19" s="166">
        <v>1956</v>
      </c>
      <c r="F19" s="166">
        <v>2428</v>
      </c>
      <c r="G19" s="166">
        <v>1984</v>
      </c>
      <c r="H19" s="166">
        <v>2151</v>
      </c>
      <c r="I19" s="167">
        <f t="shared" si="4"/>
        <v>8.4173387096774244E-2</v>
      </c>
      <c r="J19" s="167">
        <f t="shared" si="1"/>
        <v>5.7701283860272226E-3</v>
      </c>
      <c r="K19" s="166">
        <v>20819</v>
      </c>
      <c r="L19" s="166">
        <v>1131</v>
      </c>
      <c r="M19" s="166">
        <v>13592</v>
      </c>
      <c r="N19" s="166">
        <v>22312</v>
      </c>
      <c r="O19" s="166">
        <v>21868</v>
      </c>
      <c r="P19" s="166">
        <v>18282</v>
      </c>
      <c r="Q19" s="167">
        <f t="shared" si="5"/>
        <v>-0.16398390342052316</v>
      </c>
      <c r="R19" s="167">
        <f t="shared" si="3"/>
        <v>1.0852588931926451E-2</v>
      </c>
      <c r="S19" s="166">
        <v>24079</v>
      </c>
      <c r="T19" s="166">
        <v>15548</v>
      </c>
      <c r="U19" s="166">
        <v>24740</v>
      </c>
      <c r="V19" s="166">
        <v>23852</v>
      </c>
      <c r="W19" s="166">
        <v>20433</v>
      </c>
      <c r="X19" s="167">
        <f t="shared" si="6"/>
        <v>-0.1433422773771591</v>
      </c>
      <c r="Y19" s="167">
        <f t="shared" si="7"/>
        <v>9.9316744736086156E-3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18832</v>
      </c>
      <c r="E20" s="171">
        <f t="shared" si="9"/>
        <v>84794</v>
      </c>
      <c r="F20" s="171">
        <f t="shared" si="9"/>
        <v>90404</v>
      </c>
      <c r="G20" s="171">
        <f t="shared" si="9"/>
        <v>99953</v>
      </c>
      <c r="H20" s="171">
        <f t="shared" si="9"/>
        <v>106697</v>
      </c>
      <c r="I20" s="172">
        <f t="shared" si="4"/>
        <v>6.7471711704501169E-2</v>
      </c>
      <c r="J20" s="172">
        <f t="shared" si="1"/>
        <v>0.28621821869081659</v>
      </c>
      <c r="K20" s="171">
        <f t="shared" ref="K20:P20" si="10">K12-SUM(K13:K19)</f>
        <v>114707</v>
      </c>
      <c r="L20" s="171">
        <f t="shared" si="10"/>
        <v>68506</v>
      </c>
      <c r="M20" s="171">
        <f t="shared" si="10"/>
        <v>276469</v>
      </c>
      <c r="N20" s="171">
        <f t="shared" si="10"/>
        <v>330877</v>
      </c>
      <c r="O20" s="171">
        <f t="shared" si="10"/>
        <v>367442</v>
      </c>
      <c r="P20" s="171">
        <f t="shared" si="10"/>
        <v>364485</v>
      </c>
      <c r="Q20" s="172">
        <f t="shared" si="5"/>
        <v>-8.0475285895461601E-3</v>
      </c>
      <c r="R20" s="172">
        <f t="shared" si="3"/>
        <v>0.21636614576376831</v>
      </c>
      <c r="S20" s="171">
        <f>S12-SUM(S13:S19)</f>
        <v>154839</v>
      </c>
      <c r="T20" s="171">
        <f>T12-SUM(T13:T19)</f>
        <v>361263</v>
      </c>
      <c r="U20" s="171">
        <f>U12-SUM(U13:U19)</f>
        <v>421281</v>
      </c>
      <c r="V20" s="171">
        <f>V12-SUM(V13:V19)</f>
        <v>467395</v>
      </c>
      <c r="W20" s="171">
        <f>W12-SUM(W13:W19)</f>
        <v>471182</v>
      </c>
      <c r="X20" s="172">
        <f t="shared" si="6"/>
        <v>8.1023545395222385E-3</v>
      </c>
      <c r="Y20" s="172">
        <f t="shared" si="7"/>
        <v>0.22902296490108426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3659</v>
      </c>
      <c r="E22" s="178">
        <f t="shared" si="11"/>
        <v>75055</v>
      </c>
      <c r="F22" s="178">
        <f t="shared" si="11"/>
        <v>81791</v>
      </c>
      <c r="G22" s="178">
        <f t="shared" si="11"/>
        <v>76873</v>
      </c>
      <c r="H22" s="178">
        <f t="shared" si="11"/>
        <v>78987</v>
      </c>
      <c r="I22" s="179">
        <f>IFERROR(H22/G22-1,"-")</f>
        <v>2.7499902436486146E-2</v>
      </c>
      <c r="J22" s="179">
        <f t="shared" ref="J22:J34" si="12">H22/H$8</f>
        <v>0.21188523051005681</v>
      </c>
      <c r="K22" s="178">
        <f t="shared" ref="K22:P22" si="13">K23+K26</f>
        <v>243977</v>
      </c>
      <c r="L22" s="178">
        <f t="shared" si="13"/>
        <v>147521</v>
      </c>
      <c r="M22" s="178">
        <f t="shared" si="13"/>
        <v>638621</v>
      </c>
      <c r="N22" s="178">
        <f t="shared" si="13"/>
        <v>669357</v>
      </c>
      <c r="O22" s="178">
        <f t="shared" si="13"/>
        <v>705143</v>
      </c>
      <c r="P22" s="178">
        <f t="shared" si="13"/>
        <v>656124</v>
      </c>
      <c r="Q22" s="179">
        <f>IFERROR(P22/O22-1,"-")</f>
        <v>-6.9516395965073752E-2</v>
      </c>
      <c r="R22" s="179">
        <f t="shared" ref="R22:R34" si="14">P22/P$8</f>
        <v>0.38948933707314903</v>
      </c>
      <c r="S22" s="178">
        <f>S23+S26</f>
        <v>279824</v>
      </c>
      <c r="T22" s="178">
        <f>T23+T26</f>
        <v>713676</v>
      </c>
      <c r="U22" s="178">
        <f>U23+U26</f>
        <v>751148</v>
      </c>
      <c r="V22" s="178">
        <f>V23+V26</f>
        <v>782016</v>
      </c>
      <c r="W22" s="178">
        <f>W23+W26</f>
        <v>735111</v>
      </c>
      <c r="X22" s="179">
        <f>IFERROR(W22/V22-1,"-")</f>
        <v>-5.9979591210409966E-2</v>
      </c>
      <c r="Y22" s="179">
        <f>W22/W$8</f>
        <v>0.35730843018494118</v>
      </c>
    </row>
    <row r="23" spans="1:25" x14ac:dyDescent="0.25">
      <c r="A23" s="57"/>
      <c r="B23" s="161" t="s">
        <v>99</v>
      </c>
      <c r="C23" s="162">
        <v>1527</v>
      </c>
      <c r="D23" s="162">
        <v>1234</v>
      </c>
      <c r="E23" s="162">
        <v>5900</v>
      </c>
      <c r="F23" s="162">
        <v>5529</v>
      </c>
      <c r="G23" s="162">
        <v>3207</v>
      </c>
      <c r="H23" s="162">
        <v>3980</v>
      </c>
      <c r="I23" s="163">
        <f>IFERROR(H23/G23-1,"-")</f>
        <v>0.24103523542251315</v>
      </c>
      <c r="J23" s="163">
        <f t="shared" si="12"/>
        <v>1.0676481160571058E-2</v>
      </c>
      <c r="K23" s="162">
        <v>15120</v>
      </c>
      <c r="L23" s="162">
        <v>74246</v>
      </c>
      <c r="M23" s="162">
        <v>68811</v>
      </c>
      <c r="N23" s="162">
        <v>57743</v>
      </c>
      <c r="O23" s="162">
        <v>50844</v>
      </c>
      <c r="P23" s="162">
        <v>44728</v>
      </c>
      <c r="Q23" s="163">
        <f>IFERROR(P23/O23-1,"-")</f>
        <v>-0.12028951302021873</v>
      </c>
      <c r="R23" s="163">
        <f t="shared" si="14"/>
        <v>2.6551504088568333E-2</v>
      </c>
      <c r="S23" s="162">
        <v>16647</v>
      </c>
      <c r="T23" s="162">
        <v>74711</v>
      </c>
      <c r="U23" s="162">
        <v>63272</v>
      </c>
      <c r="V23" s="162">
        <v>54051</v>
      </c>
      <c r="W23" s="162">
        <v>48708</v>
      </c>
      <c r="X23" s="163">
        <f>IFERROR(W23/V23-1,"-")</f>
        <v>-9.8851085086307355E-2</v>
      </c>
      <c r="Y23" s="163">
        <f>W23/W$8</f>
        <v>2.3675035494569004E-2</v>
      </c>
    </row>
    <row r="24" spans="1:25" x14ac:dyDescent="0.25">
      <c r="A24" s="57"/>
      <c r="B24" s="165" t="s">
        <v>105</v>
      </c>
      <c r="C24" s="166">
        <v>1004</v>
      </c>
      <c r="D24" s="166">
        <v>707</v>
      </c>
      <c r="E24" s="166">
        <v>3487</v>
      </c>
      <c r="F24" s="166">
        <v>2842</v>
      </c>
      <c r="G24" s="166">
        <v>1030</v>
      </c>
      <c r="H24" s="166">
        <v>1371</v>
      </c>
      <c r="I24" s="167">
        <f>IFERROR(H24/G24-1,"-")</f>
        <v>0.33106796116504844</v>
      </c>
      <c r="J24" s="167">
        <f t="shared" si="12"/>
        <v>3.6777526811916884E-3</v>
      </c>
      <c r="K24" s="166">
        <v>5468</v>
      </c>
      <c r="L24" s="166">
        <v>43372</v>
      </c>
      <c r="M24" s="166">
        <v>28351</v>
      </c>
      <c r="N24" s="166">
        <v>22457</v>
      </c>
      <c r="O24" s="166">
        <v>17534</v>
      </c>
      <c r="P24" s="166">
        <v>20459</v>
      </c>
      <c r="Q24" s="167">
        <f>IFERROR(P24/O24-1,"-")</f>
        <v>0.1668187521387019</v>
      </c>
      <c r="R24" s="167">
        <f t="shared" si="14"/>
        <v>1.214490301708146E-2</v>
      </c>
      <c r="S24" s="166">
        <v>6472</v>
      </c>
      <c r="T24" s="166">
        <v>31838</v>
      </c>
      <c r="U24" s="166">
        <v>25299</v>
      </c>
      <c r="V24" s="166">
        <v>18564</v>
      </c>
      <c r="W24" s="166">
        <v>21830</v>
      </c>
      <c r="X24" s="167">
        <f>IFERROR(W24/V24-1,"-")</f>
        <v>0.17593191122602891</v>
      </c>
      <c r="Y24" s="167">
        <f>W24/W$8</f>
        <v>1.0610701011054473E-2</v>
      </c>
    </row>
    <row r="25" spans="1:25" x14ac:dyDescent="0.25">
      <c r="A25" s="57"/>
      <c r="B25" s="165" t="s">
        <v>102</v>
      </c>
      <c r="C25" s="166">
        <v>523</v>
      </c>
      <c r="D25" s="166">
        <v>527</v>
      </c>
      <c r="E25" s="166">
        <v>2413</v>
      </c>
      <c r="F25" s="166">
        <v>2687</v>
      </c>
      <c r="G25" s="166">
        <v>2177</v>
      </c>
      <c r="H25" s="166">
        <v>2609</v>
      </c>
      <c r="I25" s="167">
        <f>IFERROR(H25/G25-1,"-")</f>
        <v>0.19843821773082215</v>
      </c>
      <c r="J25" s="167">
        <f t="shared" si="12"/>
        <v>6.9987284793793696E-3</v>
      </c>
      <c r="K25" s="166">
        <v>9652</v>
      </c>
      <c r="L25" s="166">
        <v>30874</v>
      </c>
      <c r="M25" s="166">
        <v>40460</v>
      </c>
      <c r="N25" s="166">
        <v>35286</v>
      </c>
      <c r="O25" s="166">
        <v>33310</v>
      </c>
      <c r="P25" s="166">
        <v>24269</v>
      </c>
      <c r="Q25" s="167">
        <f>IFERROR(P25/O25-1,"-")</f>
        <v>-0.27141999399579708</v>
      </c>
      <c r="R25" s="167">
        <f t="shared" si="14"/>
        <v>1.4406601071486873E-2</v>
      </c>
      <c r="S25" s="166">
        <v>10175</v>
      </c>
      <c r="T25" s="166">
        <v>42873</v>
      </c>
      <c r="U25" s="166">
        <v>37973</v>
      </c>
      <c r="V25" s="166">
        <v>35487</v>
      </c>
      <c r="W25" s="166">
        <v>26878</v>
      </c>
      <c r="X25" s="167">
        <f>IFERROR(W25/V25-1,"-")</f>
        <v>-0.24259588018147493</v>
      </c>
      <c r="Y25" s="167">
        <f>W25/W$8</f>
        <v>1.3064334483514529E-2</v>
      </c>
    </row>
    <row r="26" spans="1:25" x14ac:dyDescent="0.25">
      <c r="A26" s="57"/>
      <c r="B26" s="161" t="s">
        <v>109</v>
      </c>
      <c r="C26" s="162">
        <v>34320</v>
      </c>
      <c r="D26" s="162">
        <v>2425</v>
      </c>
      <c r="E26" s="162">
        <v>69155</v>
      </c>
      <c r="F26" s="162">
        <v>76262</v>
      </c>
      <c r="G26" s="162">
        <v>73666</v>
      </c>
      <c r="H26" s="162">
        <v>75007</v>
      </c>
      <c r="I26" s="163">
        <f>IFERROR(H26/G26-1,"-")</f>
        <v>1.8203784649634791E-2</v>
      </c>
      <c r="J26" s="163">
        <f t="shared" si="12"/>
        <v>0.20120874934948577</v>
      </c>
      <c r="K26" s="162">
        <v>228857</v>
      </c>
      <c r="L26" s="162">
        <v>73275</v>
      </c>
      <c r="M26" s="162">
        <v>569810</v>
      </c>
      <c r="N26" s="162">
        <v>611614</v>
      </c>
      <c r="O26" s="162">
        <v>654299</v>
      </c>
      <c r="P26" s="162">
        <v>611396</v>
      </c>
      <c r="Q26" s="163">
        <f>IFERROR(P26/O26-1,"-")</f>
        <v>-6.5570939280053975E-2</v>
      </c>
      <c r="R26" s="163">
        <f t="shared" si="14"/>
        <v>0.36293783298458066</v>
      </c>
      <c r="S26" s="162">
        <v>263177</v>
      </c>
      <c r="T26" s="162">
        <v>638965</v>
      </c>
      <c r="U26" s="162">
        <v>687876</v>
      </c>
      <c r="V26" s="162">
        <v>727965</v>
      </c>
      <c r="W26" s="162">
        <v>686403</v>
      </c>
      <c r="X26" s="163">
        <f>IFERROR(W26/V26-1,"-")</f>
        <v>-5.7093404215862065E-2</v>
      </c>
      <c r="Y26" s="163">
        <f>W26/W$8</f>
        <v>0.33363339469037218</v>
      </c>
    </row>
    <row r="27" spans="1:25" s="57" customFormat="1" x14ac:dyDescent="0.25">
      <c r="B27" s="165" t="s">
        <v>112</v>
      </c>
      <c r="C27" s="166">
        <v>13636</v>
      </c>
      <c r="D27" s="166">
        <v>32</v>
      </c>
      <c r="E27" s="166">
        <v>28289</v>
      </c>
      <c r="F27" s="166">
        <v>32638</v>
      </c>
      <c r="G27" s="166">
        <v>32449</v>
      </c>
      <c r="H27" s="166">
        <v>32060</v>
      </c>
      <c r="I27" s="167">
        <f t="shared" ref="I27:I34" si="15">IFERROR(H27/G27-1,"-")</f>
        <v>-1.198804277481591E-2</v>
      </c>
      <c r="J27" s="167">
        <f t="shared" si="12"/>
        <v>8.6002006534650274E-2</v>
      </c>
      <c r="K27" s="166">
        <v>101958</v>
      </c>
      <c r="L27" s="166">
        <v>3718</v>
      </c>
      <c r="M27" s="166">
        <v>283619</v>
      </c>
      <c r="N27" s="166">
        <v>309104</v>
      </c>
      <c r="O27" s="166">
        <v>331871</v>
      </c>
      <c r="P27" s="166">
        <v>314942</v>
      </c>
      <c r="Q27" s="167">
        <f t="shared" ref="Q27:Q34" si="16">IFERROR(P27/O27-1,"-")</f>
        <v>-5.1010784310771329E-2</v>
      </c>
      <c r="R27" s="167">
        <f t="shared" si="14"/>
        <v>0.18695635397652227</v>
      </c>
      <c r="S27" s="166">
        <v>115594</v>
      </c>
      <c r="T27" s="166">
        <v>311908</v>
      </c>
      <c r="U27" s="166">
        <v>341742</v>
      </c>
      <c r="V27" s="166">
        <v>364320</v>
      </c>
      <c r="W27" s="166">
        <v>347002</v>
      </c>
      <c r="X27" s="167">
        <f t="shared" ref="X27:X34" si="17">IFERROR(W27/V27-1,"-")</f>
        <v>-4.7535133948177433E-2</v>
      </c>
      <c r="Y27" s="167">
        <f t="shared" ref="Y27:Y34" si="18">W27/W$8</f>
        <v>0.16866397032697777</v>
      </c>
    </row>
    <row r="28" spans="1:25" s="57" customFormat="1" x14ac:dyDescent="0.25">
      <c r="B28" s="165" t="s">
        <v>115</v>
      </c>
      <c r="C28" s="166">
        <v>5913</v>
      </c>
      <c r="D28" s="166">
        <v>325</v>
      </c>
      <c r="E28" s="166">
        <v>12422</v>
      </c>
      <c r="F28" s="166">
        <v>14878</v>
      </c>
      <c r="G28" s="166">
        <v>13852</v>
      </c>
      <c r="H28" s="166">
        <v>14561</v>
      </c>
      <c r="I28" s="167">
        <f t="shared" si="15"/>
        <v>5.11839445567428E-2</v>
      </c>
      <c r="J28" s="167">
        <f t="shared" si="12"/>
        <v>3.9060362356551553E-2</v>
      </c>
      <c r="K28" s="166">
        <v>28236</v>
      </c>
      <c r="L28" s="166">
        <v>12866</v>
      </c>
      <c r="M28" s="166">
        <v>61573</v>
      </c>
      <c r="N28" s="166">
        <v>67700</v>
      </c>
      <c r="O28" s="166">
        <v>69664</v>
      </c>
      <c r="P28" s="166">
        <v>62357</v>
      </c>
      <c r="Q28" s="167">
        <f t="shared" si="16"/>
        <v>-0.10488918236104727</v>
      </c>
      <c r="R28" s="167">
        <f t="shared" si="14"/>
        <v>3.7016458157101938E-2</v>
      </c>
      <c r="S28" s="166">
        <v>34149</v>
      </c>
      <c r="T28" s="166">
        <v>73995</v>
      </c>
      <c r="U28" s="166">
        <v>82578</v>
      </c>
      <c r="V28" s="166">
        <v>83516</v>
      </c>
      <c r="W28" s="166">
        <v>76918</v>
      </c>
      <c r="X28" s="167">
        <f t="shared" si="17"/>
        <v>-7.9002825805833621E-2</v>
      </c>
      <c r="Y28" s="167">
        <f t="shared" si="18"/>
        <v>3.7386802582147875E-2</v>
      </c>
    </row>
    <row r="29" spans="1:25" x14ac:dyDescent="0.25">
      <c r="A29" s="57"/>
      <c r="B29" s="165" t="s">
        <v>118</v>
      </c>
      <c r="C29" s="166">
        <v>2029</v>
      </c>
      <c r="D29" s="166">
        <v>1460</v>
      </c>
      <c r="E29" s="166">
        <v>2093</v>
      </c>
      <c r="F29" s="166">
        <v>1739</v>
      </c>
      <c r="G29" s="166">
        <v>1555</v>
      </c>
      <c r="H29" s="166">
        <v>1702</v>
      </c>
      <c r="I29" s="167">
        <f t="shared" si="15"/>
        <v>9.453376205787789E-2</v>
      </c>
      <c r="J29" s="167">
        <f t="shared" si="12"/>
        <v>4.5656710892693318E-3</v>
      </c>
      <c r="K29" s="166">
        <v>8997</v>
      </c>
      <c r="L29" s="166">
        <v>11399</v>
      </c>
      <c r="M29" s="166">
        <v>24634</v>
      </c>
      <c r="N29" s="166">
        <v>23419</v>
      </c>
      <c r="O29" s="166">
        <v>21089</v>
      </c>
      <c r="P29" s="166">
        <v>19226</v>
      </c>
      <c r="Q29" s="167">
        <f t="shared" si="16"/>
        <v>-8.8339892835127332E-2</v>
      </c>
      <c r="R29" s="167">
        <f t="shared" si="14"/>
        <v>1.1412967662466795E-2</v>
      </c>
      <c r="S29" s="166">
        <v>11026</v>
      </c>
      <c r="T29" s="166">
        <v>26727</v>
      </c>
      <c r="U29" s="166">
        <v>25158</v>
      </c>
      <c r="V29" s="166">
        <v>22644</v>
      </c>
      <c r="W29" s="166">
        <v>20928</v>
      </c>
      <c r="X29" s="167">
        <f t="shared" si="17"/>
        <v>-7.5781664016958183E-2</v>
      </c>
      <c r="Y29" s="167">
        <f t="shared" si="18"/>
        <v>1.0172274427821716E-2</v>
      </c>
    </row>
    <row r="30" spans="1:25" x14ac:dyDescent="0.25">
      <c r="A30" s="57"/>
      <c r="B30" s="165" t="s">
        <v>125</v>
      </c>
      <c r="C30" s="166">
        <v>1607</v>
      </c>
      <c r="D30" s="166">
        <v>24</v>
      </c>
      <c r="E30" s="166">
        <v>3772</v>
      </c>
      <c r="F30" s="166">
        <v>2097</v>
      </c>
      <c r="G30" s="166">
        <v>1607</v>
      </c>
      <c r="H30" s="166">
        <v>1707</v>
      </c>
      <c r="I30" s="167">
        <f t="shared" si="15"/>
        <v>6.2227753578095735E-2</v>
      </c>
      <c r="J30" s="167">
        <f t="shared" si="12"/>
        <v>4.5790837540439187E-3</v>
      </c>
      <c r="K30" s="166">
        <v>8621</v>
      </c>
      <c r="L30" s="166">
        <v>3071</v>
      </c>
      <c r="M30" s="166">
        <v>30838</v>
      </c>
      <c r="N30" s="166">
        <v>25442</v>
      </c>
      <c r="O30" s="166">
        <v>28150</v>
      </c>
      <c r="P30" s="166">
        <v>25171</v>
      </c>
      <c r="Q30" s="167">
        <f t="shared" si="16"/>
        <v>-0.1058259325044405</v>
      </c>
      <c r="R30" s="167">
        <f t="shared" si="14"/>
        <v>1.4942047697490465E-2</v>
      </c>
      <c r="S30" s="166">
        <v>10228</v>
      </c>
      <c r="T30" s="166">
        <v>34610</v>
      </c>
      <c r="U30" s="166">
        <v>27539</v>
      </c>
      <c r="V30" s="166">
        <v>29757</v>
      </c>
      <c r="W30" s="166">
        <v>26878</v>
      </c>
      <c r="X30" s="167">
        <f t="shared" si="17"/>
        <v>-9.6750344456766446E-2</v>
      </c>
      <c r="Y30" s="167">
        <f t="shared" si="18"/>
        <v>1.3064334483514529E-2</v>
      </c>
    </row>
    <row r="31" spans="1:25" x14ac:dyDescent="0.25">
      <c r="A31" s="57"/>
      <c r="B31" s="165" t="s">
        <v>121</v>
      </c>
      <c r="C31" s="166">
        <v>1003</v>
      </c>
      <c r="D31" s="166">
        <v>79</v>
      </c>
      <c r="E31" s="166">
        <v>2111</v>
      </c>
      <c r="F31" s="166">
        <v>1557</v>
      </c>
      <c r="G31" s="166">
        <v>1181</v>
      </c>
      <c r="H31" s="166">
        <v>1205</v>
      </c>
      <c r="I31" s="167">
        <f t="shared" si="15"/>
        <v>2.0321761219305623E-2</v>
      </c>
      <c r="J31" s="167">
        <f t="shared" si="12"/>
        <v>3.2324522106754084E-3</v>
      </c>
      <c r="K31" s="166">
        <v>13673</v>
      </c>
      <c r="L31" s="166">
        <v>6597</v>
      </c>
      <c r="M31" s="166">
        <v>37193</v>
      </c>
      <c r="N31" s="166">
        <v>33833</v>
      </c>
      <c r="O31" s="166">
        <v>35579</v>
      </c>
      <c r="P31" s="166">
        <v>34035</v>
      </c>
      <c r="Q31" s="167">
        <f t="shared" si="16"/>
        <v>-4.3396385508305491E-2</v>
      </c>
      <c r="R31" s="167">
        <f t="shared" si="14"/>
        <v>2.0203908997818442E-2</v>
      </c>
      <c r="S31" s="166">
        <v>14676</v>
      </c>
      <c r="T31" s="166">
        <v>39304</v>
      </c>
      <c r="U31" s="166">
        <v>35390</v>
      </c>
      <c r="V31" s="166">
        <v>36760</v>
      </c>
      <c r="W31" s="166">
        <v>35240</v>
      </c>
      <c r="X31" s="167">
        <f t="shared" si="17"/>
        <v>-4.1349292709466856E-2</v>
      </c>
      <c r="Y31" s="167">
        <f t="shared" si="18"/>
        <v>1.7128772497918446E-2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1094</v>
      </c>
      <c r="F32" s="166">
        <v>1507</v>
      </c>
      <c r="G32" s="166">
        <v>1552</v>
      </c>
      <c r="H32" s="166">
        <v>1355</v>
      </c>
      <c r="I32" s="167">
        <f t="shared" si="15"/>
        <v>-0.12693298969072164</v>
      </c>
      <c r="J32" s="167">
        <f t="shared" si="12"/>
        <v>3.634832153913011E-3</v>
      </c>
      <c r="K32" s="166">
        <v>8151</v>
      </c>
      <c r="L32" s="166">
        <v>129</v>
      </c>
      <c r="M32" s="166">
        <v>10449</v>
      </c>
      <c r="N32" s="166">
        <v>11370</v>
      </c>
      <c r="O32" s="166">
        <v>10400</v>
      </c>
      <c r="P32" s="166">
        <v>9404</v>
      </c>
      <c r="Q32" s="167">
        <f t="shared" si="16"/>
        <v>-9.5769230769230718E-2</v>
      </c>
      <c r="R32" s="167">
        <f t="shared" si="14"/>
        <v>5.582416930086224E-3</v>
      </c>
      <c r="S32" s="166">
        <v>9525</v>
      </c>
      <c r="T32" s="166">
        <v>11543</v>
      </c>
      <c r="U32" s="166">
        <v>12877</v>
      </c>
      <c r="V32" s="166">
        <v>11952</v>
      </c>
      <c r="W32" s="166">
        <v>10759</v>
      </c>
      <c r="X32" s="167">
        <f t="shared" si="17"/>
        <v>-9.9815930388219565E-2</v>
      </c>
      <c r="Y32" s="167">
        <f t="shared" si="18"/>
        <v>5.2295250654115933E-3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373</v>
      </c>
      <c r="F33" s="166">
        <v>543</v>
      </c>
      <c r="G33" s="166">
        <v>322</v>
      </c>
      <c r="H33" s="166">
        <v>277</v>
      </c>
      <c r="I33" s="167">
        <f t="shared" si="15"/>
        <v>-0.13975155279503104</v>
      </c>
      <c r="J33" s="167">
        <f t="shared" si="12"/>
        <v>7.4306162851210623E-4</v>
      </c>
      <c r="K33" s="166">
        <v>10437</v>
      </c>
      <c r="L33" s="166">
        <v>205</v>
      </c>
      <c r="M33" s="166">
        <v>6748</v>
      </c>
      <c r="N33" s="166">
        <v>11186</v>
      </c>
      <c r="O33" s="166">
        <v>10892</v>
      </c>
      <c r="P33" s="166">
        <v>9362</v>
      </c>
      <c r="Q33" s="167">
        <f t="shared" si="16"/>
        <v>-0.14047006977598242</v>
      </c>
      <c r="R33" s="167">
        <f t="shared" si="14"/>
        <v>5.5574848255494714E-3</v>
      </c>
      <c r="S33" s="166">
        <v>11099</v>
      </c>
      <c r="T33" s="166">
        <v>7121</v>
      </c>
      <c r="U33" s="166">
        <v>11729</v>
      </c>
      <c r="V33" s="166">
        <v>11214</v>
      </c>
      <c r="W33" s="166">
        <v>9639</v>
      </c>
      <c r="X33" s="167">
        <f t="shared" si="17"/>
        <v>-0.1404494382022472</v>
      </c>
      <c r="Y33" s="167">
        <f t="shared" si="18"/>
        <v>4.6851372902223581E-3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502</v>
      </c>
      <c r="E34" s="171">
        <f t="shared" si="20"/>
        <v>19001</v>
      </c>
      <c r="F34" s="171">
        <f t="shared" si="20"/>
        <v>21303</v>
      </c>
      <c r="G34" s="171">
        <f t="shared" si="20"/>
        <v>21148</v>
      </c>
      <c r="H34" s="171">
        <f t="shared" si="20"/>
        <v>22140</v>
      </c>
      <c r="I34" s="172">
        <f t="shared" si="15"/>
        <v>4.6907508984301183E-2</v>
      </c>
      <c r="J34" s="172">
        <f t="shared" si="12"/>
        <v>5.9391279621870158E-2</v>
      </c>
      <c r="K34" s="171">
        <f t="shared" ref="K34:P34" si="21">K26-SUM(K27:K33)</f>
        <v>48784</v>
      </c>
      <c r="L34" s="171">
        <f t="shared" si="21"/>
        <v>35290</v>
      </c>
      <c r="M34" s="171">
        <f t="shared" si="21"/>
        <v>114756</v>
      </c>
      <c r="N34" s="171">
        <f t="shared" si="21"/>
        <v>129560</v>
      </c>
      <c r="O34" s="171">
        <f t="shared" si="21"/>
        <v>146654</v>
      </c>
      <c r="P34" s="171">
        <f t="shared" si="21"/>
        <v>136899</v>
      </c>
      <c r="Q34" s="172">
        <f t="shared" si="16"/>
        <v>-6.6517108295716443E-2</v>
      </c>
      <c r="R34" s="172">
        <f t="shared" si="14"/>
        <v>8.126619473754508E-2</v>
      </c>
      <c r="S34" s="171">
        <f>S26-SUM(S27:S33)</f>
        <v>56880</v>
      </c>
      <c r="T34" s="171">
        <f>T26-SUM(T27:T33)</f>
        <v>133757</v>
      </c>
      <c r="U34" s="171">
        <f>U26-SUM(U27:U33)</f>
        <v>150863</v>
      </c>
      <c r="V34" s="171">
        <f>V26-SUM(V27:V33)</f>
        <v>167802</v>
      </c>
      <c r="W34" s="171">
        <f>W26-SUM(W27:W33)</f>
        <v>159039</v>
      </c>
      <c r="X34" s="172">
        <f t="shared" si="17"/>
        <v>-5.2222261951585747E-2</v>
      </c>
      <c r="Y34" s="172">
        <f t="shared" si="18"/>
        <v>7.7302578016357884E-2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4640</v>
      </c>
      <c r="E36" s="178">
        <f t="shared" si="22"/>
        <v>82311</v>
      </c>
      <c r="F36" s="178">
        <f t="shared" si="22"/>
        <v>98641</v>
      </c>
      <c r="G36" s="178">
        <f t="shared" si="22"/>
        <v>100861</v>
      </c>
      <c r="H36" s="178">
        <f t="shared" si="22"/>
        <v>95008</v>
      </c>
      <c r="I36" s="179">
        <f>IFERROR(H36/G36-1,"-")</f>
        <v>-5.8030358612347732E-2</v>
      </c>
      <c r="J36" s="179">
        <f t="shared" ref="J36:J48" si="23">H36/H$8</f>
        <v>0.25486209098078771</v>
      </c>
      <c r="K36" s="178">
        <f t="shared" ref="K36:P36" si="24">K37+K40</f>
        <v>107490</v>
      </c>
      <c r="L36" s="178">
        <f t="shared" si="24"/>
        <v>19317</v>
      </c>
      <c r="M36" s="178">
        <f t="shared" si="24"/>
        <v>257587</v>
      </c>
      <c r="N36" s="178">
        <f t="shared" si="24"/>
        <v>292456</v>
      </c>
      <c r="O36" s="178">
        <f t="shared" si="24"/>
        <v>311918</v>
      </c>
      <c r="P36" s="178">
        <f t="shared" si="24"/>
        <v>332717</v>
      </c>
      <c r="Q36" s="179">
        <f>IFERROR(P36/O36-1,"-")</f>
        <v>6.668098666957345E-2</v>
      </c>
      <c r="R36" s="179">
        <f t="shared" ref="R36:R48" si="25">P36/P$8</f>
        <v>0.19750797678939791</v>
      </c>
      <c r="S36" s="178">
        <f>S37+S40</f>
        <v>147106</v>
      </c>
      <c r="T36" s="178">
        <f>T37+T40</f>
        <v>339898</v>
      </c>
      <c r="U36" s="178">
        <f>U37+U40</f>
        <v>391097</v>
      </c>
      <c r="V36" s="178">
        <f>V37+V40</f>
        <v>412779</v>
      </c>
      <c r="W36" s="178">
        <f>W37+W40</f>
        <v>427725</v>
      </c>
      <c r="X36" s="179">
        <f>IFERROR(W36/V36-1,"-")</f>
        <v>3.6208237337655325E-2</v>
      </c>
      <c r="Y36" s="179">
        <f>W36/W$8</f>
        <v>0.20790023316322837</v>
      </c>
    </row>
    <row r="37" spans="1:25" x14ac:dyDescent="0.25">
      <c r="A37" s="57"/>
      <c r="B37" s="161" t="s">
        <v>99</v>
      </c>
      <c r="C37" s="162">
        <v>2530</v>
      </c>
      <c r="D37" s="162">
        <v>1583</v>
      </c>
      <c r="E37" s="162">
        <v>10369</v>
      </c>
      <c r="F37" s="162">
        <v>13961</v>
      </c>
      <c r="G37" s="162">
        <v>13301</v>
      </c>
      <c r="H37" s="162">
        <v>10125</v>
      </c>
      <c r="I37" s="163">
        <f>IFERROR(H37/G37-1,"-")</f>
        <v>-0.23877903916998722</v>
      </c>
      <c r="J37" s="163">
        <f t="shared" si="23"/>
        <v>2.716064616853818E-2</v>
      </c>
      <c r="K37" s="162">
        <v>7136</v>
      </c>
      <c r="L37" s="162">
        <v>4977</v>
      </c>
      <c r="M37" s="162">
        <v>24024</v>
      </c>
      <c r="N37" s="162">
        <v>20566</v>
      </c>
      <c r="O37" s="162">
        <v>19475</v>
      </c>
      <c r="P37" s="162">
        <v>24026</v>
      </c>
      <c r="Q37" s="163">
        <f>IFERROR(P37/O37-1,"-")</f>
        <v>0.23368421052631572</v>
      </c>
      <c r="R37" s="163">
        <f t="shared" si="25"/>
        <v>1.4262351038095662E-2</v>
      </c>
      <c r="S37" s="162">
        <v>9666</v>
      </c>
      <c r="T37" s="162">
        <v>34393</v>
      </c>
      <c r="U37" s="162">
        <v>34527</v>
      </c>
      <c r="V37" s="162">
        <v>32776</v>
      </c>
      <c r="W37" s="162">
        <v>34151</v>
      </c>
      <c r="X37" s="163">
        <f>IFERROR(W37/V37-1,"-")</f>
        <v>4.1951427874054259E-2</v>
      </c>
      <c r="Y37" s="163">
        <f>W37/W$8</f>
        <v>1.6599452598649627E-2</v>
      </c>
    </row>
    <row r="38" spans="1:25" x14ac:dyDescent="0.25">
      <c r="A38" s="57"/>
      <c r="B38" s="165" t="s">
        <v>105</v>
      </c>
      <c r="C38" s="166">
        <v>1111</v>
      </c>
      <c r="D38" s="166">
        <v>1360</v>
      </c>
      <c r="E38" s="166">
        <v>5108</v>
      </c>
      <c r="F38" s="166">
        <v>7015</v>
      </c>
      <c r="G38" s="166">
        <v>9238</v>
      </c>
      <c r="H38" s="166">
        <v>5839</v>
      </c>
      <c r="I38" s="167">
        <f>IFERROR(H38/G38-1,"-")</f>
        <v>-0.36793678285343145</v>
      </c>
      <c r="J38" s="167">
        <f t="shared" si="23"/>
        <v>1.5663309923762414E-2</v>
      </c>
      <c r="K38" s="166">
        <v>954</v>
      </c>
      <c r="L38" s="166">
        <v>1758</v>
      </c>
      <c r="M38" s="166">
        <v>3863</v>
      </c>
      <c r="N38" s="166">
        <v>3628</v>
      </c>
      <c r="O38" s="166">
        <v>3788</v>
      </c>
      <c r="P38" s="166">
        <v>6534</v>
      </c>
      <c r="Q38" s="167">
        <f>IFERROR(P38/O38-1,"-")</f>
        <v>0.72492080253431901</v>
      </c>
      <c r="R38" s="167">
        <f t="shared" si="25"/>
        <v>3.8787231200747962E-3</v>
      </c>
      <c r="S38" s="166">
        <v>2065</v>
      </c>
      <c r="T38" s="166">
        <v>8971</v>
      </c>
      <c r="U38" s="166">
        <v>10643</v>
      </c>
      <c r="V38" s="166">
        <v>13026</v>
      </c>
      <c r="W38" s="166">
        <v>12373</v>
      </c>
      <c r="X38" s="167">
        <f>IFERROR(W38/V38-1,"-")</f>
        <v>-5.0130508214340508E-2</v>
      </c>
      <c r="Y38" s="167">
        <f>W38/W$8</f>
        <v>6.0140267343003666E-3</v>
      </c>
    </row>
    <row r="39" spans="1:25" x14ac:dyDescent="0.25">
      <c r="A39" s="57"/>
      <c r="B39" s="165" t="s">
        <v>102</v>
      </c>
      <c r="C39" s="166">
        <v>1419</v>
      </c>
      <c r="D39" s="166">
        <v>223</v>
      </c>
      <c r="E39" s="166">
        <v>5261</v>
      </c>
      <c r="F39" s="166">
        <v>6946</v>
      </c>
      <c r="G39" s="166">
        <v>4063</v>
      </c>
      <c r="H39" s="166">
        <v>4286</v>
      </c>
      <c r="I39" s="167">
        <f>IFERROR(H39/G39-1,"-")</f>
        <v>5.4885552547378813E-2</v>
      </c>
      <c r="J39" s="167">
        <f t="shared" si="23"/>
        <v>1.1497336244775768E-2</v>
      </c>
      <c r="K39" s="166">
        <v>6182</v>
      </c>
      <c r="L39" s="166">
        <v>3219</v>
      </c>
      <c r="M39" s="166">
        <v>20161</v>
      </c>
      <c r="N39" s="166">
        <v>16938</v>
      </c>
      <c r="O39" s="166">
        <v>15687</v>
      </c>
      <c r="P39" s="166">
        <v>17492</v>
      </c>
      <c r="Q39" s="167">
        <f>IFERROR(P39/O39-1,"-")</f>
        <v>0.11506342831644045</v>
      </c>
      <c r="R39" s="167">
        <f t="shared" si="25"/>
        <v>1.0383627918020865E-2</v>
      </c>
      <c r="S39" s="166">
        <v>7601</v>
      </c>
      <c r="T39" s="166">
        <v>25422</v>
      </c>
      <c r="U39" s="166">
        <v>23884</v>
      </c>
      <c r="V39" s="166">
        <v>19750</v>
      </c>
      <c r="W39" s="166">
        <v>21778</v>
      </c>
      <c r="X39" s="167">
        <f>IFERROR(W39/V39-1,"-")</f>
        <v>0.10268354430379745</v>
      </c>
      <c r="Y39" s="167">
        <f>W39/W$8</f>
        <v>1.058542586434926E-2</v>
      </c>
    </row>
    <row r="40" spans="1:25" x14ac:dyDescent="0.25">
      <c r="A40" s="57"/>
      <c r="B40" s="161" t="s">
        <v>109</v>
      </c>
      <c r="C40" s="162">
        <v>37086</v>
      </c>
      <c r="D40" s="162">
        <v>3057</v>
      </c>
      <c r="E40" s="162">
        <v>71942</v>
      </c>
      <c r="F40" s="162">
        <v>84680</v>
      </c>
      <c r="G40" s="162">
        <v>87560</v>
      </c>
      <c r="H40" s="162">
        <v>84883</v>
      </c>
      <c r="I40" s="163">
        <f>IFERROR(H40/G40-1,"-")</f>
        <v>-3.0573321151210586E-2</v>
      </c>
      <c r="J40" s="163">
        <f t="shared" si="23"/>
        <v>0.22770144481224952</v>
      </c>
      <c r="K40" s="162">
        <v>100354</v>
      </c>
      <c r="L40" s="162">
        <v>14340</v>
      </c>
      <c r="M40" s="162">
        <v>233563</v>
      </c>
      <c r="N40" s="162">
        <v>271890</v>
      </c>
      <c r="O40" s="162">
        <v>292443</v>
      </c>
      <c r="P40" s="162">
        <v>308691</v>
      </c>
      <c r="Q40" s="163">
        <f>IFERROR(P40/O40-1,"-")</f>
        <v>5.5559544936962135E-2</v>
      </c>
      <c r="R40" s="163">
        <f t="shared" si="25"/>
        <v>0.18324562575130227</v>
      </c>
      <c r="S40" s="162">
        <v>137440</v>
      </c>
      <c r="T40" s="162">
        <v>305505</v>
      </c>
      <c r="U40" s="162">
        <v>356570</v>
      </c>
      <c r="V40" s="162">
        <v>380003</v>
      </c>
      <c r="W40" s="162">
        <v>393574</v>
      </c>
      <c r="X40" s="163">
        <f>IFERROR(W40/V40-1,"-")</f>
        <v>3.5712875950979273E-2</v>
      </c>
      <c r="Y40" s="163">
        <f>W40/W$8</f>
        <v>0.19130078056457872</v>
      </c>
    </row>
    <row r="41" spans="1:25" s="57" customFormat="1" x14ac:dyDescent="0.25">
      <c r="B41" s="165" t="s">
        <v>112</v>
      </c>
      <c r="C41" s="166">
        <v>18060</v>
      </c>
      <c r="D41" s="166">
        <v>85</v>
      </c>
      <c r="E41" s="166">
        <v>34390</v>
      </c>
      <c r="F41" s="166">
        <v>36718</v>
      </c>
      <c r="G41" s="166">
        <v>36555</v>
      </c>
      <c r="H41" s="166">
        <v>33076</v>
      </c>
      <c r="I41" s="167">
        <f t="shared" ref="I41:I48" si="26">IFERROR(H41/G41-1,"-")</f>
        <v>-9.5171659143756027E-2</v>
      </c>
      <c r="J41" s="167">
        <f t="shared" si="23"/>
        <v>8.872746001684631E-2</v>
      </c>
      <c r="K41" s="166">
        <v>48199</v>
      </c>
      <c r="L41" s="166">
        <v>596</v>
      </c>
      <c r="M41" s="166">
        <v>118443</v>
      </c>
      <c r="N41" s="166">
        <v>141293</v>
      </c>
      <c r="O41" s="166">
        <v>159154</v>
      </c>
      <c r="P41" s="166">
        <v>166370</v>
      </c>
      <c r="Q41" s="167">
        <f t="shared" ref="Q41:Q48" si="27">IFERROR(P41/O41-1,"-")</f>
        <v>4.5339733842693297E-2</v>
      </c>
      <c r="R41" s="167">
        <f t="shared" si="25"/>
        <v>9.8760815042369735E-2</v>
      </c>
      <c r="S41" s="166">
        <v>66259</v>
      </c>
      <c r="T41" s="166">
        <v>152833</v>
      </c>
      <c r="U41" s="166">
        <v>178011</v>
      </c>
      <c r="V41" s="166">
        <v>195709</v>
      </c>
      <c r="W41" s="166">
        <v>199446</v>
      </c>
      <c r="X41" s="167">
        <f t="shared" ref="X41:X48" si="28">IFERROR(W41/V41-1,"-")</f>
        <v>1.9094676279578282E-2</v>
      </c>
      <c r="Y41" s="167">
        <f t="shared" ref="Y41:Y48" si="29">W41/W$8</f>
        <v>9.6942825187850232E-2</v>
      </c>
    </row>
    <row r="42" spans="1:25" s="57" customFormat="1" x14ac:dyDescent="0.25">
      <c r="B42" s="165" t="s">
        <v>115</v>
      </c>
      <c r="C42" s="166">
        <v>2861</v>
      </c>
      <c r="D42" s="166">
        <v>120</v>
      </c>
      <c r="E42" s="166">
        <v>3125</v>
      </c>
      <c r="F42" s="166">
        <v>5279</v>
      </c>
      <c r="G42" s="166">
        <v>5543</v>
      </c>
      <c r="H42" s="166">
        <v>6114</v>
      </c>
      <c r="I42" s="167">
        <f t="shared" si="26"/>
        <v>0.10301280894822296</v>
      </c>
      <c r="J42" s="167">
        <f t="shared" si="23"/>
        <v>1.6401006486364684E-2</v>
      </c>
      <c r="K42" s="166">
        <v>5618</v>
      </c>
      <c r="L42" s="166">
        <v>1331</v>
      </c>
      <c r="M42" s="166">
        <v>9399</v>
      </c>
      <c r="N42" s="166">
        <v>11997</v>
      </c>
      <c r="O42" s="166">
        <v>10496</v>
      </c>
      <c r="P42" s="166">
        <v>10421</v>
      </c>
      <c r="Q42" s="167">
        <f t="shared" si="27"/>
        <v>-7.1455792682927344E-3</v>
      </c>
      <c r="R42" s="167">
        <f t="shared" si="25"/>
        <v>6.1861300327975899E-3</v>
      </c>
      <c r="S42" s="166">
        <v>8479</v>
      </c>
      <c r="T42" s="166">
        <v>12524</v>
      </c>
      <c r="U42" s="166">
        <v>17276</v>
      </c>
      <c r="V42" s="166">
        <v>16039</v>
      </c>
      <c r="W42" s="166">
        <v>16535</v>
      </c>
      <c r="X42" s="167">
        <f t="shared" si="28"/>
        <v>3.0924621235737915E-2</v>
      </c>
      <c r="Y42" s="167">
        <f t="shared" si="29"/>
        <v>8.0370105917446505E-3</v>
      </c>
    </row>
    <row r="43" spans="1:25" x14ac:dyDescent="0.25">
      <c r="A43" s="57"/>
      <c r="B43" s="165" t="s">
        <v>118</v>
      </c>
      <c r="C43" s="166">
        <v>1616</v>
      </c>
      <c r="D43" s="166">
        <v>211</v>
      </c>
      <c r="E43" s="166">
        <v>2329</v>
      </c>
      <c r="F43" s="166">
        <v>3750</v>
      </c>
      <c r="G43" s="166">
        <v>3969</v>
      </c>
      <c r="H43" s="166">
        <v>3810</v>
      </c>
      <c r="I43" s="167">
        <f t="shared" si="26"/>
        <v>-4.0060468631897161E-2</v>
      </c>
      <c r="J43" s="167">
        <f t="shared" si="23"/>
        <v>1.0220450558235108E-2</v>
      </c>
      <c r="K43" s="166">
        <v>2576</v>
      </c>
      <c r="L43" s="166">
        <v>2145</v>
      </c>
      <c r="M43" s="166">
        <v>5958</v>
      </c>
      <c r="N43" s="166">
        <v>6490</v>
      </c>
      <c r="O43" s="166">
        <v>5721</v>
      </c>
      <c r="P43" s="166">
        <v>6584</v>
      </c>
      <c r="Q43" s="167">
        <f t="shared" si="27"/>
        <v>0.15084775388918015</v>
      </c>
      <c r="R43" s="167">
        <f t="shared" si="25"/>
        <v>3.9084041969042636E-3</v>
      </c>
      <c r="S43" s="166">
        <v>4192</v>
      </c>
      <c r="T43" s="166">
        <v>8287</v>
      </c>
      <c r="U43" s="166">
        <v>10240</v>
      </c>
      <c r="V43" s="166">
        <v>9690</v>
      </c>
      <c r="W43" s="166">
        <v>10394</v>
      </c>
      <c r="X43" s="167">
        <f t="shared" si="28"/>
        <v>7.2652218782249811E-2</v>
      </c>
      <c r="Y43" s="167">
        <f t="shared" si="29"/>
        <v>5.0521129779615304E-3</v>
      </c>
    </row>
    <row r="44" spans="1:25" x14ac:dyDescent="0.25">
      <c r="A44" s="57"/>
      <c r="B44" s="165" t="s">
        <v>125</v>
      </c>
      <c r="C44" s="166">
        <v>711</v>
      </c>
      <c r="D44" s="166">
        <v>36</v>
      </c>
      <c r="E44" s="166">
        <v>1420</v>
      </c>
      <c r="F44" s="166">
        <v>1583</v>
      </c>
      <c r="G44" s="166">
        <v>1742</v>
      </c>
      <c r="H44" s="166">
        <v>1469</v>
      </c>
      <c r="I44" s="167">
        <f t="shared" si="26"/>
        <v>-0.15671641791044777</v>
      </c>
      <c r="J44" s="167">
        <f t="shared" si="23"/>
        <v>3.940640910773589E-3</v>
      </c>
      <c r="K44" s="166">
        <v>4692</v>
      </c>
      <c r="L44" s="166">
        <v>868</v>
      </c>
      <c r="M44" s="166">
        <v>13564</v>
      </c>
      <c r="N44" s="166">
        <v>12240</v>
      </c>
      <c r="O44" s="166">
        <v>13313</v>
      </c>
      <c r="P44" s="166">
        <v>11788</v>
      </c>
      <c r="Q44" s="167">
        <f t="shared" si="27"/>
        <v>-0.11454968827461876</v>
      </c>
      <c r="R44" s="167">
        <f t="shared" si="25"/>
        <v>6.9976106733152278E-3</v>
      </c>
      <c r="S44" s="166">
        <v>5403</v>
      </c>
      <c r="T44" s="166">
        <v>14984</v>
      </c>
      <c r="U44" s="166">
        <v>13823</v>
      </c>
      <c r="V44" s="166">
        <v>15055</v>
      </c>
      <c r="W44" s="166">
        <v>13257</v>
      </c>
      <c r="X44" s="167">
        <f t="shared" si="28"/>
        <v>-0.11942876120890067</v>
      </c>
      <c r="Y44" s="167">
        <f t="shared" si="29"/>
        <v>6.4437042282890133E-3</v>
      </c>
    </row>
    <row r="45" spans="1:25" x14ac:dyDescent="0.25">
      <c r="A45" s="57"/>
      <c r="B45" s="165" t="s">
        <v>121</v>
      </c>
      <c r="C45" s="166">
        <v>694</v>
      </c>
      <c r="D45" s="166">
        <v>58</v>
      </c>
      <c r="E45" s="166">
        <v>770</v>
      </c>
      <c r="F45" s="166">
        <v>1002</v>
      </c>
      <c r="G45" s="166">
        <v>1153</v>
      </c>
      <c r="H45" s="166">
        <v>1280</v>
      </c>
      <c r="I45" s="167">
        <f t="shared" si="26"/>
        <v>0.11014744145706845</v>
      </c>
      <c r="J45" s="167">
        <f t="shared" si="23"/>
        <v>3.4336421822942094E-3</v>
      </c>
      <c r="K45" s="166">
        <v>6876</v>
      </c>
      <c r="L45" s="166">
        <v>1315</v>
      </c>
      <c r="M45" s="166">
        <v>13453</v>
      </c>
      <c r="N45" s="166">
        <v>15707</v>
      </c>
      <c r="O45" s="166">
        <v>16377</v>
      </c>
      <c r="P45" s="166">
        <v>13061</v>
      </c>
      <c r="Q45" s="167">
        <f t="shared" si="27"/>
        <v>-0.20247908652378332</v>
      </c>
      <c r="R45" s="167">
        <f t="shared" si="25"/>
        <v>7.7532908893934672E-3</v>
      </c>
      <c r="S45" s="166">
        <v>7570</v>
      </c>
      <c r="T45" s="166">
        <v>14223</v>
      </c>
      <c r="U45" s="166">
        <v>16709</v>
      </c>
      <c r="V45" s="166">
        <v>17530</v>
      </c>
      <c r="W45" s="166">
        <v>14341</v>
      </c>
      <c r="X45" s="167">
        <f t="shared" si="28"/>
        <v>-0.18191671420422129</v>
      </c>
      <c r="Y45" s="167">
        <f t="shared" si="29"/>
        <v>6.970593824990024E-3</v>
      </c>
    </row>
    <row r="46" spans="1:25" x14ac:dyDescent="0.25">
      <c r="A46" s="57"/>
      <c r="B46" s="165" t="s">
        <v>130</v>
      </c>
      <c r="C46" s="166">
        <v>1093</v>
      </c>
      <c r="D46" s="166">
        <v>6</v>
      </c>
      <c r="E46" s="166">
        <v>1389</v>
      </c>
      <c r="F46" s="166">
        <v>1539</v>
      </c>
      <c r="G46" s="166">
        <v>854</v>
      </c>
      <c r="H46" s="166">
        <v>1144</v>
      </c>
      <c r="I46" s="167">
        <f t="shared" si="26"/>
        <v>0.33957845433255263</v>
      </c>
      <c r="J46" s="167">
        <f t="shared" si="23"/>
        <v>3.0688177004254496E-3</v>
      </c>
      <c r="K46" s="166">
        <v>2222</v>
      </c>
      <c r="L46" s="166">
        <v>114</v>
      </c>
      <c r="M46" s="166">
        <v>3118</v>
      </c>
      <c r="N46" s="166">
        <v>4414</v>
      </c>
      <c r="O46" s="166">
        <v>4024</v>
      </c>
      <c r="P46" s="166">
        <v>4923</v>
      </c>
      <c r="Q46" s="167">
        <f t="shared" si="27"/>
        <v>0.22340954274353875</v>
      </c>
      <c r="R46" s="167">
        <f t="shared" si="25"/>
        <v>2.9223988246293575E-3</v>
      </c>
      <c r="S46" s="166">
        <v>3315</v>
      </c>
      <c r="T46" s="166">
        <v>4507</v>
      </c>
      <c r="U46" s="166">
        <v>5953</v>
      </c>
      <c r="V46" s="166">
        <v>4878</v>
      </c>
      <c r="W46" s="166">
        <v>6067</v>
      </c>
      <c r="X46" s="167">
        <f t="shared" si="28"/>
        <v>0.24374743747437466</v>
      </c>
      <c r="Y46" s="167">
        <f t="shared" si="29"/>
        <v>2.9489291357795463E-3</v>
      </c>
    </row>
    <row r="47" spans="1:25" x14ac:dyDescent="0.25">
      <c r="A47" s="57"/>
      <c r="B47" s="165" t="s">
        <v>133</v>
      </c>
      <c r="C47" s="166">
        <v>1061</v>
      </c>
      <c r="D47" s="166">
        <v>3</v>
      </c>
      <c r="E47" s="166">
        <v>747</v>
      </c>
      <c r="F47" s="166">
        <v>1027</v>
      </c>
      <c r="G47" s="166">
        <v>846</v>
      </c>
      <c r="H47" s="166">
        <v>724</v>
      </c>
      <c r="I47" s="167">
        <f t="shared" si="26"/>
        <v>-0.14420803782505909</v>
      </c>
      <c r="J47" s="167">
        <f t="shared" si="23"/>
        <v>1.9421538593601623E-3</v>
      </c>
      <c r="K47" s="166">
        <v>3677</v>
      </c>
      <c r="L47" s="166">
        <v>616</v>
      </c>
      <c r="M47" s="166">
        <v>3039</v>
      </c>
      <c r="N47" s="166">
        <v>4721</v>
      </c>
      <c r="O47" s="166">
        <v>4479</v>
      </c>
      <c r="P47" s="166">
        <v>3848</v>
      </c>
      <c r="Q47" s="167">
        <f t="shared" si="27"/>
        <v>-0.14087966063853541</v>
      </c>
      <c r="R47" s="167">
        <f t="shared" si="25"/>
        <v>2.2842556727958089E-3</v>
      </c>
      <c r="S47" s="166">
        <v>4738</v>
      </c>
      <c r="T47" s="166">
        <v>3786</v>
      </c>
      <c r="U47" s="166">
        <v>5748</v>
      </c>
      <c r="V47" s="166">
        <v>5325</v>
      </c>
      <c r="W47" s="166">
        <v>4572</v>
      </c>
      <c r="X47" s="167">
        <f t="shared" si="28"/>
        <v>-0.14140845070422536</v>
      </c>
      <c r="Y47" s="167">
        <f t="shared" si="29"/>
        <v>2.2222686680046294E-3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2538</v>
      </c>
      <c r="E48" s="171">
        <f t="shared" si="31"/>
        <v>27772</v>
      </c>
      <c r="F48" s="171">
        <f t="shared" si="31"/>
        <v>33782</v>
      </c>
      <c r="G48" s="171">
        <f t="shared" si="31"/>
        <v>36898</v>
      </c>
      <c r="H48" s="171">
        <f t="shared" si="31"/>
        <v>37266</v>
      </c>
      <c r="I48" s="172">
        <f t="shared" si="26"/>
        <v>9.9734402948670198E-3</v>
      </c>
      <c r="J48" s="172">
        <f t="shared" si="23"/>
        <v>9.9967273097950005E-2</v>
      </c>
      <c r="K48" s="171">
        <f t="shared" ref="K48:P48" si="32">K40-SUM(K41:K47)</f>
        <v>26494</v>
      </c>
      <c r="L48" s="171">
        <f t="shared" si="32"/>
        <v>7355</v>
      </c>
      <c r="M48" s="171">
        <f t="shared" si="32"/>
        <v>66589</v>
      </c>
      <c r="N48" s="171">
        <f t="shared" si="32"/>
        <v>75028</v>
      </c>
      <c r="O48" s="171">
        <f t="shared" si="32"/>
        <v>78879</v>
      </c>
      <c r="P48" s="171">
        <f t="shared" si="32"/>
        <v>91696</v>
      </c>
      <c r="Q48" s="172">
        <f t="shared" si="27"/>
        <v>0.16248938247188738</v>
      </c>
      <c r="R48" s="172">
        <f t="shared" si="25"/>
        <v>5.4432720419096803E-2</v>
      </c>
      <c r="S48" s="171">
        <f>S40-SUM(S41:S47)</f>
        <v>37484</v>
      </c>
      <c r="T48" s="171">
        <f>T40-SUM(T41:T47)</f>
        <v>94361</v>
      </c>
      <c r="U48" s="171">
        <f>U40-SUM(U41:U47)</f>
        <v>108810</v>
      </c>
      <c r="V48" s="171">
        <f>V40-SUM(V41:V47)</f>
        <v>115777</v>
      </c>
      <c r="W48" s="171">
        <f>W40-SUM(W41:W47)</f>
        <v>128962</v>
      </c>
      <c r="X48" s="172">
        <f t="shared" si="28"/>
        <v>0.11388272282059475</v>
      </c>
      <c r="Y48" s="172">
        <f t="shared" si="29"/>
        <v>6.2683335949959104E-2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16823</v>
      </c>
      <c r="U50" s="178">
        <f>U51+U54</f>
        <v>27125</v>
      </c>
      <c r="V50" s="178">
        <f>V51+V54</f>
        <v>22938</v>
      </c>
      <c r="W50" s="178">
        <f>W51+W54</f>
        <v>21490</v>
      </c>
      <c r="X50" s="179">
        <f>IFERROR(W50/V50-1,"-")</f>
        <v>-6.3126689336472253E-2</v>
      </c>
      <c r="Y50" s="179">
        <f>W50/W$8</f>
        <v>1.0445440436443456E-2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2015</v>
      </c>
      <c r="U51" s="162">
        <v>11992</v>
      </c>
      <c r="V51" s="162">
        <v>6278</v>
      </c>
      <c r="W51" s="162">
        <v>4341</v>
      </c>
      <c r="X51" s="163">
        <f>IFERROR(W51/V51-1,"-")</f>
        <v>-0.30853775087607516</v>
      </c>
      <c r="Y51" s="163">
        <f>W51/W$8</f>
        <v>2.1099886893718492E-3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774</v>
      </c>
      <c r="U52" s="166">
        <v>8931</v>
      </c>
      <c r="V52" s="166">
        <v>4223</v>
      </c>
      <c r="W52" s="166">
        <v>2810</v>
      </c>
      <c r="X52" s="167">
        <f>IFERROR(W52/V52-1,"-")</f>
        <v>-0.33459625858394504</v>
      </c>
      <c r="Y52" s="167">
        <f>W52/W$8</f>
        <v>1.3658300431087069E-3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1241</v>
      </c>
      <c r="U53" s="166">
        <v>3061</v>
      </c>
      <c r="V53" s="166">
        <v>2055</v>
      </c>
      <c r="W53" s="166">
        <v>1531</v>
      </c>
      <c r="X53" s="167">
        <f>IFERROR(W53/V53-1,"-")</f>
        <v>-0.25498783454987839</v>
      </c>
      <c r="Y53" s="167">
        <f>W53/W$8</f>
        <v>7.4415864626314247E-4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14808</v>
      </c>
      <c r="U54" s="162">
        <v>15133</v>
      </c>
      <c r="V54" s="162">
        <v>16660</v>
      </c>
      <c r="W54" s="162">
        <v>17149</v>
      </c>
      <c r="X54" s="163">
        <f>IFERROR(W54/V54-1,"-")</f>
        <v>2.9351740696278439E-2</v>
      </c>
      <c r="Y54" s="163">
        <f>W54/W$8</f>
        <v>8.3354517470716066E-3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5195</v>
      </c>
      <c r="U55" s="166">
        <v>4693</v>
      </c>
      <c r="V55" s="166">
        <v>5678</v>
      </c>
      <c r="W55" s="166">
        <v>6076</v>
      </c>
      <c r="X55" s="167">
        <f t="shared" ref="X55:X62" si="39">IFERROR(W55/V55-1,"-")</f>
        <v>7.0095103909827428E-2</v>
      </c>
      <c r="Y55" s="167">
        <f t="shared" ref="Y55:Y62" si="40">W55/W$8</f>
        <v>2.9533036804016027E-3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3627</v>
      </c>
      <c r="U56" s="166">
        <v>2689</v>
      </c>
      <c r="V56" s="166">
        <v>3388</v>
      </c>
      <c r="W56" s="166">
        <v>3491</v>
      </c>
      <c r="X56" s="167">
        <f t="shared" si="39"/>
        <v>3.0401416765053035E-2</v>
      </c>
      <c r="Y56" s="167">
        <f t="shared" si="40"/>
        <v>1.6968372528443046E-3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1130</v>
      </c>
      <c r="U57" s="166">
        <v>1547</v>
      </c>
      <c r="V57" s="166">
        <v>1228</v>
      </c>
      <c r="W57" s="166">
        <v>1091</v>
      </c>
      <c r="X57" s="167">
        <f t="shared" si="39"/>
        <v>-0.1115635179153095</v>
      </c>
      <c r="Y57" s="167">
        <f t="shared" si="40"/>
        <v>5.3029202029594279E-4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420</v>
      </c>
      <c r="U58" s="166">
        <v>349</v>
      </c>
      <c r="V58" s="166">
        <v>535</v>
      </c>
      <c r="W58" s="166">
        <v>519</v>
      </c>
      <c r="X58" s="167">
        <f t="shared" si="39"/>
        <v>-2.9906542056074792E-2</v>
      </c>
      <c r="Y58" s="167">
        <f t="shared" si="40"/>
        <v>2.5226540653858323E-4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385</v>
      </c>
      <c r="U59" s="166">
        <v>348</v>
      </c>
      <c r="V59" s="166">
        <v>390</v>
      </c>
      <c r="W59" s="166">
        <v>475</v>
      </c>
      <c r="X59" s="167">
        <f t="shared" si="39"/>
        <v>0.21794871794871784</v>
      </c>
      <c r="Y59" s="167">
        <f t="shared" si="40"/>
        <v>2.3087874394186328E-4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151</v>
      </c>
      <c r="V60" s="166">
        <v>78</v>
      </c>
      <c r="W60" s="166">
        <v>164</v>
      </c>
      <c r="X60" s="167">
        <f t="shared" si="39"/>
        <v>1.1025641025641026</v>
      </c>
      <c r="Y60" s="167">
        <f t="shared" si="40"/>
        <v>7.9713924224138059E-5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89</v>
      </c>
      <c r="U61" s="166">
        <v>138</v>
      </c>
      <c r="V61" s="166">
        <v>84</v>
      </c>
      <c r="W61" s="166">
        <v>405</v>
      </c>
      <c r="X61" s="167">
        <f t="shared" si="39"/>
        <v>3.8214285714285712</v>
      </c>
      <c r="Y61" s="167">
        <f t="shared" si="40"/>
        <v>1.9685450799253605E-4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3918</v>
      </c>
      <c r="U62" s="171">
        <f>U54-SUM(U55:U61)</f>
        <v>5218</v>
      </c>
      <c r="V62" s="171">
        <f>V54-SUM(V55:V61)</f>
        <v>5279</v>
      </c>
      <c r="W62" s="171">
        <f>W54-SUM(W55:W61)</f>
        <v>4928</v>
      </c>
      <c r="X62" s="172">
        <f t="shared" si="39"/>
        <v>-6.6489865504830492E-2</v>
      </c>
      <c r="Y62" s="172">
        <f t="shared" si="40"/>
        <v>2.3953062108326363E-3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16603</v>
      </c>
      <c r="M64" s="178">
        <f t="shared" si="46"/>
        <v>0</v>
      </c>
      <c r="N64" s="178">
        <f t="shared" si="46"/>
        <v>21288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62155</v>
      </c>
      <c r="U64" s="178">
        <f>U65+U68</f>
        <v>82441</v>
      </c>
      <c r="V64" s="178">
        <f>V65+V68</f>
        <v>96861</v>
      </c>
      <c r="W64" s="178">
        <f>W65+W68</f>
        <v>75400</v>
      </c>
      <c r="X64" s="179">
        <f>IFERROR(W64/V64-1,"-")</f>
        <v>-0.22156492293079777</v>
      </c>
      <c r="Y64" s="179">
        <f>W64/W$8</f>
        <v>3.6648962722561032E-2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8791</v>
      </c>
      <c r="M65" s="162">
        <v>0</v>
      </c>
      <c r="N65" s="162">
        <v>9045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14618</v>
      </c>
      <c r="U65" s="162">
        <v>14854</v>
      </c>
      <c r="V65" s="162">
        <v>27285</v>
      </c>
      <c r="W65" s="162">
        <v>18281</v>
      </c>
      <c r="X65" s="163">
        <f>IFERROR(W65/V65-1,"-")</f>
        <v>-0.32999816749129562</v>
      </c>
      <c r="Y65" s="163">
        <f>W65/W$8</f>
        <v>8.8856722484235845E-3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8533</v>
      </c>
      <c r="M66" s="166">
        <v>0</v>
      </c>
      <c r="N66" s="166">
        <v>6774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10990</v>
      </c>
      <c r="U66" s="166">
        <v>11125</v>
      </c>
      <c r="V66" s="166">
        <v>16363</v>
      </c>
      <c r="W66" s="166">
        <v>6550</v>
      </c>
      <c r="X66" s="167">
        <f>IFERROR(W66/V66-1,"-")</f>
        <v>-0.59970665525881561</v>
      </c>
      <c r="Y66" s="167">
        <f>W66/W$8</f>
        <v>3.1836963638299039E-3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258</v>
      </c>
      <c r="M67" s="166">
        <v>0</v>
      </c>
      <c r="N67" s="166">
        <v>2271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3628</v>
      </c>
      <c r="U67" s="166">
        <v>3729</v>
      </c>
      <c r="V67" s="166">
        <v>10922</v>
      </c>
      <c r="W67" s="166">
        <v>11731</v>
      </c>
      <c r="X67" s="167">
        <f>IFERROR(W67/V67-1,"-")</f>
        <v>7.4070683025087014E-2</v>
      </c>
      <c r="Y67" s="167">
        <f>W67/W$8</f>
        <v>5.7019758845936802E-3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7812</v>
      </c>
      <c r="M68" s="162">
        <v>0</v>
      </c>
      <c r="N68" s="162">
        <v>12243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47537</v>
      </c>
      <c r="U68" s="162">
        <v>67587</v>
      </c>
      <c r="V68" s="162">
        <v>69576</v>
      </c>
      <c r="W68" s="162">
        <v>57119</v>
      </c>
      <c r="X68" s="163">
        <f>IFERROR(W68/V68-1,"-")</f>
        <v>-0.17904162354834996</v>
      </c>
      <c r="Y68" s="163">
        <f>W68/W$8</f>
        <v>2.7763290474137448E-2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3814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18994</v>
      </c>
      <c r="U69" s="166">
        <v>23900</v>
      </c>
      <c r="V69" s="166">
        <v>21936</v>
      </c>
      <c r="W69" s="166">
        <v>24121</v>
      </c>
      <c r="X69" s="167">
        <f t="shared" ref="X69:X76" si="50">IFERROR(W69/V69-1,"-")</f>
        <v>9.96079504011671E-2</v>
      </c>
      <c r="Y69" s="167">
        <f t="shared" ref="Y69:Y76" si="51">W69/W$8</f>
        <v>1.1724265647624597E-2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1195</v>
      </c>
      <c r="M70" s="166">
        <v>0</v>
      </c>
      <c r="N70" s="166">
        <v>1993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5107</v>
      </c>
      <c r="U70" s="166">
        <v>5122</v>
      </c>
      <c r="V70" s="166">
        <v>5111</v>
      </c>
      <c r="W70" s="166">
        <v>5483</v>
      </c>
      <c r="X70" s="167">
        <f t="shared" si="50"/>
        <v>7.2784190960673012E-2</v>
      </c>
      <c r="Y70" s="167">
        <f t="shared" si="51"/>
        <v>2.6650697958594447E-3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1158</v>
      </c>
      <c r="M71" s="166">
        <v>0</v>
      </c>
      <c r="N71" s="166">
        <v>1042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6745</v>
      </c>
      <c r="U71" s="166">
        <v>8527</v>
      </c>
      <c r="V71" s="166">
        <v>10065</v>
      </c>
      <c r="W71" s="166">
        <v>5029</v>
      </c>
      <c r="X71" s="167">
        <f t="shared" si="50"/>
        <v>-0.50034773969200197</v>
      </c>
      <c r="Y71" s="167">
        <f t="shared" si="51"/>
        <v>2.44439832270238E-3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289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787</v>
      </c>
      <c r="U72" s="166">
        <v>1669</v>
      </c>
      <c r="V72" s="166">
        <v>2367</v>
      </c>
      <c r="W72" s="166">
        <v>1356</v>
      </c>
      <c r="X72" s="167">
        <f t="shared" si="50"/>
        <v>-0.42712294043092525</v>
      </c>
      <c r="Y72" s="167">
        <f t="shared" si="51"/>
        <v>6.5909805638982445E-4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413</v>
      </c>
      <c r="M73" s="166">
        <v>0</v>
      </c>
      <c r="N73" s="166">
        <v>337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1343</v>
      </c>
      <c r="U73" s="166">
        <v>1273</v>
      </c>
      <c r="V73" s="166">
        <v>1710</v>
      </c>
      <c r="W73" s="166">
        <v>1550</v>
      </c>
      <c r="X73" s="167">
        <f t="shared" si="50"/>
        <v>-9.3567251461988299E-2</v>
      </c>
      <c r="Y73" s="167">
        <f t="shared" si="51"/>
        <v>7.5339379602081696E-4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878</v>
      </c>
      <c r="U74" s="166">
        <v>3180</v>
      </c>
      <c r="V74" s="166">
        <v>1641</v>
      </c>
      <c r="W74" s="166">
        <v>810</v>
      </c>
      <c r="X74" s="167">
        <f t="shared" si="50"/>
        <v>-0.50639853747714803</v>
      </c>
      <c r="Y74" s="167">
        <f t="shared" si="51"/>
        <v>3.9370901598507211E-4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18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278</v>
      </c>
      <c r="U75" s="166">
        <v>906</v>
      </c>
      <c r="V75" s="166">
        <v>203</v>
      </c>
      <c r="W75" s="166">
        <v>521</v>
      </c>
      <c r="X75" s="167">
        <f t="shared" si="50"/>
        <v>1.5665024630541873</v>
      </c>
      <c r="Y75" s="167">
        <f t="shared" si="51"/>
        <v>2.532375275657069E-4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3762</v>
      </c>
      <c r="M76" s="171">
        <f t="shared" si="54"/>
        <v>0</v>
      </c>
      <c r="N76" s="171">
        <f t="shared" si="54"/>
        <v>4749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13405</v>
      </c>
      <c r="U76" s="171">
        <f>U68-SUM(U69:U75)</f>
        <v>23010</v>
      </c>
      <c r="V76" s="171">
        <f>V68-SUM(V69:V75)</f>
        <v>26543</v>
      </c>
      <c r="W76" s="171">
        <f>W68-SUM(W69:W75)</f>
        <v>18249</v>
      </c>
      <c r="X76" s="172">
        <f t="shared" si="50"/>
        <v>-0.31247409863240783</v>
      </c>
      <c r="Y76" s="172">
        <f t="shared" si="51"/>
        <v>8.8701183119896058E-3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20205</v>
      </c>
      <c r="E78" s="178">
        <f t="shared" si="55"/>
        <v>51269</v>
      </c>
      <c r="F78" s="178">
        <f t="shared" si="55"/>
        <v>50097</v>
      </c>
      <c r="G78" s="178">
        <f t="shared" si="55"/>
        <v>56290</v>
      </c>
      <c r="H78" s="178">
        <f t="shared" si="55"/>
        <v>59742</v>
      </c>
      <c r="I78" s="179">
        <f>IFERROR(H78/G78-1,"-")</f>
        <v>6.1325279801030419E-2</v>
      </c>
      <c r="J78" s="179">
        <f t="shared" ref="J78:J90" si="56">H78/H$8</f>
        <v>0.16025988379267239</v>
      </c>
      <c r="K78" s="178">
        <f t="shared" ref="K78:P78" si="57">K79+K82</f>
        <v>93394</v>
      </c>
      <c r="L78" s="178">
        <f t="shared" si="57"/>
        <v>30999</v>
      </c>
      <c r="M78" s="178">
        <f t="shared" si="57"/>
        <v>210056</v>
      </c>
      <c r="N78" s="178">
        <f t="shared" si="57"/>
        <v>256421</v>
      </c>
      <c r="O78" s="178">
        <f t="shared" si="57"/>
        <v>297132</v>
      </c>
      <c r="P78" s="178">
        <f t="shared" si="57"/>
        <v>291861</v>
      </c>
      <c r="Q78" s="179">
        <f>IFERROR(P78/O78-1,"-")</f>
        <v>-1.7739590485036927E-2</v>
      </c>
      <c r="R78" s="179">
        <f t="shared" ref="R78:R90" si="58">P78/P$8</f>
        <v>0.17325497529050354</v>
      </c>
      <c r="S78" s="178">
        <f>S79+S82</f>
        <v>116219</v>
      </c>
      <c r="T78" s="178">
        <f>T79+T82</f>
        <v>261325</v>
      </c>
      <c r="U78" s="178">
        <f>U79+U82</f>
        <v>306518</v>
      </c>
      <c r="V78" s="178">
        <f>V79+V82</f>
        <v>353422</v>
      </c>
      <c r="W78" s="178">
        <f>W79+W82</f>
        <v>351603</v>
      </c>
      <c r="X78" s="179">
        <f>IFERROR(W78/V78-1,"-")</f>
        <v>-5.1468216466433736E-3</v>
      </c>
      <c r="Y78" s="179">
        <f>W78/W$8</f>
        <v>0.17090033474987568</v>
      </c>
    </row>
    <row r="79" spans="1:25" x14ac:dyDescent="0.25">
      <c r="A79" s="57"/>
      <c r="B79" s="161" t="s">
        <v>99</v>
      </c>
      <c r="C79" s="162">
        <v>7130</v>
      </c>
      <c r="D79" s="162">
        <v>11886</v>
      </c>
      <c r="E79" s="162">
        <v>24698</v>
      </c>
      <c r="F79" s="162">
        <v>23276</v>
      </c>
      <c r="G79" s="162">
        <v>25800</v>
      </c>
      <c r="H79" s="162">
        <v>28395</v>
      </c>
      <c r="I79" s="163">
        <f>IFERROR(H79/G79-1,"-")</f>
        <v>0.10058139534883725</v>
      </c>
      <c r="J79" s="163">
        <f t="shared" si="56"/>
        <v>7.6170523254878192E-2</v>
      </c>
      <c r="K79" s="162">
        <v>33582</v>
      </c>
      <c r="L79" s="162">
        <v>16882</v>
      </c>
      <c r="M79" s="162">
        <v>101615</v>
      </c>
      <c r="N79" s="162">
        <v>112041</v>
      </c>
      <c r="O79" s="162">
        <v>114422</v>
      </c>
      <c r="P79" s="162">
        <v>112058</v>
      </c>
      <c r="Q79" s="163">
        <f>IFERROR(P79/O79-1,"-")</f>
        <v>-2.066036251769765E-2</v>
      </c>
      <c r="R79" s="163">
        <f t="shared" si="58"/>
        <v>6.6520042147129102E-2</v>
      </c>
      <c r="S79" s="162">
        <v>40712</v>
      </c>
      <c r="T79" s="162">
        <v>126313</v>
      </c>
      <c r="U79" s="162">
        <v>135317</v>
      </c>
      <c r="V79" s="162">
        <v>140222</v>
      </c>
      <c r="W79" s="162">
        <v>140453</v>
      </c>
      <c r="X79" s="163">
        <f>IFERROR(W79/V79-1,"-")</f>
        <v>1.6473877137681558E-3</v>
      </c>
      <c r="Y79" s="163">
        <f>W79/W$8</f>
        <v>6.8268657311297942E-2</v>
      </c>
    </row>
    <row r="80" spans="1:25" x14ac:dyDescent="0.25">
      <c r="A80" s="57"/>
      <c r="B80" s="165" t="s">
        <v>105</v>
      </c>
      <c r="C80" s="166">
        <v>2296</v>
      </c>
      <c r="D80" s="166">
        <v>8324</v>
      </c>
      <c r="E80" s="166">
        <v>14831</v>
      </c>
      <c r="F80" s="166">
        <v>13951</v>
      </c>
      <c r="G80" s="166">
        <v>13560</v>
      </c>
      <c r="H80" s="166">
        <v>13516</v>
      </c>
      <c r="I80" s="167">
        <f>IFERROR(H80/G80-1,"-")</f>
        <v>-3.244837758112129E-3</v>
      </c>
      <c r="J80" s="167">
        <f t="shared" si="56"/>
        <v>3.6257115418662916E-2</v>
      </c>
      <c r="K80" s="166">
        <v>4508</v>
      </c>
      <c r="L80" s="166">
        <v>3387</v>
      </c>
      <c r="M80" s="166">
        <v>14424</v>
      </c>
      <c r="N80" s="166">
        <v>13000</v>
      </c>
      <c r="O80" s="166">
        <v>20650</v>
      </c>
      <c r="P80" s="166">
        <v>15133</v>
      </c>
      <c r="Q80" s="167">
        <f>IFERROR(P80/O80-1,"-")</f>
        <v>-0.26716707021791763</v>
      </c>
      <c r="R80" s="167">
        <f t="shared" si="58"/>
        <v>8.9832747132065956E-3</v>
      </c>
      <c r="S80" s="166">
        <v>6804</v>
      </c>
      <c r="T80" s="166">
        <v>29255</v>
      </c>
      <c r="U80" s="166">
        <v>26951</v>
      </c>
      <c r="V80" s="166">
        <v>34210</v>
      </c>
      <c r="W80" s="166">
        <v>28649</v>
      </c>
      <c r="X80" s="167">
        <f>IFERROR(W80/V80-1,"-")</f>
        <v>-0.16255480853551596</v>
      </c>
      <c r="Y80" s="167">
        <f>W80/W$8</f>
        <v>1.3925147653032507E-2</v>
      </c>
    </row>
    <row r="81" spans="1:25" x14ac:dyDescent="0.25">
      <c r="A81" s="57"/>
      <c r="B81" s="165" t="s">
        <v>102</v>
      </c>
      <c r="C81" s="166">
        <v>4834</v>
      </c>
      <c r="D81" s="166">
        <v>3562</v>
      </c>
      <c r="E81" s="166">
        <v>9867</v>
      </c>
      <c r="F81" s="166">
        <v>9325</v>
      </c>
      <c r="G81" s="166">
        <v>12240</v>
      </c>
      <c r="H81" s="166">
        <v>14879</v>
      </c>
      <c r="I81" s="167">
        <f>IFERROR(H81/G81-1,"-")</f>
        <v>0.21560457516339859</v>
      </c>
      <c r="J81" s="167">
        <f t="shared" si="56"/>
        <v>3.9913407836215269E-2</v>
      </c>
      <c r="K81" s="166">
        <v>29074</v>
      </c>
      <c r="L81" s="166">
        <v>13495</v>
      </c>
      <c r="M81" s="166">
        <v>87191</v>
      </c>
      <c r="N81" s="166">
        <v>99041</v>
      </c>
      <c r="O81" s="166">
        <v>93772</v>
      </c>
      <c r="P81" s="166">
        <v>96925</v>
      </c>
      <c r="Q81" s="167">
        <f>IFERROR(P81/O81-1,"-")</f>
        <v>3.3624109542294001E-2</v>
      </c>
      <c r="R81" s="167">
        <f t="shared" si="58"/>
        <v>5.7536767433922505E-2</v>
      </c>
      <c r="S81" s="166">
        <v>33908</v>
      </c>
      <c r="T81" s="166">
        <v>97058</v>
      </c>
      <c r="U81" s="166">
        <v>108366</v>
      </c>
      <c r="V81" s="166">
        <v>106012</v>
      </c>
      <c r="W81" s="166">
        <v>111804</v>
      </c>
      <c r="X81" s="167">
        <f>IFERROR(W81/V81-1,"-")</f>
        <v>5.4635324302909183E-2</v>
      </c>
      <c r="Y81" s="167">
        <f>W81/W$8</f>
        <v>5.4343509658265433E-2</v>
      </c>
    </row>
    <row r="82" spans="1:25" x14ac:dyDescent="0.25">
      <c r="A82" s="57"/>
      <c r="B82" s="161" t="s">
        <v>109</v>
      </c>
      <c r="C82" s="162">
        <v>15695</v>
      </c>
      <c r="D82" s="162">
        <v>8319</v>
      </c>
      <c r="E82" s="162">
        <v>26571</v>
      </c>
      <c r="F82" s="162">
        <v>26821</v>
      </c>
      <c r="G82" s="162">
        <v>30490</v>
      </c>
      <c r="H82" s="162">
        <v>31347</v>
      </c>
      <c r="I82" s="163">
        <f>IFERROR(H82/G82-1,"-")</f>
        <v>2.810757625450977E-2</v>
      </c>
      <c r="J82" s="163">
        <f t="shared" si="56"/>
        <v>8.40893605377942E-2</v>
      </c>
      <c r="K82" s="162">
        <v>59812</v>
      </c>
      <c r="L82" s="162">
        <v>14117</v>
      </c>
      <c r="M82" s="162">
        <v>108441</v>
      </c>
      <c r="N82" s="162">
        <v>144380</v>
      </c>
      <c r="O82" s="162">
        <v>182710</v>
      </c>
      <c r="P82" s="162">
        <v>179803</v>
      </c>
      <c r="Q82" s="163">
        <f>IFERROR(P82/O82-1,"-")</f>
        <v>-1.5910459197635562E-2</v>
      </c>
      <c r="R82" s="163">
        <f t="shared" si="58"/>
        <v>0.10673493314337444</v>
      </c>
      <c r="S82" s="162">
        <v>75507</v>
      </c>
      <c r="T82" s="162">
        <v>135012</v>
      </c>
      <c r="U82" s="162">
        <v>171201</v>
      </c>
      <c r="V82" s="162">
        <v>213200</v>
      </c>
      <c r="W82" s="162">
        <v>211150</v>
      </c>
      <c r="X82" s="163">
        <f>IFERROR(W82/V82-1,"-")</f>
        <v>-9.6153846153845812E-3</v>
      </c>
      <c r="Y82" s="163">
        <f>W82/W$8</f>
        <v>0.10263167743857775</v>
      </c>
    </row>
    <row r="83" spans="1:25" s="57" customFormat="1" x14ac:dyDescent="0.25">
      <c r="B83" s="165" t="s">
        <v>112</v>
      </c>
      <c r="C83" s="166">
        <v>2122</v>
      </c>
      <c r="D83" s="166">
        <v>1060</v>
      </c>
      <c r="E83" s="166">
        <v>2705</v>
      </c>
      <c r="F83" s="166">
        <v>3631</v>
      </c>
      <c r="G83" s="166">
        <v>4400</v>
      </c>
      <c r="H83" s="166">
        <v>4182</v>
      </c>
      <c r="I83" s="167">
        <f t="shared" ref="I83:I90" si="59">IFERROR(H83/G83-1,"-")</f>
        <v>-4.9545454545454559E-2</v>
      </c>
      <c r="J83" s="167">
        <f t="shared" si="56"/>
        <v>1.1218352817464363E-2</v>
      </c>
      <c r="K83" s="166">
        <v>12866</v>
      </c>
      <c r="L83" s="166">
        <v>679</v>
      </c>
      <c r="M83" s="166">
        <v>23164</v>
      </c>
      <c r="N83" s="166">
        <v>31605</v>
      </c>
      <c r="O83" s="166">
        <v>39873</v>
      </c>
      <c r="P83" s="166">
        <v>41088</v>
      </c>
      <c r="Q83" s="167">
        <f t="shared" ref="Q83:Q90" si="60">IFERROR(P83/O83-1,"-")</f>
        <v>3.047174779926265E-2</v>
      </c>
      <c r="R83" s="167">
        <f t="shared" si="58"/>
        <v>2.4390721695383109E-2</v>
      </c>
      <c r="S83" s="166">
        <v>14988</v>
      </c>
      <c r="T83" s="166">
        <v>25869</v>
      </c>
      <c r="U83" s="166">
        <v>35236</v>
      </c>
      <c r="V83" s="166">
        <v>44273</v>
      </c>
      <c r="W83" s="166">
        <v>45270</v>
      </c>
      <c r="X83" s="167">
        <f t="shared" ref="X83:X90" si="61">IFERROR(W83/V83-1,"-")</f>
        <v>2.2519368463849387E-2</v>
      </c>
      <c r="Y83" s="167">
        <f t="shared" ref="Y83:Y90" si="62">W83/W$8</f>
        <v>2.2003959448943476E-2</v>
      </c>
    </row>
    <row r="84" spans="1:25" s="57" customFormat="1" x14ac:dyDescent="0.25">
      <c r="B84" s="165" t="s">
        <v>115</v>
      </c>
      <c r="C84" s="166">
        <v>4630</v>
      </c>
      <c r="D84" s="166">
        <v>1738</v>
      </c>
      <c r="E84" s="166">
        <v>6811</v>
      </c>
      <c r="F84" s="166">
        <v>7673</v>
      </c>
      <c r="G84" s="166">
        <v>7923</v>
      </c>
      <c r="H84" s="166">
        <v>7608</v>
      </c>
      <c r="I84" s="167">
        <f t="shared" si="59"/>
        <v>-3.9757667550170406E-2</v>
      </c>
      <c r="J84" s="167">
        <f t="shared" si="56"/>
        <v>2.0408710721011209E-2</v>
      </c>
      <c r="K84" s="166">
        <v>23780</v>
      </c>
      <c r="L84" s="166">
        <v>2853</v>
      </c>
      <c r="M84" s="166">
        <v>38807</v>
      </c>
      <c r="N84" s="166">
        <v>48521</v>
      </c>
      <c r="O84" s="166">
        <v>56382</v>
      </c>
      <c r="P84" s="166">
        <v>54274</v>
      </c>
      <c r="Q84" s="167">
        <f t="shared" si="60"/>
        <v>-3.7387818807420814E-2</v>
      </c>
      <c r="R84" s="167">
        <f t="shared" si="58"/>
        <v>3.2218215276850246E-2</v>
      </c>
      <c r="S84" s="166">
        <v>28410</v>
      </c>
      <c r="T84" s="166">
        <v>45618</v>
      </c>
      <c r="U84" s="166">
        <v>56194</v>
      </c>
      <c r="V84" s="166">
        <v>64305</v>
      </c>
      <c r="W84" s="166">
        <v>61882</v>
      </c>
      <c r="X84" s="167">
        <f t="shared" si="61"/>
        <v>-3.7679807168960466E-2</v>
      </c>
      <c r="Y84" s="167">
        <f t="shared" si="62"/>
        <v>3.0078396700232386E-2</v>
      </c>
    </row>
    <row r="85" spans="1:25" x14ac:dyDescent="0.25">
      <c r="A85" s="57"/>
      <c r="B85" s="165" t="s">
        <v>118</v>
      </c>
      <c r="C85" s="166">
        <v>1312</v>
      </c>
      <c r="D85" s="166">
        <v>2160</v>
      </c>
      <c r="E85" s="166">
        <v>3353</v>
      </c>
      <c r="F85" s="166">
        <v>3076</v>
      </c>
      <c r="G85" s="166">
        <v>3044</v>
      </c>
      <c r="H85" s="166">
        <v>3130</v>
      </c>
      <c r="I85" s="167">
        <f t="shared" si="59"/>
        <v>2.8252299605781905E-2</v>
      </c>
      <c r="J85" s="167">
        <f t="shared" si="56"/>
        <v>8.3963281488913088E-3</v>
      </c>
      <c r="K85" s="166">
        <v>3742</v>
      </c>
      <c r="L85" s="166">
        <v>2367</v>
      </c>
      <c r="M85" s="166">
        <v>9700</v>
      </c>
      <c r="N85" s="166">
        <v>14025</v>
      </c>
      <c r="O85" s="166">
        <v>23111</v>
      </c>
      <c r="P85" s="166">
        <v>20211</v>
      </c>
      <c r="Q85" s="167">
        <f t="shared" si="60"/>
        <v>-0.12548137250659863</v>
      </c>
      <c r="R85" s="167">
        <f t="shared" si="58"/>
        <v>1.1997684876007301E-2</v>
      </c>
      <c r="S85" s="166">
        <v>5054</v>
      </c>
      <c r="T85" s="166">
        <v>13053</v>
      </c>
      <c r="U85" s="166">
        <v>17101</v>
      </c>
      <c r="V85" s="166">
        <v>26155</v>
      </c>
      <c r="W85" s="166">
        <v>23341</v>
      </c>
      <c r="X85" s="167">
        <f t="shared" si="61"/>
        <v>-0.10758937105715927</v>
      </c>
      <c r="Y85" s="167">
        <f t="shared" si="62"/>
        <v>1.134513844704638E-2</v>
      </c>
    </row>
    <row r="86" spans="1:25" x14ac:dyDescent="0.25">
      <c r="A86" s="57"/>
      <c r="B86" s="165" t="s">
        <v>125</v>
      </c>
      <c r="C86" s="166">
        <v>223</v>
      </c>
      <c r="D86" s="166">
        <v>71</v>
      </c>
      <c r="E86" s="166">
        <v>678</v>
      </c>
      <c r="F86" s="166">
        <v>597</v>
      </c>
      <c r="G86" s="166">
        <v>767</v>
      </c>
      <c r="H86" s="166">
        <v>752</v>
      </c>
      <c r="I86" s="167">
        <f t="shared" si="59"/>
        <v>-1.9556714471968717E-2</v>
      </c>
      <c r="J86" s="167">
        <f t="shared" si="56"/>
        <v>2.0172647820978482E-3</v>
      </c>
      <c r="K86" s="166">
        <v>951</v>
      </c>
      <c r="L86" s="166">
        <v>246</v>
      </c>
      <c r="M86" s="166">
        <v>2194</v>
      </c>
      <c r="N86" s="166">
        <v>2146</v>
      </c>
      <c r="O86" s="166">
        <v>4217</v>
      </c>
      <c r="P86" s="166">
        <v>4809</v>
      </c>
      <c r="Q86" s="167">
        <f t="shared" si="60"/>
        <v>0.14038415935499171</v>
      </c>
      <c r="R86" s="167">
        <f t="shared" si="58"/>
        <v>2.854725969458172E-3</v>
      </c>
      <c r="S86" s="166">
        <v>1174</v>
      </c>
      <c r="T86" s="166">
        <v>2872</v>
      </c>
      <c r="U86" s="166">
        <v>2743</v>
      </c>
      <c r="V86" s="166">
        <v>4984</v>
      </c>
      <c r="W86" s="166">
        <v>5561</v>
      </c>
      <c r="X86" s="167">
        <f t="shared" si="61"/>
        <v>0.1157704654895666</v>
      </c>
      <c r="Y86" s="167">
        <f t="shared" si="62"/>
        <v>2.7029825159172668E-3</v>
      </c>
    </row>
    <row r="87" spans="1:25" x14ac:dyDescent="0.25">
      <c r="A87" s="57"/>
      <c r="B87" s="165" t="s">
        <v>121</v>
      </c>
      <c r="C87" s="166">
        <v>139</v>
      </c>
      <c r="D87" s="166">
        <v>186</v>
      </c>
      <c r="E87" s="166">
        <v>490</v>
      </c>
      <c r="F87" s="166">
        <v>383</v>
      </c>
      <c r="G87" s="166">
        <v>373</v>
      </c>
      <c r="H87" s="166">
        <v>394</v>
      </c>
      <c r="I87" s="167">
        <f t="shared" si="59"/>
        <v>5.6300268096514783E-2</v>
      </c>
      <c r="J87" s="167">
        <f t="shared" si="56"/>
        <v>1.0569179842374364E-3</v>
      </c>
      <c r="K87" s="166">
        <v>854</v>
      </c>
      <c r="L87" s="166">
        <v>392</v>
      </c>
      <c r="M87" s="166">
        <v>2031</v>
      </c>
      <c r="N87" s="166">
        <v>2061</v>
      </c>
      <c r="O87" s="166">
        <v>2858</v>
      </c>
      <c r="P87" s="166">
        <v>3007</v>
      </c>
      <c r="Q87" s="167">
        <f t="shared" si="60"/>
        <v>5.2134359692092458E-2</v>
      </c>
      <c r="R87" s="167">
        <f t="shared" si="58"/>
        <v>1.7850199605241679E-3</v>
      </c>
      <c r="S87" s="166">
        <v>993</v>
      </c>
      <c r="T87" s="166">
        <v>2521</v>
      </c>
      <c r="U87" s="166">
        <v>2444</v>
      </c>
      <c r="V87" s="166">
        <v>3231</v>
      </c>
      <c r="W87" s="166">
        <v>3401</v>
      </c>
      <c r="X87" s="167">
        <f t="shared" si="61"/>
        <v>5.2615289384091657E-2</v>
      </c>
      <c r="Y87" s="167">
        <f t="shared" si="62"/>
        <v>1.6530918066237411E-3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230</v>
      </c>
      <c r="F88" s="166">
        <v>273</v>
      </c>
      <c r="G88" s="166">
        <v>314</v>
      </c>
      <c r="H88" s="166">
        <v>338</v>
      </c>
      <c r="I88" s="167">
        <f t="shared" si="59"/>
        <v>7.6433121019108263E-2</v>
      </c>
      <c r="J88" s="167">
        <f t="shared" si="56"/>
        <v>9.0669613876206469E-4</v>
      </c>
      <c r="K88" s="166">
        <v>1406</v>
      </c>
      <c r="L88" s="166">
        <v>25</v>
      </c>
      <c r="M88" s="166">
        <v>1453</v>
      </c>
      <c r="N88" s="166">
        <v>2158</v>
      </c>
      <c r="O88" s="166">
        <v>2077</v>
      </c>
      <c r="P88" s="166">
        <v>2149</v>
      </c>
      <c r="Q88" s="167">
        <f t="shared" si="60"/>
        <v>3.4665382763601427E-2</v>
      </c>
      <c r="R88" s="167">
        <f t="shared" si="58"/>
        <v>1.2756926821305076E-3</v>
      </c>
      <c r="S88" s="166">
        <v>1688</v>
      </c>
      <c r="T88" s="166">
        <v>1683</v>
      </c>
      <c r="U88" s="166">
        <v>2431</v>
      </c>
      <c r="V88" s="166">
        <v>2391</v>
      </c>
      <c r="W88" s="166">
        <v>2487</v>
      </c>
      <c r="X88" s="167">
        <f t="shared" si="61"/>
        <v>4.0150564617315032E-2</v>
      </c>
      <c r="Y88" s="167">
        <f t="shared" si="62"/>
        <v>1.2088324972282399E-3</v>
      </c>
    </row>
    <row r="89" spans="1:25" x14ac:dyDescent="0.25">
      <c r="A89" s="57"/>
      <c r="B89" s="165" t="s">
        <v>133</v>
      </c>
      <c r="C89" s="166">
        <v>378</v>
      </c>
      <c r="D89" s="166">
        <v>90</v>
      </c>
      <c r="E89" s="166">
        <v>383</v>
      </c>
      <c r="F89" s="166">
        <v>366</v>
      </c>
      <c r="G89" s="166">
        <v>353</v>
      </c>
      <c r="H89" s="166">
        <v>426</v>
      </c>
      <c r="I89" s="167">
        <f t="shared" si="59"/>
        <v>0.20679886685552407</v>
      </c>
      <c r="J89" s="167">
        <f t="shared" si="56"/>
        <v>1.1427590387947915E-3</v>
      </c>
      <c r="K89" s="166">
        <v>1875</v>
      </c>
      <c r="L89" s="166">
        <v>110</v>
      </c>
      <c r="M89" s="166">
        <v>1032</v>
      </c>
      <c r="N89" s="166">
        <v>2083</v>
      </c>
      <c r="O89" s="166">
        <v>2560</v>
      </c>
      <c r="P89" s="166">
        <v>1632</v>
      </c>
      <c r="Q89" s="167">
        <f t="shared" si="60"/>
        <v>-0.36250000000000004</v>
      </c>
      <c r="R89" s="167">
        <f t="shared" si="58"/>
        <v>9.6879034771381507E-4</v>
      </c>
      <c r="S89" s="166">
        <v>2253</v>
      </c>
      <c r="T89" s="166">
        <v>1415</v>
      </c>
      <c r="U89" s="166">
        <v>2449</v>
      </c>
      <c r="V89" s="166">
        <v>2913</v>
      </c>
      <c r="W89" s="166">
        <v>2058</v>
      </c>
      <c r="X89" s="167">
        <f t="shared" si="61"/>
        <v>-0.2935118434603502</v>
      </c>
      <c r="Y89" s="167">
        <f t="shared" si="62"/>
        <v>1.0003125369102202E-3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2988</v>
      </c>
      <c r="E90" s="171">
        <f t="shared" si="64"/>
        <v>11921</v>
      </c>
      <c r="F90" s="171">
        <f t="shared" si="64"/>
        <v>10822</v>
      </c>
      <c r="G90" s="171">
        <f t="shared" si="64"/>
        <v>13316</v>
      </c>
      <c r="H90" s="171">
        <f t="shared" si="64"/>
        <v>14517</v>
      </c>
      <c r="I90" s="172">
        <f t="shared" si="59"/>
        <v>9.0192249924902379E-2</v>
      </c>
      <c r="J90" s="172">
        <f t="shared" si="56"/>
        <v>3.8942330906535184E-2</v>
      </c>
      <c r="K90" s="171">
        <f t="shared" ref="K90:P90" si="65">K82-SUM(K83:K89)</f>
        <v>14338</v>
      </c>
      <c r="L90" s="171">
        <f t="shared" si="65"/>
        <v>7445</v>
      </c>
      <c r="M90" s="171">
        <f t="shared" si="65"/>
        <v>30060</v>
      </c>
      <c r="N90" s="171">
        <f t="shared" si="65"/>
        <v>41781</v>
      </c>
      <c r="O90" s="171">
        <f t="shared" si="65"/>
        <v>51632</v>
      </c>
      <c r="P90" s="171">
        <f t="shared" si="65"/>
        <v>52633</v>
      </c>
      <c r="Q90" s="172">
        <f t="shared" si="60"/>
        <v>1.9387201735358017E-2</v>
      </c>
      <c r="R90" s="172">
        <f t="shared" si="58"/>
        <v>3.1244082335307125E-2</v>
      </c>
      <c r="S90" s="171">
        <f>S82-SUM(S83:S89)</f>
        <v>20947</v>
      </c>
      <c r="T90" s="171">
        <f>T82-SUM(T83:T89)</f>
        <v>41981</v>
      </c>
      <c r="U90" s="171">
        <f>U82-SUM(U83:U89)</f>
        <v>52603</v>
      </c>
      <c r="V90" s="171">
        <f>V82-SUM(V83:V89)</f>
        <v>64948</v>
      </c>
      <c r="W90" s="171">
        <f>W82-SUM(W83:W89)</f>
        <v>67150</v>
      </c>
      <c r="X90" s="172">
        <f t="shared" si="61"/>
        <v>3.3904046313974145E-2</v>
      </c>
      <c r="Y90" s="172">
        <f t="shared" si="62"/>
        <v>3.2638963485676041E-2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1382</v>
      </c>
      <c r="F92" s="178">
        <f t="shared" si="66"/>
        <v>4009</v>
      </c>
      <c r="G92" s="178">
        <f t="shared" si="66"/>
        <v>3918</v>
      </c>
      <c r="H92" s="178">
        <f t="shared" si="66"/>
        <v>4494</v>
      </c>
      <c r="I92" s="179">
        <f>IFERROR(H92/G92-1,"-")</f>
        <v>0.14701378254211339</v>
      </c>
      <c r="J92" s="179">
        <f t="shared" ref="J92:J104" si="67">H92/H$8</f>
        <v>1.2055303099398576E-2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10845</v>
      </c>
      <c r="N92" s="178">
        <f t="shared" si="68"/>
        <v>26674</v>
      </c>
      <c r="O92" s="178">
        <f t="shared" si="68"/>
        <v>25280</v>
      </c>
      <c r="P92" s="178">
        <f t="shared" si="68"/>
        <v>23778</v>
      </c>
      <c r="Q92" s="179">
        <f>IFERROR(P92/O92-1,"-")</f>
        <v>-5.9414556962025356E-2</v>
      </c>
      <c r="R92" s="179">
        <f t="shared" ref="R92:R104" si="69">P92/P$8</f>
        <v>1.4115132897021505E-2</v>
      </c>
      <c r="S92" s="178">
        <f>S93+S96</f>
        <v>12754</v>
      </c>
      <c r="T92" s="178">
        <f>T93+T96</f>
        <v>24671</v>
      </c>
      <c r="U92" s="178">
        <f>U93+U96</f>
        <v>30683</v>
      </c>
      <c r="V92" s="178">
        <f>V93+V96</f>
        <v>29198</v>
      </c>
      <c r="W92" s="178">
        <f>W93+W96</f>
        <v>28272</v>
      </c>
      <c r="X92" s="179">
        <f>IFERROR(W92/V92-1,"-")</f>
        <v>-3.1714500993218708E-2</v>
      </c>
      <c r="Y92" s="179">
        <f>W92/W$8</f>
        <v>1.3741902839419702E-2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1140</v>
      </c>
      <c r="F93" s="162">
        <v>2733</v>
      </c>
      <c r="G93" s="162">
        <v>2789</v>
      </c>
      <c r="H93" s="162">
        <v>3156</v>
      </c>
      <c r="I93" s="163">
        <f>IFERROR(H93/G93-1,"-")</f>
        <v>0.13158838293295094</v>
      </c>
      <c r="J93" s="163">
        <f t="shared" si="67"/>
        <v>8.46607400571916E-3</v>
      </c>
      <c r="K93" s="162">
        <v>4723</v>
      </c>
      <c r="L93" s="162">
        <v>0</v>
      </c>
      <c r="M93" s="162">
        <v>7540</v>
      </c>
      <c r="N93" s="162">
        <v>17187</v>
      </c>
      <c r="O93" s="162">
        <v>14107</v>
      </c>
      <c r="P93" s="162">
        <v>13488</v>
      </c>
      <c r="Q93" s="163">
        <f>IFERROR(P93/O93-1,"-")</f>
        <v>-4.3878925356206189E-2</v>
      </c>
      <c r="R93" s="163">
        <f t="shared" si="69"/>
        <v>8.0067672855171183E-3</v>
      </c>
      <c r="S93" s="162">
        <v>7454</v>
      </c>
      <c r="T93" s="162">
        <v>15383</v>
      </c>
      <c r="U93" s="162">
        <v>19920</v>
      </c>
      <c r="V93" s="162">
        <v>16896</v>
      </c>
      <c r="W93" s="162">
        <v>16644</v>
      </c>
      <c r="X93" s="163">
        <f>IFERROR(W93/V93-1,"-")</f>
        <v>-1.4914772727272707E-2</v>
      </c>
      <c r="Y93" s="163">
        <f>W93/W$8</f>
        <v>8.0899911877228888E-3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865</v>
      </c>
      <c r="F94" s="166">
        <v>1913</v>
      </c>
      <c r="G94" s="166">
        <v>1926</v>
      </c>
      <c r="H94" s="166">
        <v>2281</v>
      </c>
      <c r="I94" s="167">
        <f>IFERROR(H94/G94-1,"-")</f>
        <v>0.18431983385254402</v>
      </c>
      <c r="J94" s="167">
        <f t="shared" si="67"/>
        <v>6.118857670166478E-3</v>
      </c>
      <c r="K94" s="166">
        <v>2176</v>
      </c>
      <c r="L94" s="166">
        <v>0</v>
      </c>
      <c r="M94" s="166">
        <v>3401</v>
      </c>
      <c r="N94" s="166">
        <v>4042</v>
      </c>
      <c r="O94" s="166">
        <v>2738</v>
      </c>
      <c r="P94" s="166">
        <v>3113</v>
      </c>
      <c r="Q94" s="167">
        <f>IFERROR(P94/O94-1,"-")</f>
        <v>0.13696128560993426</v>
      </c>
      <c r="R94" s="167">
        <f t="shared" si="69"/>
        <v>1.8479438434026386E-3</v>
      </c>
      <c r="S94" s="166">
        <v>4239</v>
      </c>
      <c r="T94" s="166">
        <v>7500</v>
      </c>
      <c r="U94" s="166">
        <v>5955</v>
      </c>
      <c r="V94" s="166">
        <v>4664</v>
      </c>
      <c r="W94" s="166">
        <v>5394</v>
      </c>
      <c r="X94" s="167">
        <f>IFERROR(W94/V94-1,"-")</f>
        <v>0.15651801029159529</v>
      </c>
      <c r="Y94" s="167">
        <f>W94/W$8</f>
        <v>2.6218104101524433E-3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275</v>
      </c>
      <c r="F95" s="166">
        <v>820</v>
      </c>
      <c r="G95" s="166">
        <v>863</v>
      </c>
      <c r="H95" s="166">
        <v>875</v>
      </c>
      <c r="I95" s="167">
        <f>IFERROR(H95/G95-1,"-")</f>
        <v>1.3904982618771822E-2</v>
      </c>
      <c r="J95" s="167">
        <f t="shared" si="67"/>
        <v>2.3472163355526821E-3</v>
      </c>
      <c r="K95" s="166">
        <v>2547</v>
      </c>
      <c r="L95" s="166">
        <v>0</v>
      </c>
      <c r="M95" s="166">
        <v>4139</v>
      </c>
      <c r="N95" s="166">
        <v>13145</v>
      </c>
      <c r="O95" s="166">
        <v>11369</v>
      </c>
      <c r="P95" s="166">
        <v>10375</v>
      </c>
      <c r="Q95" s="167">
        <f>IFERROR(P95/O95-1,"-")</f>
        <v>-8.7430732694168345E-2</v>
      </c>
      <c r="R95" s="167">
        <f t="shared" si="69"/>
        <v>6.1588234421144803E-3</v>
      </c>
      <c r="S95" s="166">
        <v>3215</v>
      </c>
      <c r="T95" s="166">
        <v>7883</v>
      </c>
      <c r="U95" s="166">
        <v>13965</v>
      </c>
      <c r="V95" s="166">
        <v>12232</v>
      </c>
      <c r="W95" s="166">
        <v>11250</v>
      </c>
      <c r="X95" s="167">
        <f>IFERROR(W95/V95-1,"-")</f>
        <v>-8.0281229561805056E-2</v>
      </c>
      <c r="Y95" s="167">
        <f>W95/W$8</f>
        <v>5.468180777570446E-3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242</v>
      </c>
      <c r="F96" s="162">
        <v>1276</v>
      </c>
      <c r="G96" s="162">
        <v>1129</v>
      </c>
      <c r="H96" s="162">
        <v>1338</v>
      </c>
      <c r="I96" s="163">
        <f>IFERROR(H96/G96-1,"-")</f>
        <v>0.18511957484499564</v>
      </c>
      <c r="J96" s="163">
        <f t="shared" si="67"/>
        <v>3.589229093679416E-3</v>
      </c>
      <c r="K96" s="162">
        <v>3970</v>
      </c>
      <c r="L96" s="162">
        <v>0</v>
      </c>
      <c r="M96" s="162">
        <v>3305</v>
      </c>
      <c r="N96" s="162">
        <v>9487</v>
      </c>
      <c r="O96" s="162">
        <v>11173</v>
      </c>
      <c r="P96" s="162">
        <v>10290</v>
      </c>
      <c r="Q96" s="163">
        <f>IFERROR(P96/O96-1,"-")</f>
        <v>-7.9029803991765846E-2</v>
      </c>
      <c r="R96" s="163">
        <f t="shared" si="69"/>
        <v>6.1083656115043855E-3</v>
      </c>
      <c r="S96" s="162">
        <v>5300</v>
      </c>
      <c r="T96" s="162">
        <v>9288</v>
      </c>
      <c r="U96" s="162">
        <v>10763</v>
      </c>
      <c r="V96" s="162">
        <v>12302</v>
      </c>
      <c r="W96" s="162">
        <v>11628</v>
      </c>
      <c r="X96" s="163">
        <f>IFERROR(W96/V96-1,"-")</f>
        <v>-5.47878393757113E-2</v>
      </c>
      <c r="Y96" s="163">
        <f>W96/W$8</f>
        <v>5.6519116516968127E-3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8</v>
      </c>
      <c r="F97" s="166">
        <v>65</v>
      </c>
      <c r="G97" s="166">
        <v>89</v>
      </c>
      <c r="H97" s="166">
        <v>76</v>
      </c>
      <c r="I97" s="167">
        <f t="shared" ref="I97:I104" si="70">IFERROR(H97/G97-1,"-")</f>
        <v>-0.1460674157303371</v>
      </c>
      <c r="J97" s="167">
        <f t="shared" si="67"/>
        <v>2.0387250457371868E-4</v>
      </c>
      <c r="K97" s="166">
        <v>915</v>
      </c>
      <c r="L97" s="166">
        <v>0</v>
      </c>
      <c r="M97" s="166">
        <v>384</v>
      </c>
      <c r="N97" s="166">
        <v>1496</v>
      </c>
      <c r="O97" s="166">
        <v>1756</v>
      </c>
      <c r="P97" s="166">
        <v>1476</v>
      </c>
      <c r="Q97" s="167">
        <f t="shared" ref="Q97:Q104" si="71">IFERROR(P97/O97-1,"-")</f>
        <v>-0.15945330296127558</v>
      </c>
      <c r="R97" s="167">
        <f t="shared" si="69"/>
        <v>8.7618538800587681E-4</v>
      </c>
      <c r="S97" s="166">
        <v>994</v>
      </c>
      <c r="T97" s="166">
        <v>1307</v>
      </c>
      <c r="U97" s="166">
        <v>1561</v>
      </c>
      <c r="V97" s="166">
        <v>1845</v>
      </c>
      <c r="W97" s="166">
        <v>1552</v>
      </c>
      <c r="X97" s="167">
        <f t="shared" ref="X97:X104" si="72">IFERROR(W97/V97-1,"-")</f>
        <v>-0.1588075880758808</v>
      </c>
      <c r="Y97" s="167">
        <f t="shared" ref="Y97:Y104" si="73">W97/W$8</f>
        <v>7.5436591704794063E-4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40</v>
      </c>
      <c r="F98" s="166">
        <v>157</v>
      </c>
      <c r="G98" s="166">
        <v>208</v>
      </c>
      <c r="H98" s="166">
        <v>185</v>
      </c>
      <c r="I98" s="167">
        <f t="shared" si="70"/>
        <v>-0.11057692307692313</v>
      </c>
      <c r="J98" s="167">
        <f t="shared" si="67"/>
        <v>4.9626859665970993E-4</v>
      </c>
      <c r="K98" s="166">
        <v>772</v>
      </c>
      <c r="L98" s="166">
        <v>0</v>
      </c>
      <c r="M98" s="166">
        <v>673</v>
      </c>
      <c r="N98" s="166">
        <v>1867</v>
      </c>
      <c r="O98" s="166">
        <v>2281</v>
      </c>
      <c r="P98" s="166">
        <v>1988</v>
      </c>
      <c r="Q98" s="167">
        <f t="shared" si="71"/>
        <v>-0.12845243314335819</v>
      </c>
      <c r="R98" s="167">
        <f t="shared" si="69"/>
        <v>1.1801196147396228E-3</v>
      </c>
      <c r="S98" s="166">
        <v>1071</v>
      </c>
      <c r="T98" s="166">
        <v>1843</v>
      </c>
      <c r="U98" s="166">
        <v>2024</v>
      </c>
      <c r="V98" s="166">
        <v>2489</v>
      </c>
      <c r="W98" s="166">
        <v>2173</v>
      </c>
      <c r="X98" s="167">
        <f t="shared" si="72"/>
        <v>-0.12695861791884289</v>
      </c>
      <c r="Y98" s="167">
        <f t="shared" si="73"/>
        <v>1.0562094959698292E-3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97</v>
      </c>
      <c r="F99" s="166">
        <v>526</v>
      </c>
      <c r="G99" s="166">
        <v>377</v>
      </c>
      <c r="H99" s="166">
        <v>452</v>
      </c>
      <c r="I99" s="167">
        <f t="shared" si="70"/>
        <v>0.19893899204244025</v>
      </c>
      <c r="J99" s="167">
        <f t="shared" si="67"/>
        <v>1.2125048956226428E-3</v>
      </c>
      <c r="K99" s="166">
        <v>622</v>
      </c>
      <c r="L99" s="166">
        <v>0</v>
      </c>
      <c r="M99" s="166">
        <v>586</v>
      </c>
      <c r="N99" s="166">
        <v>1591</v>
      </c>
      <c r="O99" s="166">
        <v>1705</v>
      </c>
      <c r="P99" s="166">
        <v>1578</v>
      </c>
      <c r="Q99" s="167">
        <f t="shared" si="71"/>
        <v>-7.4486803519061562E-2</v>
      </c>
      <c r="R99" s="167">
        <f t="shared" si="69"/>
        <v>9.3673478473799024E-4</v>
      </c>
      <c r="S99" s="166">
        <v>1161</v>
      </c>
      <c r="T99" s="166">
        <v>1779</v>
      </c>
      <c r="U99" s="166">
        <v>2117</v>
      </c>
      <c r="V99" s="166">
        <v>2082</v>
      </c>
      <c r="W99" s="166">
        <v>2030</v>
      </c>
      <c r="X99" s="167">
        <f t="shared" si="72"/>
        <v>-2.4975984630163262E-2</v>
      </c>
      <c r="Y99" s="167">
        <f t="shared" si="73"/>
        <v>9.8670284253048928E-4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9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1.153489170614461E-4</v>
      </c>
      <c r="K100" s="166">
        <v>210</v>
      </c>
      <c r="L100" s="166">
        <v>0</v>
      </c>
      <c r="M100" s="166">
        <v>261</v>
      </c>
      <c r="N100" s="166">
        <v>514</v>
      </c>
      <c r="O100" s="166">
        <v>543</v>
      </c>
      <c r="P100" s="166">
        <v>533</v>
      </c>
      <c r="Q100" s="167">
        <f t="shared" si="71"/>
        <v>-1.8416206261510082E-2</v>
      </c>
      <c r="R100" s="167">
        <f t="shared" si="69"/>
        <v>3.1640027900212218E-4</v>
      </c>
      <c r="S100" s="166">
        <v>265</v>
      </c>
      <c r="T100" s="166">
        <v>672</v>
      </c>
      <c r="U100" s="166">
        <v>531</v>
      </c>
      <c r="V100" s="166">
        <v>598</v>
      </c>
      <c r="W100" s="166">
        <v>576</v>
      </c>
      <c r="X100" s="167">
        <f t="shared" si="72"/>
        <v>-3.6789297658862852E-2</v>
      </c>
      <c r="Y100" s="167">
        <f t="shared" si="73"/>
        <v>2.7997085581160685E-4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1.099838511516114E-4</v>
      </c>
      <c r="K101" s="166">
        <v>102</v>
      </c>
      <c r="L101" s="166">
        <v>0</v>
      </c>
      <c r="M101" s="166">
        <v>123</v>
      </c>
      <c r="N101" s="166">
        <v>234</v>
      </c>
      <c r="O101" s="166">
        <v>485</v>
      </c>
      <c r="P101" s="166">
        <v>443</v>
      </c>
      <c r="Q101" s="167">
        <f t="shared" si="71"/>
        <v>-8.6597938144329922E-2</v>
      </c>
      <c r="R101" s="167">
        <f t="shared" si="69"/>
        <v>2.6297434070908092E-4</v>
      </c>
      <c r="S101" s="166">
        <v>132</v>
      </c>
      <c r="T101" s="166">
        <v>373</v>
      </c>
      <c r="U101" s="166">
        <v>293</v>
      </c>
      <c r="V101" s="166">
        <v>514</v>
      </c>
      <c r="W101" s="166">
        <v>484</v>
      </c>
      <c r="X101" s="167">
        <f t="shared" si="72"/>
        <v>-5.8365758754863828E-2</v>
      </c>
      <c r="Y101" s="167">
        <f t="shared" si="73"/>
        <v>2.3525328856391963E-4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3.2190395459008214E-5</v>
      </c>
      <c r="K102" s="166">
        <v>90</v>
      </c>
      <c r="L102" s="166">
        <v>0</v>
      </c>
      <c r="M102" s="166">
        <v>23</v>
      </c>
      <c r="N102" s="166">
        <v>81</v>
      </c>
      <c r="O102" s="166">
        <v>137</v>
      </c>
      <c r="P102" s="166">
        <v>116</v>
      </c>
      <c r="Q102" s="167">
        <f t="shared" si="71"/>
        <v>-0.15328467153284675</v>
      </c>
      <c r="R102" s="167">
        <f t="shared" si="69"/>
        <v>6.8860098244364305E-5</v>
      </c>
      <c r="S102" s="166">
        <v>112</v>
      </c>
      <c r="T102" s="166">
        <v>182</v>
      </c>
      <c r="U102" s="166">
        <v>87</v>
      </c>
      <c r="V102" s="166">
        <v>151</v>
      </c>
      <c r="W102" s="166">
        <v>128</v>
      </c>
      <c r="X102" s="167">
        <f t="shared" si="72"/>
        <v>-0.15231788079470199</v>
      </c>
      <c r="Y102" s="167">
        <f t="shared" si="73"/>
        <v>6.2215745735912624E-5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2.1460263639338809E-5</v>
      </c>
      <c r="K103" s="166">
        <v>61</v>
      </c>
      <c r="L103" s="166">
        <v>0</v>
      </c>
      <c r="M103" s="166">
        <v>30</v>
      </c>
      <c r="N103" s="166">
        <v>155</v>
      </c>
      <c r="O103" s="166">
        <v>254</v>
      </c>
      <c r="P103" s="166">
        <v>135</v>
      </c>
      <c r="Q103" s="167">
        <f t="shared" si="71"/>
        <v>-0.46850393700787396</v>
      </c>
      <c r="R103" s="167">
        <f t="shared" si="69"/>
        <v>8.0138907439561912E-5</v>
      </c>
      <c r="S103" s="166">
        <v>61</v>
      </c>
      <c r="T103" s="166">
        <v>99</v>
      </c>
      <c r="U103" s="166">
        <v>155</v>
      </c>
      <c r="V103" s="166">
        <v>265</v>
      </c>
      <c r="W103" s="166">
        <v>143</v>
      </c>
      <c r="X103" s="167">
        <f t="shared" si="72"/>
        <v>-0.46037735849056605</v>
      </c>
      <c r="Y103" s="167">
        <f t="shared" si="73"/>
        <v>6.9506653439339891E-5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88</v>
      </c>
      <c r="F104" s="171">
        <f t="shared" si="75"/>
        <v>446</v>
      </c>
      <c r="G104" s="171">
        <f t="shared" si="75"/>
        <v>346</v>
      </c>
      <c r="H104" s="171">
        <f t="shared" si="75"/>
        <v>521</v>
      </c>
      <c r="I104" s="172">
        <f t="shared" si="70"/>
        <v>0.5057803468208093</v>
      </c>
      <c r="J104" s="172">
        <f t="shared" si="67"/>
        <v>1.39759966951194E-3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1225</v>
      </c>
      <c r="N104" s="171">
        <f t="shared" si="76"/>
        <v>3549</v>
      </c>
      <c r="O104" s="171">
        <f t="shared" si="76"/>
        <v>4012</v>
      </c>
      <c r="P104" s="171">
        <f t="shared" si="76"/>
        <v>4021</v>
      </c>
      <c r="Q104" s="172">
        <f t="shared" si="71"/>
        <v>2.243270189431712E-3</v>
      </c>
      <c r="R104" s="172">
        <f t="shared" si="69"/>
        <v>2.3869521986257664E-3</v>
      </c>
      <c r="S104" s="171">
        <f>S96-SUM(S97:S103)</f>
        <v>1504</v>
      </c>
      <c r="T104" s="171">
        <f>T96-SUM(T97:T103)</f>
        <v>3033</v>
      </c>
      <c r="U104" s="171">
        <f>U96-SUM(U97:U103)</f>
        <v>3995</v>
      </c>
      <c r="V104" s="171">
        <f>V96-SUM(V97:V103)</f>
        <v>4358</v>
      </c>
      <c r="W104" s="171">
        <f>W96-SUM(W97:W103)</f>
        <v>4542</v>
      </c>
      <c r="X104" s="172">
        <f t="shared" si="72"/>
        <v>4.222120238641569E-2</v>
      </c>
      <c r="Y104" s="172">
        <f t="shared" si="73"/>
        <v>2.2076868525977749E-3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79606</v>
      </c>
      <c r="U106" s="178">
        <f>U107+U110</f>
        <v>111862</v>
      </c>
      <c r="V106" s="178">
        <f>V107+V110</f>
        <v>103725</v>
      </c>
      <c r="W106" s="178">
        <f>W107+W110</f>
        <v>112596</v>
      </c>
      <c r="X106" s="179">
        <f>IFERROR(W106/V106-1,"-")</f>
        <v>8.5524222704266073E-2</v>
      </c>
      <c r="Y106" s="179">
        <f>W106/W$8</f>
        <v>5.4728469585006392E-2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16402</v>
      </c>
      <c r="U107" s="162">
        <v>21854</v>
      </c>
      <c r="V107" s="162">
        <v>20614</v>
      </c>
      <c r="W107" s="162">
        <v>22311</v>
      </c>
      <c r="X107" s="163">
        <f>IFERROR(W107/V107-1,"-")</f>
        <v>8.2322693315222573E-2</v>
      </c>
      <c r="Y107" s="163">
        <f>W107/W$8</f>
        <v>1.0844496118077708E-2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8088</v>
      </c>
      <c r="V108" s="166">
        <v>5528</v>
      </c>
      <c r="W108" s="166">
        <v>6995</v>
      </c>
      <c r="X108" s="167">
        <f>IFERROR(W108/V108-1,"-")</f>
        <v>0.26537626628075262</v>
      </c>
      <c r="Y108" s="167">
        <f>W108/W$8</f>
        <v>3.3999932923649127E-3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10814</v>
      </c>
      <c r="U109" s="166">
        <v>13766</v>
      </c>
      <c r="V109" s="166">
        <v>15086</v>
      </c>
      <c r="W109" s="166">
        <v>15316</v>
      </c>
      <c r="X109" s="167">
        <f>IFERROR(W109/V109-1,"-")</f>
        <v>1.5245923372663395E-2</v>
      </c>
      <c r="Y109" s="167">
        <f>W109/W$8</f>
        <v>7.4445028257127954E-3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63204</v>
      </c>
      <c r="U110" s="162">
        <v>90008</v>
      </c>
      <c r="V110" s="162">
        <v>83111</v>
      </c>
      <c r="W110" s="162">
        <v>90285</v>
      </c>
      <c r="X110" s="163">
        <f>IFERROR(W110/V110-1,"-")</f>
        <v>8.6318297216974926E-2</v>
      </c>
      <c r="Y110" s="163">
        <f>W110/W$8</f>
        <v>4.3883973466928683E-2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36083</v>
      </c>
      <c r="U111" s="166">
        <v>58680</v>
      </c>
      <c r="V111" s="166">
        <v>50875</v>
      </c>
      <c r="W111" s="166">
        <v>53064</v>
      </c>
      <c r="X111" s="167">
        <f t="shared" ref="X111:X118" si="83">IFERROR(W111/V111-1,"-")</f>
        <v>4.3027027027026987E-2</v>
      </c>
      <c r="Y111" s="167">
        <f t="shared" ref="Y111:Y118" si="84">W111/W$8</f>
        <v>2.5792315091644279E-2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3239</v>
      </c>
      <c r="U112" s="166">
        <v>4324</v>
      </c>
      <c r="V112" s="166">
        <v>3803</v>
      </c>
      <c r="W112" s="166">
        <v>4507</v>
      </c>
      <c r="X112" s="167">
        <f t="shared" si="83"/>
        <v>0.18511701288456472</v>
      </c>
      <c r="Y112" s="167">
        <f t="shared" si="84"/>
        <v>2.1906747346231111E-3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4047</v>
      </c>
      <c r="U113" s="166">
        <v>7774</v>
      </c>
      <c r="V113" s="166">
        <v>5668</v>
      </c>
      <c r="W113" s="166">
        <v>7265</v>
      </c>
      <c r="X113" s="167">
        <f t="shared" si="83"/>
        <v>0.28175723359209592</v>
      </c>
      <c r="Y113" s="167">
        <f t="shared" si="84"/>
        <v>3.5312296310266037E-3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3460</v>
      </c>
      <c r="U114" s="166">
        <v>2844</v>
      </c>
      <c r="V114" s="166">
        <v>3264</v>
      </c>
      <c r="W114" s="166">
        <v>3266</v>
      </c>
      <c r="X114" s="167">
        <f t="shared" si="83"/>
        <v>6.1274509803932453E-4</v>
      </c>
      <c r="Y114" s="167">
        <f t="shared" si="84"/>
        <v>1.5874736372928956E-3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2207</v>
      </c>
      <c r="U115" s="166">
        <v>2103</v>
      </c>
      <c r="V115" s="166">
        <v>2457</v>
      </c>
      <c r="W115" s="166">
        <v>2247</v>
      </c>
      <c r="X115" s="167">
        <f t="shared" si="83"/>
        <v>-8.54700854700855E-2</v>
      </c>
      <c r="Y115" s="167">
        <f t="shared" si="84"/>
        <v>1.0921779739734038E-3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419</v>
      </c>
      <c r="U116" s="166">
        <v>590</v>
      </c>
      <c r="V116" s="166">
        <v>813</v>
      </c>
      <c r="W116" s="166">
        <v>783</v>
      </c>
      <c r="X116" s="167">
        <f t="shared" si="83"/>
        <v>-3.6900369003690092E-2</v>
      </c>
      <c r="Y116" s="167">
        <f t="shared" si="84"/>
        <v>3.8058538211890305E-4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623</v>
      </c>
      <c r="U117" s="166">
        <v>373</v>
      </c>
      <c r="V117" s="166">
        <v>1010</v>
      </c>
      <c r="W117" s="166">
        <v>661</v>
      </c>
      <c r="X117" s="167">
        <f t="shared" si="83"/>
        <v>-0.34554455445544552</v>
      </c>
      <c r="Y117" s="167">
        <f t="shared" si="84"/>
        <v>3.212859994643613E-4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13126</v>
      </c>
      <c r="U118" s="171">
        <f>U110-SUM(U111:U117)</f>
        <v>13320</v>
      </c>
      <c r="V118" s="171">
        <f>V110-SUM(V111:V117)</f>
        <v>15221</v>
      </c>
      <c r="W118" s="171">
        <f>W110-SUM(W111:W117)</f>
        <v>18492</v>
      </c>
      <c r="X118" s="172">
        <f t="shared" si="83"/>
        <v>0.21490046646081074</v>
      </c>
      <c r="Y118" s="172">
        <f t="shared" si="84"/>
        <v>8.9882310167851281E-3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23936</v>
      </c>
      <c r="E120" s="178">
        <f t="shared" si="88"/>
        <v>40296</v>
      </c>
      <c r="F120" s="178">
        <f t="shared" si="88"/>
        <v>51003</v>
      </c>
      <c r="G120" s="178">
        <f t="shared" si="88"/>
        <v>52931</v>
      </c>
      <c r="H120" s="178">
        <f t="shared" si="88"/>
        <v>49109</v>
      </c>
      <c r="I120" s="179">
        <f>IFERROR(H120/G120-1,"-")</f>
        <v>-7.2207213164308226E-2</v>
      </c>
      <c r="J120" s="179">
        <f t="shared" ref="J120:J132" si="89">H120/H$8</f>
        <v>0.1317365108830362</v>
      </c>
      <c r="K120" s="178">
        <f t="shared" ref="K120:P120" si="90">K121+K124</f>
        <v>26292</v>
      </c>
      <c r="L120" s="178">
        <f t="shared" si="90"/>
        <v>34867</v>
      </c>
      <c r="M120" s="178">
        <f t="shared" si="90"/>
        <v>64125</v>
      </c>
      <c r="N120" s="178">
        <f t="shared" si="90"/>
        <v>75573</v>
      </c>
      <c r="O120" s="178">
        <f t="shared" si="90"/>
        <v>72479</v>
      </c>
      <c r="P120" s="178">
        <f t="shared" si="90"/>
        <v>91652</v>
      </c>
      <c r="Q120" s="179">
        <f>IFERROR(P120/O120-1,"-")</f>
        <v>0.26453179541660332</v>
      </c>
      <c r="R120" s="179">
        <f t="shared" ref="R120:R132" si="91">P120/P$8</f>
        <v>5.4406601071486871E-2</v>
      </c>
      <c r="S120" s="178">
        <f>S121+S124</f>
        <v>52853</v>
      </c>
      <c r="T120" s="178">
        <f>T121+T124</f>
        <v>104421</v>
      </c>
      <c r="U120" s="178">
        <f>U121+U124</f>
        <v>126576</v>
      </c>
      <c r="V120" s="178">
        <f>V121+V124</f>
        <v>125410</v>
      </c>
      <c r="W120" s="178">
        <f>W121+W124</f>
        <v>140761</v>
      </c>
      <c r="X120" s="179">
        <f>IFERROR(W120/V120-1,"-")</f>
        <v>0.12240650665816122</v>
      </c>
      <c r="Y120" s="179">
        <f>W120/W$8</f>
        <v>6.8418363949474981E-2</v>
      </c>
    </row>
    <row r="121" spans="1:25" x14ac:dyDescent="0.25">
      <c r="A121" s="57"/>
      <c r="B121" s="161" t="s">
        <v>99</v>
      </c>
      <c r="C121" s="162">
        <v>12262</v>
      </c>
      <c r="D121" s="162">
        <v>12367</v>
      </c>
      <c r="E121" s="162">
        <v>23012</v>
      </c>
      <c r="F121" s="162">
        <v>31876</v>
      </c>
      <c r="G121" s="162">
        <v>35095</v>
      </c>
      <c r="H121" s="162">
        <v>30335</v>
      </c>
      <c r="I121" s="163">
        <f>IFERROR(H121/G121-1,"-")</f>
        <v>-0.13563185638979913</v>
      </c>
      <c r="J121" s="163">
        <f t="shared" si="89"/>
        <v>8.1374637187417845E-2</v>
      </c>
      <c r="K121" s="162">
        <v>14678</v>
      </c>
      <c r="L121" s="162">
        <v>26287</v>
      </c>
      <c r="M121" s="162">
        <v>39964</v>
      </c>
      <c r="N121" s="162">
        <v>44589</v>
      </c>
      <c r="O121" s="162">
        <v>40842</v>
      </c>
      <c r="P121" s="162">
        <v>57390</v>
      </c>
      <c r="Q121" s="163">
        <f>IFERROR(P121/O121-1,"-")</f>
        <v>0.40517114734831794</v>
      </c>
      <c r="R121" s="163">
        <f t="shared" si="91"/>
        <v>3.4067939984862648E-2</v>
      </c>
      <c r="S121" s="162">
        <v>26940</v>
      </c>
      <c r="T121" s="162">
        <v>62976</v>
      </c>
      <c r="U121" s="162">
        <v>76465</v>
      </c>
      <c r="V121" s="162">
        <v>75937</v>
      </c>
      <c r="W121" s="162">
        <v>87725</v>
      </c>
      <c r="X121" s="163">
        <f>IFERROR(W121/V121-1,"-")</f>
        <v>0.1552339439272028</v>
      </c>
      <c r="Y121" s="163">
        <f>W121/W$8</f>
        <v>4.2639658552210434E-2</v>
      </c>
    </row>
    <row r="122" spans="1:25" x14ac:dyDescent="0.25">
      <c r="A122" s="57"/>
      <c r="B122" s="165" t="s">
        <v>105</v>
      </c>
      <c r="C122" s="166">
        <v>6450</v>
      </c>
      <c r="D122" s="166">
        <v>6328</v>
      </c>
      <c r="E122" s="166">
        <v>12657</v>
      </c>
      <c r="F122" s="166">
        <v>14419</v>
      </c>
      <c r="G122" s="166">
        <v>19491</v>
      </c>
      <c r="H122" s="166">
        <v>17619</v>
      </c>
      <c r="I122" s="167">
        <f>IFERROR(H122/G122-1,"-")</f>
        <v>-9.6044328151454472E-2</v>
      </c>
      <c r="J122" s="167">
        <f t="shared" si="89"/>
        <v>4.7263548132688807E-2</v>
      </c>
      <c r="K122" s="166">
        <v>7265</v>
      </c>
      <c r="L122" s="166">
        <v>14533</v>
      </c>
      <c r="M122" s="166">
        <v>18857</v>
      </c>
      <c r="N122" s="166">
        <v>21142</v>
      </c>
      <c r="O122" s="166">
        <v>14618</v>
      </c>
      <c r="P122" s="166">
        <v>26425</v>
      </c>
      <c r="Q122" s="167">
        <f>IFERROR(P122/O122-1,"-")</f>
        <v>0.80770283212477767</v>
      </c>
      <c r="R122" s="167">
        <f t="shared" si="91"/>
        <v>1.5686449104373508E-2</v>
      </c>
      <c r="S122" s="166">
        <v>13715</v>
      </c>
      <c r="T122" s="166">
        <v>31514</v>
      </c>
      <c r="U122" s="166">
        <v>35561</v>
      </c>
      <c r="V122" s="166">
        <v>34109</v>
      </c>
      <c r="W122" s="166">
        <v>44044</v>
      </c>
      <c r="X122" s="167">
        <f>IFERROR(W122/V122-1,"-")</f>
        <v>0.29127209827318312</v>
      </c>
      <c r="Y122" s="167">
        <f>W122/W$8</f>
        <v>2.1408049259316688E-2</v>
      </c>
    </row>
    <row r="123" spans="1:25" x14ac:dyDescent="0.25">
      <c r="A123" s="57"/>
      <c r="B123" s="165" t="s">
        <v>102</v>
      </c>
      <c r="C123" s="166">
        <v>5812</v>
      </c>
      <c r="D123" s="166">
        <v>6039</v>
      </c>
      <c r="E123" s="166">
        <v>10355</v>
      </c>
      <c r="F123" s="166">
        <v>17457</v>
      </c>
      <c r="G123" s="166">
        <v>15604</v>
      </c>
      <c r="H123" s="166">
        <v>12716</v>
      </c>
      <c r="I123" s="167">
        <f>IFERROR(H123/G123-1,"-")</f>
        <v>-0.18508074852601897</v>
      </c>
      <c r="J123" s="167">
        <f t="shared" si="89"/>
        <v>3.4111089054729038E-2</v>
      </c>
      <c r="K123" s="166">
        <v>7413</v>
      </c>
      <c r="L123" s="166">
        <v>11754</v>
      </c>
      <c r="M123" s="166">
        <v>21107</v>
      </c>
      <c r="N123" s="166">
        <v>23447</v>
      </c>
      <c r="O123" s="166">
        <v>26224</v>
      </c>
      <c r="P123" s="166">
        <v>30965</v>
      </c>
      <c r="Q123" s="167">
        <f>IFERROR(P123/O123-1,"-")</f>
        <v>0.18078859060402674</v>
      </c>
      <c r="R123" s="167">
        <f t="shared" si="91"/>
        <v>1.8381490880489144E-2</v>
      </c>
      <c r="S123" s="166">
        <v>13225</v>
      </c>
      <c r="T123" s="166">
        <v>31462</v>
      </c>
      <c r="U123" s="166">
        <v>40904</v>
      </c>
      <c r="V123" s="166">
        <v>41828</v>
      </c>
      <c r="W123" s="166">
        <v>43681</v>
      </c>
      <c r="X123" s="167">
        <f>IFERROR(W123/V123-1,"-")</f>
        <v>4.4300468585636521E-2</v>
      </c>
      <c r="Y123" s="167">
        <f>W123/W$8</f>
        <v>2.1231609292893746E-2</v>
      </c>
    </row>
    <row r="124" spans="1:25" x14ac:dyDescent="0.25">
      <c r="A124" s="57"/>
      <c r="B124" s="161" t="s">
        <v>109</v>
      </c>
      <c r="C124" s="162">
        <v>14299</v>
      </c>
      <c r="D124" s="162">
        <v>11569</v>
      </c>
      <c r="E124" s="162">
        <v>17284</v>
      </c>
      <c r="F124" s="162">
        <v>19127</v>
      </c>
      <c r="G124" s="162">
        <v>17836</v>
      </c>
      <c r="H124" s="162">
        <v>18774</v>
      </c>
      <c r="I124" s="163">
        <f>IFERROR(H124/G124-1,"-")</f>
        <v>5.2590266875981229E-2</v>
      </c>
      <c r="J124" s="163">
        <f t="shared" si="89"/>
        <v>5.0361873695618349E-2</v>
      </c>
      <c r="K124" s="162">
        <v>11614</v>
      </c>
      <c r="L124" s="162">
        <v>8580</v>
      </c>
      <c r="M124" s="162">
        <v>24161</v>
      </c>
      <c r="N124" s="162">
        <v>30984</v>
      </c>
      <c r="O124" s="162">
        <v>31637</v>
      </c>
      <c r="P124" s="162">
        <v>34262</v>
      </c>
      <c r="Q124" s="163">
        <f>IFERROR(P124/O124-1,"-")</f>
        <v>8.2972468944590094E-2</v>
      </c>
      <c r="R124" s="163">
        <f t="shared" si="91"/>
        <v>2.0338661086624223E-2</v>
      </c>
      <c r="S124" s="162">
        <v>25913</v>
      </c>
      <c r="T124" s="162">
        <v>41445</v>
      </c>
      <c r="U124" s="162">
        <v>50111</v>
      </c>
      <c r="V124" s="162">
        <v>49473</v>
      </c>
      <c r="W124" s="162">
        <v>53036</v>
      </c>
      <c r="X124" s="163">
        <f>IFERROR(W124/V124-1,"-")</f>
        <v>7.20190811149517E-2</v>
      </c>
      <c r="Y124" s="163">
        <f>W124/W$8</f>
        <v>2.577870539726455E-2</v>
      </c>
    </row>
    <row r="125" spans="1:25" s="57" customFormat="1" x14ac:dyDescent="0.25">
      <c r="B125" s="165" t="s">
        <v>112</v>
      </c>
      <c r="C125" s="166">
        <v>1009</v>
      </c>
      <c r="D125" s="166">
        <v>123</v>
      </c>
      <c r="E125" s="166">
        <v>936</v>
      </c>
      <c r="F125" s="166">
        <v>1628</v>
      </c>
      <c r="G125" s="166">
        <v>1392</v>
      </c>
      <c r="H125" s="166">
        <v>1407</v>
      </c>
      <c r="I125" s="167">
        <f t="shared" ref="I125:I132" si="92">IFERROR(H125/G125-1,"-")</f>
        <v>1.0775862068965525E-2</v>
      </c>
      <c r="J125" s="167">
        <f t="shared" si="89"/>
        <v>3.7743238675687131E-3</v>
      </c>
      <c r="K125" s="166">
        <v>1801</v>
      </c>
      <c r="L125" s="166">
        <v>492</v>
      </c>
      <c r="M125" s="166">
        <v>3130</v>
      </c>
      <c r="N125" s="166">
        <v>4405</v>
      </c>
      <c r="O125" s="166">
        <v>4646</v>
      </c>
      <c r="P125" s="166">
        <v>4102</v>
      </c>
      <c r="Q125" s="167">
        <f t="shared" ref="Q125:Q132" si="93">IFERROR(P125/O125-1,"-")</f>
        <v>-0.11708996986655185</v>
      </c>
      <c r="R125" s="167">
        <f t="shared" si="91"/>
        <v>2.4350355430895034E-3</v>
      </c>
      <c r="S125" s="166">
        <v>2810</v>
      </c>
      <c r="T125" s="166">
        <v>4066</v>
      </c>
      <c r="U125" s="166">
        <v>6033</v>
      </c>
      <c r="V125" s="166">
        <v>6038</v>
      </c>
      <c r="W125" s="166">
        <v>5509</v>
      </c>
      <c r="X125" s="167">
        <f t="shared" ref="X125:X132" si="94">IFERROR(W125/V125-1,"-")</f>
        <v>-8.761179198410074E-2</v>
      </c>
      <c r="Y125" s="167">
        <f t="shared" ref="Y125:Y132" si="95">W125/W$8</f>
        <v>2.6777073692120521E-3</v>
      </c>
    </row>
    <row r="126" spans="1:25" s="57" customFormat="1" x14ac:dyDescent="0.25">
      <c r="B126" s="165" t="s">
        <v>115</v>
      </c>
      <c r="C126" s="166">
        <v>1174</v>
      </c>
      <c r="D126" s="166">
        <v>1035</v>
      </c>
      <c r="E126" s="166">
        <v>1469</v>
      </c>
      <c r="F126" s="166">
        <v>2796</v>
      </c>
      <c r="G126" s="166">
        <v>2703</v>
      </c>
      <c r="H126" s="166">
        <v>2707</v>
      </c>
      <c r="I126" s="167">
        <f t="shared" si="92"/>
        <v>1.4798372179061214E-3</v>
      </c>
      <c r="J126" s="167">
        <f t="shared" si="89"/>
        <v>7.2616167089612693E-3</v>
      </c>
      <c r="K126" s="166">
        <v>1720</v>
      </c>
      <c r="L126" s="166">
        <v>1088</v>
      </c>
      <c r="M126" s="166">
        <v>3182</v>
      </c>
      <c r="N126" s="166">
        <v>4808</v>
      </c>
      <c r="O126" s="166">
        <v>4464</v>
      </c>
      <c r="P126" s="166">
        <v>5311</v>
      </c>
      <c r="Q126" s="167">
        <f t="shared" si="93"/>
        <v>0.18974014336917566</v>
      </c>
      <c r="R126" s="167">
        <f t="shared" si="91"/>
        <v>3.1527239808260242E-3</v>
      </c>
      <c r="S126" s="166">
        <v>2894</v>
      </c>
      <c r="T126" s="166">
        <v>4651</v>
      </c>
      <c r="U126" s="166">
        <v>7604</v>
      </c>
      <c r="V126" s="166">
        <v>7167</v>
      </c>
      <c r="W126" s="166">
        <v>8018</v>
      </c>
      <c r="X126" s="167">
        <f t="shared" si="94"/>
        <v>0.11873866331798522</v>
      </c>
      <c r="Y126" s="167">
        <f t="shared" si="95"/>
        <v>3.8972331977386522E-3</v>
      </c>
    </row>
    <row r="127" spans="1:25" x14ac:dyDescent="0.25">
      <c r="A127" s="57"/>
      <c r="B127" s="165" t="s">
        <v>118</v>
      </c>
      <c r="C127" s="166">
        <v>890</v>
      </c>
      <c r="D127" s="166">
        <v>927</v>
      </c>
      <c r="E127" s="166">
        <v>1270</v>
      </c>
      <c r="F127" s="166">
        <v>1608</v>
      </c>
      <c r="G127" s="166">
        <v>1460</v>
      </c>
      <c r="H127" s="166">
        <v>1594</v>
      </c>
      <c r="I127" s="167">
        <f t="shared" si="92"/>
        <v>9.1780821917808231E-2</v>
      </c>
      <c r="J127" s="167">
        <f t="shared" si="89"/>
        <v>4.2759575301382574E-3</v>
      </c>
      <c r="K127" s="166">
        <v>1060</v>
      </c>
      <c r="L127" s="166">
        <v>1971</v>
      </c>
      <c r="M127" s="166">
        <v>2766</v>
      </c>
      <c r="N127" s="166">
        <v>2868</v>
      </c>
      <c r="O127" s="166">
        <v>2686</v>
      </c>
      <c r="P127" s="166">
        <v>2681</v>
      </c>
      <c r="Q127" s="167">
        <f t="shared" si="93"/>
        <v>-1.8615040953090523E-3</v>
      </c>
      <c r="R127" s="167">
        <f t="shared" si="91"/>
        <v>1.5914993395960406E-3</v>
      </c>
      <c r="S127" s="166">
        <v>1950</v>
      </c>
      <c r="T127" s="166">
        <v>4036</v>
      </c>
      <c r="U127" s="166">
        <v>4476</v>
      </c>
      <c r="V127" s="166">
        <v>4146</v>
      </c>
      <c r="W127" s="166">
        <v>4275</v>
      </c>
      <c r="X127" s="167">
        <f t="shared" si="94"/>
        <v>3.1114327062228719E-2</v>
      </c>
      <c r="Y127" s="167">
        <f t="shared" si="95"/>
        <v>2.0779086954767693E-3</v>
      </c>
    </row>
    <row r="128" spans="1:25" x14ac:dyDescent="0.25">
      <c r="A128" s="57"/>
      <c r="B128" s="165" t="s">
        <v>125</v>
      </c>
      <c r="C128" s="166">
        <v>261</v>
      </c>
      <c r="D128" s="166">
        <v>106</v>
      </c>
      <c r="E128" s="166">
        <v>339</v>
      </c>
      <c r="F128" s="166">
        <v>331</v>
      </c>
      <c r="G128" s="166">
        <v>346</v>
      </c>
      <c r="H128" s="166">
        <v>476</v>
      </c>
      <c r="I128" s="167">
        <f t="shared" si="92"/>
        <v>0.37572254335260125</v>
      </c>
      <c r="J128" s="167">
        <f t="shared" si="89"/>
        <v>1.2768856865406591E-3</v>
      </c>
      <c r="K128" s="166">
        <v>266</v>
      </c>
      <c r="L128" s="166">
        <v>205</v>
      </c>
      <c r="M128" s="166">
        <v>838</v>
      </c>
      <c r="N128" s="166">
        <v>882</v>
      </c>
      <c r="O128" s="166">
        <v>903</v>
      </c>
      <c r="P128" s="166">
        <v>822</v>
      </c>
      <c r="Q128" s="167">
        <f t="shared" si="93"/>
        <v>-8.9700996677740896E-2</v>
      </c>
      <c r="R128" s="167">
        <f t="shared" si="91"/>
        <v>4.879569030764436E-4</v>
      </c>
      <c r="S128" s="166">
        <v>527</v>
      </c>
      <c r="T128" s="166">
        <v>1177</v>
      </c>
      <c r="U128" s="166">
        <v>1213</v>
      </c>
      <c r="V128" s="166">
        <v>1249</v>
      </c>
      <c r="W128" s="166">
        <v>1298</v>
      </c>
      <c r="X128" s="167">
        <f t="shared" si="94"/>
        <v>3.9231385108086547E-2</v>
      </c>
      <c r="Y128" s="167">
        <f t="shared" si="95"/>
        <v>6.30906546603239E-4</v>
      </c>
    </row>
    <row r="129" spans="1:25" x14ac:dyDescent="0.25">
      <c r="A129" s="57"/>
      <c r="B129" s="165" t="s">
        <v>121</v>
      </c>
      <c r="C129" s="166">
        <v>170</v>
      </c>
      <c r="D129" s="166">
        <v>95</v>
      </c>
      <c r="E129" s="166">
        <v>276</v>
      </c>
      <c r="F129" s="166">
        <v>302</v>
      </c>
      <c r="G129" s="166">
        <v>316</v>
      </c>
      <c r="H129" s="166">
        <v>286</v>
      </c>
      <c r="I129" s="167">
        <f t="shared" si="92"/>
        <v>-9.4936708860759444E-2</v>
      </c>
      <c r="J129" s="167">
        <f t="shared" si="89"/>
        <v>7.6720442510636239E-4</v>
      </c>
      <c r="K129" s="166">
        <v>285</v>
      </c>
      <c r="L129" s="166">
        <v>210</v>
      </c>
      <c r="M129" s="166">
        <v>601</v>
      </c>
      <c r="N129" s="166">
        <v>638</v>
      </c>
      <c r="O129" s="166">
        <v>697</v>
      </c>
      <c r="P129" s="166">
        <v>841</v>
      </c>
      <c r="Q129" s="167">
        <f t="shared" si="93"/>
        <v>0.20659971305595404</v>
      </c>
      <c r="R129" s="167">
        <f t="shared" si="91"/>
        <v>4.9923571227164119E-4</v>
      </c>
      <c r="S129" s="166">
        <v>455</v>
      </c>
      <c r="T129" s="166">
        <v>877</v>
      </c>
      <c r="U129" s="166">
        <v>940</v>
      </c>
      <c r="V129" s="166">
        <v>1013</v>
      </c>
      <c r="W129" s="166">
        <v>1127</v>
      </c>
      <c r="X129" s="167">
        <f t="shared" si="94"/>
        <v>0.11253701875616984</v>
      </c>
      <c r="Y129" s="167">
        <f t="shared" si="95"/>
        <v>5.477901987841682E-4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143</v>
      </c>
      <c r="F130" s="166">
        <v>141</v>
      </c>
      <c r="G130" s="166">
        <v>161</v>
      </c>
      <c r="H130" s="166">
        <v>192</v>
      </c>
      <c r="I130" s="167">
        <f t="shared" si="92"/>
        <v>0.19254658385093171</v>
      </c>
      <c r="J130" s="167">
        <f t="shared" si="89"/>
        <v>5.1504632734413142E-4</v>
      </c>
      <c r="K130" s="166">
        <v>461</v>
      </c>
      <c r="L130" s="166">
        <v>22</v>
      </c>
      <c r="M130" s="166">
        <v>429</v>
      </c>
      <c r="N130" s="166">
        <v>634</v>
      </c>
      <c r="O130" s="166">
        <v>697</v>
      </c>
      <c r="P130" s="166">
        <v>477</v>
      </c>
      <c r="Q130" s="167">
        <f t="shared" si="93"/>
        <v>-0.31563845050215211</v>
      </c>
      <c r="R130" s="167">
        <f t="shared" si="91"/>
        <v>2.8315747295311875E-4</v>
      </c>
      <c r="S130" s="166">
        <v>630</v>
      </c>
      <c r="T130" s="166">
        <v>572</v>
      </c>
      <c r="U130" s="166">
        <v>775</v>
      </c>
      <c r="V130" s="166">
        <v>858</v>
      </c>
      <c r="W130" s="166">
        <v>669</v>
      </c>
      <c r="X130" s="167">
        <f t="shared" si="94"/>
        <v>-0.22027972027972031</v>
      </c>
      <c r="Y130" s="167">
        <f t="shared" si="95"/>
        <v>3.2517448357285587E-4</v>
      </c>
    </row>
    <row r="131" spans="1:25" x14ac:dyDescent="0.25">
      <c r="A131" s="57"/>
      <c r="B131" s="165" t="s">
        <v>133</v>
      </c>
      <c r="C131" s="166">
        <v>146</v>
      </c>
      <c r="D131" s="166">
        <v>66</v>
      </c>
      <c r="E131" s="166">
        <v>136</v>
      </c>
      <c r="F131" s="166">
        <v>250</v>
      </c>
      <c r="G131" s="166">
        <v>173</v>
      </c>
      <c r="H131" s="166">
        <v>173</v>
      </c>
      <c r="I131" s="167">
        <f t="shared" si="92"/>
        <v>0</v>
      </c>
      <c r="J131" s="167">
        <f t="shared" si="89"/>
        <v>4.6407820120070175E-4</v>
      </c>
      <c r="K131" s="166">
        <v>824</v>
      </c>
      <c r="L131" s="166">
        <v>75</v>
      </c>
      <c r="M131" s="166">
        <v>894</v>
      </c>
      <c r="N131" s="166">
        <v>1204</v>
      </c>
      <c r="O131" s="166">
        <v>1145</v>
      </c>
      <c r="P131" s="166">
        <v>1191</v>
      </c>
      <c r="Q131" s="167">
        <f t="shared" si="93"/>
        <v>4.0174672489083019E-2</v>
      </c>
      <c r="R131" s="167">
        <f t="shared" si="91"/>
        <v>7.070032500779128E-4</v>
      </c>
      <c r="S131" s="166">
        <v>970</v>
      </c>
      <c r="T131" s="166">
        <v>1030</v>
      </c>
      <c r="U131" s="166">
        <v>1454</v>
      </c>
      <c r="V131" s="166">
        <v>1318</v>
      </c>
      <c r="W131" s="166">
        <v>1364</v>
      </c>
      <c r="X131" s="167">
        <f t="shared" si="94"/>
        <v>3.4901365705614529E-2</v>
      </c>
      <c r="Y131" s="167">
        <f t="shared" si="95"/>
        <v>6.6298654049831891E-4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9205</v>
      </c>
      <c r="E132" s="171">
        <f t="shared" si="97"/>
        <v>12715</v>
      </c>
      <c r="F132" s="171">
        <f t="shared" si="97"/>
        <v>12071</v>
      </c>
      <c r="G132" s="171">
        <f t="shared" si="97"/>
        <v>11285</v>
      </c>
      <c r="H132" s="171">
        <f t="shared" si="97"/>
        <v>11939</v>
      </c>
      <c r="I132" s="172">
        <f t="shared" si="92"/>
        <v>5.795303500221527E-2</v>
      </c>
      <c r="J132" s="172">
        <f t="shared" si="89"/>
        <v>3.2026760948758254E-2</v>
      </c>
      <c r="K132" s="171">
        <f t="shared" ref="K132:P132" si="98">K124-SUM(K125:K131)</f>
        <v>5197</v>
      </c>
      <c r="L132" s="171">
        <f t="shared" si="98"/>
        <v>4517</v>
      </c>
      <c r="M132" s="171">
        <f t="shared" si="98"/>
        <v>12321</v>
      </c>
      <c r="N132" s="171">
        <f t="shared" si="98"/>
        <v>15545</v>
      </c>
      <c r="O132" s="171">
        <f t="shared" si="98"/>
        <v>16399</v>
      </c>
      <c r="P132" s="171">
        <f t="shared" si="98"/>
        <v>18837</v>
      </c>
      <c r="Q132" s="172">
        <f t="shared" si="93"/>
        <v>0.1486676016830295</v>
      </c>
      <c r="R132" s="172">
        <f t="shared" si="91"/>
        <v>1.1182048884733538E-2</v>
      </c>
      <c r="S132" s="171">
        <f>S124-SUM(S125:S131)</f>
        <v>15677</v>
      </c>
      <c r="T132" s="171">
        <f>T124-SUM(T125:T131)</f>
        <v>25036</v>
      </c>
      <c r="U132" s="171">
        <f>U124-SUM(U125:U131)</f>
        <v>27616</v>
      </c>
      <c r="V132" s="171">
        <f>V124-SUM(V125:V131)</f>
        <v>27684</v>
      </c>
      <c r="W132" s="171">
        <f>W124-SUM(W125:W131)</f>
        <v>30776</v>
      </c>
      <c r="X132" s="172">
        <f t="shared" si="94"/>
        <v>0.11168906227423792</v>
      </c>
      <c r="Y132" s="172">
        <f t="shared" si="95"/>
        <v>1.4958998365378492E-2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23519</v>
      </c>
      <c r="F134" s="178">
        <f t="shared" si="99"/>
        <v>22547</v>
      </c>
      <c r="G134" s="178">
        <f t="shared" si="99"/>
        <v>25679</v>
      </c>
      <c r="H134" s="178">
        <f t="shared" si="99"/>
        <v>24582</v>
      </c>
      <c r="I134" s="179">
        <f>IFERROR(H134/G134-1,"-")</f>
        <v>-4.2719732076794248E-2</v>
      </c>
      <c r="J134" s="179">
        <f t="shared" ref="J134:J146" si="100">H134/H$8</f>
        <v>6.5942025097778328E-2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77628</v>
      </c>
      <c r="N134" s="178">
        <f t="shared" si="101"/>
        <v>87658</v>
      </c>
      <c r="O134" s="178">
        <f t="shared" si="101"/>
        <v>92306</v>
      </c>
      <c r="P134" s="178">
        <f t="shared" si="101"/>
        <v>86086</v>
      </c>
      <c r="Q134" s="179">
        <f>IFERROR(P134/O134-1,"-")</f>
        <v>-6.7384568717093196E-2</v>
      </c>
      <c r="R134" s="179">
        <f t="shared" ref="R134:R146" si="102">P134/P$8</f>
        <v>5.1102503598830569E-2</v>
      </c>
      <c r="S134" s="178">
        <f>S135+S138</f>
        <v>39287</v>
      </c>
      <c r="T134" s="178">
        <f>T135+T138</f>
        <v>101147</v>
      </c>
      <c r="U134" s="178">
        <f>U135+U138</f>
        <v>110205</v>
      </c>
      <c r="V134" s="178">
        <f>V135+V138</f>
        <v>117985</v>
      </c>
      <c r="W134" s="178">
        <f>W135+W138</f>
        <v>110668</v>
      </c>
      <c r="X134" s="179">
        <f>IFERROR(W134/V134-1,"-")</f>
        <v>-6.201635801161165E-2</v>
      </c>
      <c r="Y134" s="179">
        <f>W134/W$8</f>
        <v>5.3791344914859207E-2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2433</v>
      </c>
      <c r="F135" s="162">
        <v>3307</v>
      </c>
      <c r="G135" s="162">
        <v>3095</v>
      </c>
      <c r="H135" s="162">
        <v>1174</v>
      </c>
      <c r="I135" s="163">
        <f>IFERROR(H135/G135-1,"-")</f>
        <v>-0.62067851373182559</v>
      </c>
      <c r="J135" s="163">
        <f t="shared" si="100"/>
        <v>3.1492936890729702E-3</v>
      </c>
      <c r="K135" s="162">
        <v>1373</v>
      </c>
      <c r="L135" s="162">
        <v>0</v>
      </c>
      <c r="M135" s="162">
        <v>6410</v>
      </c>
      <c r="N135" s="162">
        <v>7382</v>
      </c>
      <c r="O135" s="162">
        <v>4955</v>
      </c>
      <c r="P135" s="162">
        <v>5271</v>
      </c>
      <c r="Q135" s="163">
        <f>IFERROR(P135/O135-1,"-")</f>
        <v>6.3773965691221068E-2</v>
      </c>
      <c r="R135" s="163">
        <f t="shared" si="102"/>
        <v>3.1289791193624505E-3</v>
      </c>
      <c r="S135" s="162">
        <v>1887</v>
      </c>
      <c r="T135" s="162">
        <v>8843</v>
      </c>
      <c r="U135" s="162">
        <v>10689</v>
      </c>
      <c r="V135" s="162">
        <v>8050</v>
      </c>
      <c r="W135" s="162">
        <v>6445</v>
      </c>
      <c r="X135" s="163">
        <f>IFERROR(W135/V135-1,"-")</f>
        <v>-0.19937888198757769</v>
      </c>
      <c r="Y135" s="163">
        <f>W135/W$8</f>
        <v>3.1326600099059131E-3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2362</v>
      </c>
      <c r="F136" s="166">
        <v>3307</v>
      </c>
      <c r="G136" s="166">
        <v>3095</v>
      </c>
      <c r="H136" s="166">
        <v>1174</v>
      </c>
      <c r="I136" s="167">
        <f>IFERROR(H136/G136-1,"-")</f>
        <v>-0.62067851373182559</v>
      </c>
      <c r="J136" s="167">
        <f t="shared" si="100"/>
        <v>3.1492936890729702E-3</v>
      </c>
      <c r="K136" s="166">
        <v>632</v>
      </c>
      <c r="L136" s="166">
        <v>0</v>
      </c>
      <c r="M136" s="166">
        <v>3781</v>
      </c>
      <c r="N136" s="166">
        <v>3681</v>
      </c>
      <c r="O136" s="166">
        <v>1954</v>
      </c>
      <c r="P136" s="166">
        <v>1654</v>
      </c>
      <c r="Q136" s="167">
        <f>IFERROR(P136/O136-1,"-")</f>
        <v>-0.15353121801432956</v>
      </c>
      <c r="R136" s="167">
        <f t="shared" si="102"/>
        <v>9.8185002151878072E-4</v>
      </c>
      <c r="S136" s="166">
        <v>1146</v>
      </c>
      <c r="T136" s="166">
        <v>6143</v>
      </c>
      <c r="U136" s="166">
        <v>6988</v>
      </c>
      <c r="V136" s="166">
        <v>5049</v>
      </c>
      <c r="W136" s="166">
        <v>2828</v>
      </c>
      <c r="X136" s="167">
        <f>IFERROR(W136/V136-1,"-")</f>
        <v>-0.43988908694791051</v>
      </c>
      <c r="Y136" s="167">
        <f>W136/W$8</f>
        <v>1.3745791323528196E-3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2629</v>
      </c>
      <c r="N137" s="166">
        <v>3701</v>
      </c>
      <c r="O137" s="166">
        <v>3001</v>
      </c>
      <c r="P137" s="166">
        <v>3617</v>
      </c>
      <c r="Q137" s="167">
        <f>IFERROR(P137/O137-1,"-")</f>
        <v>0.20526491169610139</v>
      </c>
      <c r="R137" s="167">
        <f t="shared" si="102"/>
        <v>2.1471290978436696E-3</v>
      </c>
      <c r="S137" s="166">
        <v>741</v>
      </c>
      <c r="T137" s="166">
        <v>2700</v>
      </c>
      <c r="U137" s="166">
        <v>3701</v>
      </c>
      <c r="V137" s="166">
        <v>3001</v>
      </c>
      <c r="W137" s="166">
        <v>3617</v>
      </c>
      <c r="X137" s="167">
        <f>IFERROR(W137/V137-1,"-")</f>
        <v>0.20526491169610139</v>
      </c>
      <c r="Y137" s="167">
        <f>W137/W$8</f>
        <v>1.7580808775530935E-3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21086</v>
      </c>
      <c r="F138" s="162">
        <v>19240</v>
      </c>
      <c r="G138" s="162">
        <v>22584</v>
      </c>
      <c r="H138" s="162">
        <v>23408</v>
      </c>
      <c r="I138" s="163">
        <f>IFERROR(H138/G138-1,"-")</f>
        <v>3.6486007793127939E-2</v>
      </c>
      <c r="J138" s="163">
        <f t="shared" si="100"/>
        <v>6.2792731408705352E-2</v>
      </c>
      <c r="K138" s="162">
        <v>31161</v>
      </c>
      <c r="L138" s="162">
        <v>0</v>
      </c>
      <c r="M138" s="162">
        <v>71218</v>
      </c>
      <c r="N138" s="162">
        <v>80276</v>
      </c>
      <c r="O138" s="162">
        <v>87351</v>
      </c>
      <c r="P138" s="162">
        <v>80815</v>
      </c>
      <c r="Q138" s="163">
        <f>IFERROR(P138/O138-1,"-")</f>
        <v>-7.4824558390859885E-2</v>
      </c>
      <c r="R138" s="163">
        <f t="shared" si="102"/>
        <v>4.7973524479468115E-2</v>
      </c>
      <c r="S138" s="162">
        <v>37400</v>
      </c>
      <c r="T138" s="162">
        <v>92304</v>
      </c>
      <c r="U138" s="162">
        <v>99516</v>
      </c>
      <c r="V138" s="162">
        <v>109935</v>
      </c>
      <c r="W138" s="162">
        <v>104223</v>
      </c>
      <c r="X138" s="163">
        <f>IFERROR(W138/V138-1,"-")</f>
        <v>-5.1957975167144177E-2</v>
      </c>
      <c r="Y138" s="163">
        <f>W138/W$8</f>
        <v>5.0658684904953295E-2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10828</v>
      </c>
      <c r="F139" s="166">
        <v>9935</v>
      </c>
      <c r="G139" s="166">
        <v>12948</v>
      </c>
      <c r="H139" s="166">
        <v>13391</v>
      </c>
      <c r="I139" s="167">
        <f t="shared" ref="I139:I146" si="103">IFERROR(H139/G139-1,"-")</f>
        <v>3.4213778189681854E-2</v>
      </c>
      <c r="J139" s="167">
        <f t="shared" si="100"/>
        <v>3.592179879929825E-2</v>
      </c>
      <c r="K139" s="166">
        <v>12322</v>
      </c>
      <c r="L139" s="166">
        <v>0</v>
      </c>
      <c r="M139" s="166">
        <v>27933</v>
      </c>
      <c r="N139" s="166">
        <v>30542</v>
      </c>
      <c r="O139" s="166">
        <v>34943</v>
      </c>
      <c r="P139" s="166">
        <v>33896</v>
      </c>
      <c r="Q139" s="167">
        <f t="shared" ref="Q139:Q146" si="104">IFERROR(P139/O139-1,"-")</f>
        <v>-2.9963082734739466E-2</v>
      </c>
      <c r="R139" s="167">
        <f t="shared" si="102"/>
        <v>2.0121395604232522E-2</v>
      </c>
      <c r="S139" s="166">
        <v>15636</v>
      </c>
      <c r="T139" s="166">
        <v>38761</v>
      </c>
      <c r="U139" s="166">
        <v>40477</v>
      </c>
      <c r="V139" s="166">
        <v>47891</v>
      </c>
      <c r="W139" s="166">
        <v>47287</v>
      </c>
      <c r="X139" s="167">
        <f t="shared" ref="X139:X146" si="105">IFERROR(W139/V139-1,"-")</f>
        <v>-1.2611973022070955E-2</v>
      </c>
      <c r="Y139" s="167">
        <f t="shared" ref="Y139:Y146" si="106">W139/W$8</f>
        <v>2.2984343504797659E-2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680</v>
      </c>
      <c r="F140" s="166">
        <v>1010</v>
      </c>
      <c r="G140" s="166">
        <v>905</v>
      </c>
      <c r="H140" s="166">
        <v>989</v>
      </c>
      <c r="I140" s="167">
        <f t="shared" si="103"/>
        <v>9.2817679558011124E-2</v>
      </c>
      <c r="J140" s="167">
        <f t="shared" si="100"/>
        <v>2.6530250924132605E-3</v>
      </c>
      <c r="K140" s="166">
        <v>1709</v>
      </c>
      <c r="L140" s="166">
        <v>0</v>
      </c>
      <c r="M140" s="166">
        <v>5286</v>
      </c>
      <c r="N140" s="166">
        <v>7937</v>
      </c>
      <c r="O140" s="166">
        <v>9338</v>
      </c>
      <c r="P140" s="166">
        <v>8014</v>
      </c>
      <c r="Q140" s="167">
        <f t="shared" si="104"/>
        <v>-0.14178624973227671</v>
      </c>
      <c r="R140" s="167">
        <f t="shared" si="102"/>
        <v>4.7572829942270304E-3</v>
      </c>
      <c r="S140" s="166">
        <v>2675</v>
      </c>
      <c r="T140" s="166">
        <v>5966</v>
      </c>
      <c r="U140" s="166">
        <v>8947</v>
      </c>
      <c r="V140" s="166">
        <v>10243</v>
      </c>
      <c r="W140" s="166">
        <v>9003</v>
      </c>
      <c r="X140" s="167">
        <f t="shared" si="105"/>
        <v>-0.12105828370594551</v>
      </c>
      <c r="Y140" s="167">
        <f t="shared" si="106"/>
        <v>4.3760028035970426E-3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2817</v>
      </c>
      <c r="F141" s="166">
        <v>2350</v>
      </c>
      <c r="G141" s="166">
        <v>2542</v>
      </c>
      <c r="H141" s="166">
        <v>2491</v>
      </c>
      <c r="I141" s="167">
        <f t="shared" si="103"/>
        <v>-2.0062942564909481E-2</v>
      </c>
      <c r="J141" s="167">
        <f t="shared" si="100"/>
        <v>6.6821895906991214E-3</v>
      </c>
      <c r="K141" s="166">
        <v>3010</v>
      </c>
      <c r="L141" s="166">
        <v>0</v>
      </c>
      <c r="M141" s="166">
        <v>9061</v>
      </c>
      <c r="N141" s="166">
        <v>8605</v>
      </c>
      <c r="O141" s="166">
        <v>8958</v>
      </c>
      <c r="P141" s="166">
        <v>6948</v>
      </c>
      <c r="Q141" s="167">
        <f t="shared" si="104"/>
        <v>-0.22438044206296048</v>
      </c>
      <c r="R141" s="167">
        <f t="shared" si="102"/>
        <v>4.1244824362227858E-3</v>
      </c>
      <c r="S141" s="166">
        <v>3097</v>
      </c>
      <c r="T141" s="166">
        <v>11878</v>
      </c>
      <c r="U141" s="166">
        <v>10955</v>
      </c>
      <c r="V141" s="166">
        <v>11500</v>
      </c>
      <c r="W141" s="166">
        <v>9439</v>
      </c>
      <c r="X141" s="167">
        <f t="shared" si="105"/>
        <v>-0.17921739130434777</v>
      </c>
      <c r="Y141" s="167">
        <f t="shared" si="106"/>
        <v>4.587925187509995E-3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1834</v>
      </c>
      <c r="F142" s="166">
        <v>1328</v>
      </c>
      <c r="G142" s="166">
        <v>915</v>
      </c>
      <c r="H142" s="166">
        <v>725</v>
      </c>
      <c r="I142" s="167">
        <f t="shared" si="103"/>
        <v>-0.20765027322404372</v>
      </c>
      <c r="J142" s="167">
        <f t="shared" si="100"/>
        <v>1.9448363923150796E-3</v>
      </c>
      <c r="K142" s="166">
        <v>312</v>
      </c>
      <c r="L142" s="166">
        <v>0</v>
      </c>
      <c r="M142" s="166">
        <v>2052</v>
      </c>
      <c r="N142" s="166">
        <v>2139</v>
      </c>
      <c r="O142" s="166">
        <v>1695</v>
      </c>
      <c r="P142" s="166">
        <v>1587</v>
      </c>
      <c r="Q142" s="167">
        <f t="shared" si="104"/>
        <v>-6.371681415929209E-2</v>
      </c>
      <c r="R142" s="167">
        <f t="shared" si="102"/>
        <v>9.4207737856729441E-4</v>
      </c>
      <c r="S142" s="166">
        <v>406</v>
      </c>
      <c r="T142" s="166">
        <v>3886</v>
      </c>
      <c r="U142" s="166">
        <v>3467</v>
      </c>
      <c r="V142" s="166">
        <v>2610</v>
      </c>
      <c r="W142" s="166">
        <v>2312</v>
      </c>
      <c r="X142" s="167">
        <f t="shared" si="105"/>
        <v>-0.114176245210728</v>
      </c>
      <c r="Y142" s="167">
        <f t="shared" si="106"/>
        <v>1.1237719073549219E-3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172</v>
      </c>
      <c r="F143" s="166">
        <v>299</v>
      </c>
      <c r="G143" s="166">
        <v>453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1515</v>
      </c>
      <c r="N143" s="166">
        <v>1741</v>
      </c>
      <c r="O143" s="166">
        <v>2059</v>
      </c>
      <c r="P143" s="166">
        <v>1714</v>
      </c>
      <c r="Q143" s="167">
        <f t="shared" si="104"/>
        <v>-0.16755706653715396</v>
      </c>
      <c r="R143" s="167">
        <f t="shared" si="102"/>
        <v>1.0174673137141415E-3</v>
      </c>
      <c r="S143" s="166">
        <v>671</v>
      </c>
      <c r="T143" s="166">
        <v>1687</v>
      </c>
      <c r="U143" s="166">
        <v>2040</v>
      </c>
      <c r="V143" s="166">
        <v>2512</v>
      </c>
      <c r="W143" s="166">
        <v>1714</v>
      </c>
      <c r="X143" s="167">
        <f t="shared" si="105"/>
        <v>-0.3176751592356688</v>
      </c>
      <c r="Y143" s="167">
        <f t="shared" si="106"/>
        <v>8.3310772024495507E-4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1492</v>
      </c>
      <c r="N144" s="166">
        <v>1807</v>
      </c>
      <c r="O144" s="166">
        <v>1790</v>
      </c>
      <c r="P144" s="166">
        <v>1993</v>
      </c>
      <c r="Q144" s="167">
        <f t="shared" si="104"/>
        <v>0.11340782122905035</v>
      </c>
      <c r="R144" s="167">
        <f t="shared" si="102"/>
        <v>1.1830877224225694E-3</v>
      </c>
      <c r="S144" s="166">
        <v>1581</v>
      </c>
      <c r="T144" s="166">
        <v>1560</v>
      </c>
      <c r="U144" s="166">
        <v>1946</v>
      </c>
      <c r="V144" s="166">
        <v>1796</v>
      </c>
      <c r="W144" s="166">
        <v>1993</v>
      </c>
      <c r="X144" s="167">
        <f t="shared" si="105"/>
        <v>0.10968819599109136</v>
      </c>
      <c r="Y144" s="167">
        <f t="shared" si="106"/>
        <v>9.6871860352870209E-4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676</v>
      </c>
      <c r="N145" s="166">
        <v>1230</v>
      </c>
      <c r="O145" s="166">
        <v>1100</v>
      </c>
      <c r="P145" s="166">
        <v>806</v>
      </c>
      <c r="Q145" s="167">
        <f t="shared" si="104"/>
        <v>-0.26727272727272722</v>
      </c>
      <c r="R145" s="167">
        <f t="shared" si="102"/>
        <v>4.7845895849101406E-4</v>
      </c>
      <c r="S145" s="166">
        <v>3277</v>
      </c>
      <c r="T145" s="166">
        <v>725</v>
      </c>
      <c r="U145" s="166">
        <v>1292</v>
      </c>
      <c r="V145" s="166">
        <v>1153</v>
      </c>
      <c r="W145" s="166">
        <v>806</v>
      </c>
      <c r="X145" s="167">
        <f t="shared" si="105"/>
        <v>-0.30095403295750212</v>
      </c>
      <c r="Y145" s="167">
        <f t="shared" si="106"/>
        <v>3.9176477393082482E-4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4638</v>
      </c>
      <c r="F146" s="171">
        <f t="shared" si="108"/>
        <v>4117</v>
      </c>
      <c r="G146" s="171">
        <f t="shared" si="108"/>
        <v>4762</v>
      </c>
      <c r="H146" s="171">
        <f t="shared" si="108"/>
        <v>5812</v>
      </c>
      <c r="I146" s="172">
        <f t="shared" si="103"/>
        <v>0.22049559008819819</v>
      </c>
      <c r="J146" s="172">
        <f t="shared" si="100"/>
        <v>1.5590881533979644E-2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23203</v>
      </c>
      <c r="N146" s="171">
        <f t="shared" si="109"/>
        <v>26275</v>
      </c>
      <c r="O146" s="171">
        <f t="shared" si="109"/>
        <v>27468</v>
      </c>
      <c r="P146" s="171">
        <f t="shared" si="109"/>
        <v>25857</v>
      </c>
      <c r="Q146" s="172">
        <f t="shared" si="104"/>
        <v>-5.8650065530799433E-2</v>
      </c>
      <c r="R146" s="172">
        <f t="shared" si="102"/>
        <v>1.5349272071590757E-2</v>
      </c>
      <c r="S146" s="171">
        <f>S138-SUM(S139:S145)</f>
        <v>10057</v>
      </c>
      <c r="T146" s="171">
        <f>T138-SUM(T139:T145)</f>
        <v>27841</v>
      </c>
      <c r="U146" s="171">
        <f>U138-SUM(U139:U145)</f>
        <v>30392</v>
      </c>
      <c r="V146" s="171">
        <f>V138-SUM(V139:V145)</f>
        <v>32230</v>
      </c>
      <c r="W146" s="171">
        <f>W138-SUM(W139:W145)</f>
        <v>31669</v>
      </c>
      <c r="X146" s="172">
        <f t="shared" si="105"/>
        <v>-1.7406143344709912E-2</v>
      </c>
      <c r="Y146" s="172">
        <f t="shared" si="106"/>
        <v>1.5393050403989196E-2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3113</v>
      </c>
      <c r="E148" s="178">
        <f t="shared" si="110"/>
        <v>13860</v>
      </c>
      <c r="F148" s="178">
        <f t="shared" si="110"/>
        <v>14694</v>
      </c>
      <c r="G148" s="178">
        <f t="shared" si="110"/>
        <v>16870</v>
      </c>
      <c r="H148" s="178">
        <f t="shared" si="110"/>
        <v>16261</v>
      </c>
      <c r="I148" s="179">
        <f>IFERROR(H148/G148-1,"-")</f>
        <v>-3.6099585062240647E-2</v>
      </c>
      <c r="J148" s="179">
        <f t="shared" ref="J148:J160" si="111">H148/H$8</f>
        <v>4.3620668379911048E-2</v>
      </c>
      <c r="K148" s="178">
        <f t="shared" ref="K148:P148" si="112">K149+K152</f>
        <v>16907</v>
      </c>
      <c r="L148" s="178">
        <f t="shared" si="112"/>
        <v>19017</v>
      </c>
      <c r="M148" s="178">
        <f t="shared" si="112"/>
        <v>37631</v>
      </c>
      <c r="N148" s="178">
        <f t="shared" si="112"/>
        <v>39860</v>
      </c>
      <c r="O148" s="178">
        <f t="shared" si="112"/>
        <v>39612</v>
      </c>
      <c r="P148" s="178">
        <f t="shared" si="112"/>
        <v>37470</v>
      </c>
      <c r="Q148" s="179">
        <f>IFERROR(P148/O148-1,"-")</f>
        <v>-5.4074522871856989E-2</v>
      </c>
      <c r="R148" s="179">
        <f t="shared" ref="R148:R160" si="113">P148/P$8</f>
        <v>2.2242998976002848E-2</v>
      </c>
      <c r="S148" s="178">
        <f>S149+S152</f>
        <v>22394</v>
      </c>
      <c r="T148" s="178">
        <f>T149+T152</f>
        <v>51491</v>
      </c>
      <c r="U148" s="178">
        <f>U149+U152</f>
        <v>54554</v>
      </c>
      <c r="V148" s="178">
        <f>V149+V152</f>
        <v>56482</v>
      </c>
      <c r="W148" s="178">
        <f>W149+W152</f>
        <v>53731</v>
      </c>
      <c r="X148" s="179">
        <f>IFERROR(W148/V148-1,"-")</f>
        <v>-4.8705782373145379E-2</v>
      </c>
      <c r="Y148" s="179">
        <f>W148/W$8</f>
        <v>2.6116517454190011E-2</v>
      </c>
    </row>
    <row r="149" spans="1:25" x14ac:dyDescent="0.25">
      <c r="A149" s="57"/>
      <c r="B149" s="161" t="s">
        <v>99</v>
      </c>
      <c r="C149" s="162">
        <v>3443</v>
      </c>
      <c r="D149" s="162">
        <v>1543</v>
      </c>
      <c r="E149" s="162">
        <v>8280</v>
      </c>
      <c r="F149" s="162">
        <v>9548</v>
      </c>
      <c r="G149" s="162">
        <v>9005</v>
      </c>
      <c r="H149" s="162">
        <v>8151</v>
      </c>
      <c r="I149" s="163">
        <f>IFERROR(H149/G149-1,"-")</f>
        <v>-9.4836202109938927E-2</v>
      </c>
      <c r="J149" s="163">
        <f t="shared" si="111"/>
        <v>2.1865326115531328E-2</v>
      </c>
      <c r="K149" s="162">
        <v>4415</v>
      </c>
      <c r="L149" s="162">
        <v>13948</v>
      </c>
      <c r="M149" s="162">
        <v>19286</v>
      </c>
      <c r="N149" s="162">
        <v>18369</v>
      </c>
      <c r="O149" s="162">
        <v>16168</v>
      </c>
      <c r="P149" s="162">
        <v>14375</v>
      </c>
      <c r="Q149" s="163">
        <f>IFERROR(P149/O149-1,"-")</f>
        <v>-0.11089807026224641</v>
      </c>
      <c r="R149" s="163">
        <f t="shared" si="113"/>
        <v>8.5333095884718695E-3</v>
      </c>
      <c r="S149" s="162">
        <v>7858</v>
      </c>
      <c r="T149" s="162">
        <v>27566</v>
      </c>
      <c r="U149" s="162">
        <v>27917</v>
      </c>
      <c r="V149" s="162">
        <v>25173</v>
      </c>
      <c r="W149" s="162">
        <v>22526</v>
      </c>
      <c r="X149" s="163">
        <f>IFERROR(W149/V149-1,"-")</f>
        <v>-0.10515234576729038</v>
      </c>
      <c r="Y149" s="163">
        <f>W149/W$8</f>
        <v>1.09489991284935E-2</v>
      </c>
    </row>
    <row r="150" spans="1:25" x14ac:dyDescent="0.25">
      <c r="A150" s="57"/>
      <c r="B150" s="165" t="s">
        <v>105</v>
      </c>
      <c r="C150" s="166">
        <v>545</v>
      </c>
      <c r="D150" s="166">
        <v>997</v>
      </c>
      <c r="E150" s="166">
        <v>2273</v>
      </c>
      <c r="F150" s="166">
        <v>2218</v>
      </c>
      <c r="G150" s="166">
        <v>1936</v>
      </c>
      <c r="H150" s="166">
        <v>2365</v>
      </c>
      <c r="I150" s="167">
        <f>IFERROR(H150/G150-1,"-")</f>
        <v>0.22159090909090917</v>
      </c>
      <c r="J150" s="167">
        <f t="shared" si="111"/>
        <v>6.3441904383795353E-3</v>
      </c>
      <c r="K150" s="166">
        <v>3315</v>
      </c>
      <c r="L150" s="166">
        <v>12585</v>
      </c>
      <c r="M150" s="166">
        <v>16947</v>
      </c>
      <c r="N150" s="166">
        <v>17220</v>
      </c>
      <c r="O150" s="166">
        <v>15163</v>
      </c>
      <c r="P150" s="166">
        <v>12196</v>
      </c>
      <c r="Q150" s="167">
        <f>IFERROR(P150/O150-1,"-")</f>
        <v>-0.19567367935105195</v>
      </c>
      <c r="R150" s="167">
        <f t="shared" si="113"/>
        <v>7.239808260243682E-3</v>
      </c>
      <c r="S150" s="166">
        <v>3860</v>
      </c>
      <c r="T150" s="166">
        <v>19220</v>
      </c>
      <c r="U150" s="166">
        <v>19438</v>
      </c>
      <c r="V150" s="166">
        <v>17099</v>
      </c>
      <c r="W150" s="166">
        <v>14561</v>
      </c>
      <c r="X150" s="167">
        <f>IFERROR(W150/V150-1,"-")</f>
        <v>-0.14842973273290838</v>
      </c>
      <c r="Y150" s="167">
        <f>W150/W$8</f>
        <v>7.0775271379736231E-3</v>
      </c>
    </row>
    <row r="151" spans="1:25" x14ac:dyDescent="0.25">
      <c r="A151" s="57"/>
      <c r="B151" s="165" t="s">
        <v>102</v>
      </c>
      <c r="C151" s="166">
        <v>2898</v>
      </c>
      <c r="D151" s="166">
        <v>546</v>
      </c>
      <c r="E151" s="166">
        <v>6007</v>
      </c>
      <c r="F151" s="166">
        <v>7330</v>
      </c>
      <c r="G151" s="166">
        <v>7069</v>
      </c>
      <c r="H151" s="166">
        <v>5786</v>
      </c>
      <c r="I151" s="167">
        <f>IFERROR(H151/G151-1,"-")</f>
        <v>-0.1814966756259726</v>
      </c>
      <c r="J151" s="167">
        <f t="shared" si="111"/>
        <v>1.5521135677151793E-2</v>
      </c>
      <c r="K151" s="166">
        <v>1100</v>
      </c>
      <c r="L151" s="166">
        <v>1363</v>
      </c>
      <c r="M151" s="166">
        <v>2339</v>
      </c>
      <c r="N151" s="166">
        <v>1149</v>
      </c>
      <c r="O151" s="166">
        <v>1005</v>
      </c>
      <c r="P151" s="166">
        <v>2179</v>
      </c>
      <c r="Q151" s="167">
        <f>IFERROR(P151/O151-1,"-")</f>
        <v>1.1681592039800996</v>
      </c>
      <c r="R151" s="167">
        <f t="shared" si="113"/>
        <v>1.2935013282281882E-3</v>
      </c>
      <c r="S151" s="166">
        <v>3998</v>
      </c>
      <c r="T151" s="166">
        <v>8346</v>
      </c>
      <c r="U151" s="166">
        <v>8479</v>
      </c>
      <c r="V151" s="166">
        <v>8074</v>
      </c>
      <c r="W151" s="166">
        <v>7965</v>
      </c>
      <c r="X151" s="167">
        <f>IFERROR(W151/V151-1,"-")</f>
        <v>-1.350012385434729E-2</v>
      </c>
      <c r="Y151" s="167">
        <f>W151/W$8</f>
        <v>3.8714719905198758E-3</v>
      </c>
    </row>
    <row r="152" spans="1:25" x14ac:dyDescent="0.25">
      <c r="A152" s="57"/>
      <c r="B152" s="161" t="s">
        <v>109</v>
      </c>
      <c r="C152" s="162">
        <v>2044</v>
      </c>
      <c r="D152" s="162">
        <v>1570</v>
      </c>
      <c r="E152" s="162">
        <v>5580</v>
      </c>
      <c r="F152" s="162">
        <v>5146</v>
      </c>
      <c r="G152" s="162">
        <v>7865</v>
      </c>
      <c r="H152" s="162">
        <v>8110</v>
      </c>
      <c r="I152" s="163">
        <f>IFERROR(H152/G152-1,"-")</f>
        <v>3.1150667514303843E-2</v>
      </c>
      <c r="J152" s="163">
        <f t="shared" si="111"/>
        <v>2.1755342264379716E-2</v>
      </c>
      <c r="K152" s="162">
        <v>12492</v>
      </c>
      <c r="L152" s="162">
        <v>5069</v>
      </c>
      <c r="M152" s="162">
        <v>18345</v>
      </c>
      <c r="N152" s="162">
        <v>21491</v>
      </c>
      <c r="O152" s="162">
        <v>23444</v>
      </c>
      <c r="P152" s="162">
        <v>23095</v>
      </c>
      <c r="Q152" s="163">
        <f>IFERROR(P152/O152-1,"-")</f>
        <v>-1.4886538133424332E-2</v>
      </c>
      <c r="R152" s="163">
        <f t="shared" si="113"/>
        <v>1.370968938753098E-2</v>
      </c>
      <c r="S152" s="162">
        <v>14536</v>
      </c>
      <c r="T152" s="162">
        <v>23925</v>
      </c>
      <c r="U152" s="162">
        <v>26637</v>
      </c>
      <c r="V152" s="162">
        <v>31309</v>
      </c>
      <c r="W152" s="162">
        <v>31205</v>
      </c>
      <c r="X152" s="163">
        <f>IFERROR(W152/V152-1,"-")</f>
        <v>-3.3217285764476356E-3</v>
      </c>
      <c r="Y152" s="163">
        <f>W152/W$8</f>
        <v>1.5167518325696513E-2</v>
      </c>
    </row>
    <row r="153" spans="1:25" s="57" customFormat="1" x14ac:dyDescent="0.25">
      <c r="B153" s="165" t="s">
        <v>112</v>
      </c>
      <c r="C153" s="166">
        <v>267</v>
      </c>
      <c r="D153" s="166">
        <v>76</v>
      </c>
      <c r="E153" s="166">
        <v>525</v>
      </c>
      <c r="F153" s="166">
        <v>410</v>
      </c>
      <c r="G153" s="166">
        <v>700</v>
      </c>
      <c r="H153" s="166">
        <v>689</v>
      </c>
      <c r="I153" s="167">
        <f t="shared" ref="I153:I160" si="114">IFERROR(H153/G153-1,"-")</f>
        <v>-1.5714285714285681E-2</v>
      </c>
      <c r="J153" s="167">
        <f t="shared" si="111"/>
        <v>1.848265205938055E-3</v>
      </c>
      <c r="K153" s="166">
        <v>4639</v>
      </c>
      <c r="L153" s="166">
        <v>178</v>
      </c>
      <c r="M153" s="166">
        <v>8155</v>
      </c>
      <c r="N153" s="166">
        <v>8955</v>
      </c>
      <c r="O153" s="166">
        <v>9720</v>
      </c>
      <c r="P153" s="166">
        <v>8002</v>
      </c>
      <c r="Q153" s="167">
        <f t="shared" ref="Q153:Q160" si="115">IFERROR(P153/O153-1,"-")</f>
        <v>-0.17674897119341559</v>
      </c>
      <c r="R153" s="167">
        <f t="shared" si="113"/>
        <v>4.7501595357879586E-3</v>
      </c>
      <c r="S153" s="166">
        <v>4906</v>
      </c>
      <c r="T153" s="166">
        <v>8680</v>
      </c>
      <c r="U153" s="166">
        <v>9365</v>
      </c>
      <c r="V153" s="166">
        <v>10420</v>
      </c>
      <c r="W153" s="166">
        <v>8691</v>
      </c>
      <c r="X153" s="167">
        <f t="shared" ref="X153:X160" si="116">IFERROR(W153/V153-1,"-")</f>
        <v>-0.16593090211132433</v>
      </c>
      <c r="Y153" s="167">
        <f t="shared" ref="Y153:Y160" si="117">W153/W$8</f>
        <v>4.2243519233657548E-3</v>
      </c>
    </row>
    <row r="154" spans="1:25" s="57" customFormat="1" x14ac:dyDescent="0.25">
      <c r="B154" s="165" t="s">
        <v>115</v>
      </c>
      <c r="C154" s="166">
        <v>395</v>
      </c>
      <c r="D154" s="166">
        <v>245</v>
      </c>
      <c r="E154" s="166">
        <v>1106</v>
      </c>
      <c r="F154" s="166">
        <v>1137</v>
      </c>
      <c r="G154" s="166">
        <v>1589</v>
      </c>
      <c r="H154" s="166">
        <v>1521</v>
      </c>
      <c r="I154" s="167">
        <f t="shared" si="114"/>
        <v>-4.279421019509122E-2</v>
      </c>
      <c r="J154" s="167">
        <f t="shared" si="111"/>
        <v>4.0801326244292915E-3</v>
      </c>
      <c r="K154" s="166">
        <v>3440</v>
      </c>
      <c r="L154" s="166">
        <v>990</v>
      </c>
      <c r="M154" s="166">
        <v>4102</v>
      </c>
      <c r="N154" s="166">
        <v>3927</v>
      </c>
      <c r="O154" s="166">
        <v>3720</v>
      </c>
      <c r="P154" s="166">
        <v>3717</v>
      </c>
      <c r="Q154" s="167">
        <f t="shared" si="115"/>
        <v>-8.064516129032695E-4</v>
      </c>
      <c r="R154" s="167">
        <f t="shared" si="113"/>
        <v>2.2064912515026044E-3</v>
      </c>
      <c r="S154" s="166">
        <v>3835</v>
      </c>
      <c r="T154" s="166">
        <v>5208</v>
      </c>
      <c r="U154" s="166">
        <v>5064</v>
      </c>
      <c r="V154" s="166">
        <v>5309</v>
      </c>
      <c r="W154" s="166">
        <v>5238</v>
      </c>
      <c r="X154" s="167">
        <f t="shared" si="116"/>
        <v>-1.3373516669806018E-2</v>
      </c>
      <c r="Y154" s="167">
        <f t="shared" si="117"/>
        <v>2.5459849700367999E-3</v>
      </c>
    </row>
    <row r="155" spans="1:25" x14ac:dyDescent="0.25">
      <c r="A155" s="57"/>
      <c r="B155" s="165" t="s">
        <v>118</v>
      </c>
      <c r="C155" s="166">
        <v>268</v>
      </c>
      <c r="D155" s="166">
        <v>387</v>
      </c>
      <c r="E155" s="166">
        <v>1014</v>
      </c>
      <c r="F155" s="166">
        <v>940</v>
      </c>
      <c r="G155" s="166">
        <v>1332</v>
      </c>
      <c r="H155" s="166">
        <v>1366</v>
      </c>
      <c r="I155" s="167">
        <f t="shared" si="114"/>
        <v>2.5525525525525561E-2</v>
      </c>
      <c r="J155" s="167">
        <f t="shared" si="111"/>
        <v>3.6643400164171015E-3</v>
      </c>
      <c r="K155" s="166">
        <v>1433</v>
      </c>
      <c r="L155" s="166">
        <v>1576</v>
      </c>
      <c r="M155" s="166">
        <v>1747</v>
      </c>
      <c r="N155" s="166">
        <v>3085</v>
      </c>
      <c r="O155" s="166">
        <v>3732</v>
      </c>
      <c r="P155" s="166">
        <v>5838</v>
      </c>
      <c r="Q155" s="167">
        <f t="shared" si="115"/>
        <v>0.56430868167202575</v>
      </c>
      <c r="R155" s="167">
        <f t="shared" si="113"/>
        <v>3.4655625306086106E-3</v>
      </c>
      <c r="S155" s="166">
        <v>1701</v>
      </c>
      <c r="T155" s="166">
        <v>2761</v>
      </c>
      <c r="U155" s="166">
        <v>4025</v>
      </c>
      <c r="V155" s="166">
        <v>5064</v>
      </c>
      <c r="W155" s="166">
        <v>7204</v>
      </c>
      <c r="X155" s="167">
        <f t="shared" si="116"/>
        <v>0.42259083728278046</v>
      </c>
      <c r="Y155" s="167">
        <f t="shared" si="117"/>
        <v>3.5015799396993326E-3</v>
      </c>
    </row>
    <row r="156" spans="1:25" x14ac:dyDescent="0.25">
      <c r="A156" s="57"/>
      <c r="B156" s="165" t="s">
        <v>125</v>
      </c>
      <c r="C156" s="166">
        <v>189</v>
      </c>
      <c r="D156" s="166">
        <v>75</v>
      </c>
      <c r="E156" s="166">
        <v>348</v>
      </c>
      <c r="F156" s="166">
        <v>340</v>
      </c>
      <c r="G156" s="166">
        <v>486</v>
      </c>
      <c r="H156" s="166">
        <v>551</v>
      </c>
      <c r="I156" s="167">
        <f t="shared" si="114"/>
        <v>0.13374485596707819</v>
      </c>
      <c r="J156" s="167">
        <f t="shared" si="111"/>
        <v>1.4780756581594604E-3</v>
      </c>
      <c r="K156" s="166">
        <v>306</v>
      </c>
      <c r="L156" s="166">
        <v>162</v>
      </c>
      <c r="M156" s="166">
        <v>399</v>
      </c>
      <c r="N156" s="166">
        <v>398</v>
      </c>
      <c r="O156" s="166">
        <v>576</v>
      </c>
      <c r="P156" s="166">
        <v>541</v>
      </c>
      <c r="Q156" s="167">
        <f t="shared" si="115"/>
        <v>-6.076388888888884E-2</v>
      </c>
      <c r="R156" s="167">
        <f t="shared" si="113"/>
        <v>3.21149251294837E-4</v>
      </c>
      <c r="S156" s="166">
        <v>495</v>
      </c>
      <c r="T156" s="166">
        <v>747</v>
      </c>
      <c r="U156" s="166">
        <v>738</v>
      </c>
      <c r="V156" s="166">
        <v>1062</v>
      </c>
      <c r="W156" s="166">
        <v>1092</v>
      </c>
      <c r="X156" s="167">
        <f t="shared" si="116"/>
        <v>2.8248587570621542E-2</v>
      </c>
      <c r="Y156" s="167">
        <f t="shared" si="117"/>
        <v>5.3077808080950457E-4</v>
      </c>
    </row>
    <row r="157" spans="1:25" x14ac:dyDescent="0.25">
      <c r="A157" s="57"/>
      <c r="B157" s="165" t="s">
        <v>121</v>
      </c>
      <c r="C157" s="166">
        <v>114</v>
      </c>
      <c r="D157" s="166">
        <v>92</v>
      </c>
      <c r="E157" s="166">
        <v>249</v>
      </c>
      <c r="F157" s="166">
        <v>243</v>
      </c>
      <c r="G157" s="166">
        <v>351</v>
      </c>
      <c r="H157" s="166">
        <v>421</v>
      </c>
      <c r="I157" s="167">
        <f t="shared" si="114"/>
        <v>0.19943019943019946</v>
      </c>
      <c r="J157" s="167">
        <f t="shared" si="111"/>
        <v>1.1293463740202048E-3</v>
      </c>
      <c r="K157" s="166">
        <v>393</v>
      </c>
      <c r="L157" s="166">
        <v>190</v>
      </c>
      <c r="M157" s="166">
        <v>852</v>
      </c>
      <c r="N157" s="166">
        <v>1016</v>
      </c>
      <c r="O157" s="166">
        <v>925</v>
      </c>
      <c r="P157" s="166">
        <v>732</v>
      </c>
      <c r="Q157" s="167">
        <f t="shared" si="115"/>
        <v>-0.20864864864864863</v>
      </c>
      <c r="R157" s="167">
        <f t="shared" si="113"/>
        <v>4.3453096478340234E-4</v>
      </c>
      <c r="S157" s="166">
        <v>507</v>
      </c>
      <c r="T157" s="166">
        <v>1101</v>
      </c>
      <c r="U157" s="166">
        <v>1259</v>
      </c>
      <c r="V157" s="166">
        <v>1276</v>
      </c>
      <c r="W157" s="166">
        <v>1153</v>
      </c>
      <c r="X157" s="167">
        <f t="shared" si="116"/>
        <v>-9.6394984326018784E-2</v>
      </c>
      <c r="Y157" s="167">
        <f t="shared" si="117"/>
        <v>5.6042777213677548E-4</v>
      </c>
    </row>
    <row r="158" spans="1:25" x14ac:dyDescent="0.25">
      <c r="A158" s="57"/>
      <c r="B158" s="165" t="s">
        <v>130</v>
      </c>
      <c r="C158" s="166">
        <v>42</v>
      </c>
      <c r="D158" s="166">
        <v>16</v>
      </c>
      <c r="E158" s="166">
        <v>72</v>
      </c>
      <c r="F158" s="166">
        <v>67</v>
      </c>
      <c r="G158" s="166">
        <v>62</v>
      </c>
      <c r="H158" s="166">
        <v>50</v>
      </c>
      <c r="I158" s="167">
        <f t="shared" si="114"/>
        <v>-0.19354838709677424</v>
      </c>
      <c r="J158" s="167">
        <f t="shared" si="111"/>
        <v>1.3412664774586756E-4</v>
      </c>
      <c r="K158" s="166">
        <v>167</v>
      </c>
      <c r="L158" s="166">
        <v>8</v>
      </c>
      <c r="M158" s="166">
        <v>169</v>
      </c>
      <c r="N158" s="166">
        <v>169</v>
      </c>
      <c r="O158" s="166">
        <v>196</v>
      </c>
      <c r="P158" s="166">
        <v>138</v>
      </c>
      <c r="Q158" s="167">
        <f t="shared" si="115"/>
        <v>-0.29591836734693877</v>
      </c>
      <c r="R158" s="167">
        <f t="shared" si="113"/>
        <v>8.1919772049329943E-5</v>
      </c>
      <c r="S158" s="166">
        <v>209</v>
      </c>
      <c r="T158" s="166">
        <v>241</v>
      </c>
      <c r="U158" s="166">
        <v>236</v>
      </c>
      <c r="V158" s="166">
        <v>258</v>
      </c>
      <c r="W158" s="166">
        <v>188</v>
      </c>
      <c r="X158" s="167">
        <f t="shared" si="116"/>
        <v>-0.27131782945736438</v>
      </c>
      <c r="Y158" s="167">
        <f t="shared" si="117"/>
        <v>9.1379376549621677E-5</v>
      </c>
    </row>
    <row r="159" spans="1:25" x14ac:dyDescent="0.25">
      <c r="A159" s="57"/>
      <c r="B159" s="165" t="s">
        <v>133</v>
      </c>
      <c r="C159" s="166">
        <v>56</v>
      </c>
      <c r="D159" s="166">
        <v>21</v>
      </c>
      <c r="E159" s="166">
        <v>56</v>
      </c>
      <c r="F159" s="166">
        <v>46</v>
      </c>
      <c r="G159" s="166">
        <v>44</v>
      </c>
      <c r="H159" s="166">
        <v>53</v>
      </c>
      <c r="I159" s="167">
        <f t="shared" si="114"/>
        <v>0.20454545454545459</v>
      </c>
      <c r="J159" s="167">
        <f t="shared" si="111"/>
        <v>1.421742466106196E-4</v>
      </c>
      <c r="K159" s="166">
        <v>221</v>
      </c>
      <c r="L159" s="166">
        <v>41</v>
      </c>
      <c r="M159" s="166">
        <v>326</v>
      </c>
      <c r="N159" s="166">
        <v>450</v>
      </c>
      <c r="O159" s="166">
        <v>323</v>
      </c>
      <c r="P159" s="166">
        <v>211</v>
      </c>
      <c r="Q159" s="167">
        <f t="shared" si="115"/>
        <v>-0.34674922600619196</v>
      </c>
      <c r="R159" s="167">
        <f t="shared" si="113"/>
        <v>1.2525414422035231E-4</v>
      </c>
      <c r="S159" s="166">
        <v>277</v>
      </c>
      <c r="T159" s="166">
        <v>382</v>
      </c>
      <c r="U159" s="166">
        <v>496</v>
      </c>
      <c r="V159" s="166">
        <v>367</v>
      </c>
      <c r="W159" s="166">
        <v>264</v>
      </c>
      <c r="X159" s="167">
        <f t="shared" si="116"/>
        <v>-0.28065395095367851</v>
      </c>
      <c r="Y159" s="167">
        <f t="shared" si="117"/>
        <v>1.2831997558031979E-4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658</v>
      </c>
      <c r="E160" s="171">
        <f t="shared" si="119"/>
        <v>2210</v>
      </c>
      <c r="F160" s="171">
        <f t="shared" si="119"/>
        <v>1963</v>
      </c>
      <c r="G160" s="171">
        <f t="shared" si="119"/>
        <v>3301</v>
      </c>
      <c r="H160" s="171">
        <f t="shared" si="119"/>
        <v>3459</v>
      </c>
      <c r="I160" s="172">
        <f t="shared" si="114"/>
        <v>4.7864283550439257E-2</v>
      </c>
      <c r="J160" s="172">
        <f t="shared" si="111"/>
        <v>9.278881491059118E-3</v>
      </c>
      <c r="K160" s="171">
        <f t="shared" ref="K160:P160" si="120">K152-SUM(K153:K159)</f>
        <v>1893</v>
      </c>
      <c r="L160" s="171">
        <f t="shared" si="120"/>
        <v>1924</v>
      </c>
      <c r="M160" s="171">
        <f t="shared" si="120"/>
        <v>2595</v>
      </c>
      <c r="N160" s="171">
        <f t="shared" si="120"/>
        <v>3491</v>
      </c>
      <c r="O160" s="171">
        <f t="shared" si="120"/>
        <v>4252</v>
      </c>
      <c r="P160" s="171">
        <f t="shared" si="120"/>
        <v>3916</v>
      </c>
      <c r="Q160" s="172">
        <f t="shared" si="115"/>
        <v>-7.902163687676389E-2</v>
      </c>
      <c r="R160" s="172">
        <f t="shared" si="113"/>
        <v>2.3246219372838849E-3</v>
      </c>
      <c r="S160" s="171">
        <f>S152-SUM(S153:S159)</f>
        <v>2606</v>
      </c>
      <c r="T160" s="171">
        <f>T152-SUM(T153:T159)</f>
        <v>4805</v>
      </c>
      <c r="U160" s="171">
        <f>U152-SUM(U153:U159)</f>
        <v>5454</v>
      </c>
      <c r="V160" s="171">
        <f>V152-SUM(V153:V159)</f>
        <v>7553</v>
      </c>
      <c r="W160" s="171">
        <f>W152-SUM(W153:W159)</f>
        <v>7375</v>
      </c>
      <c r="X160" s="172">
        <f t="shared" si="116"/>
        <v>-2.3566794651131984E-2</v>
      </c>
      <c r="Y160" s="172">
        <f t="shared" si="117"/>
        <v>3.5846962875184037E-3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2332-960A-45F3-AB8C-FCE1A0E30963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4A604-A256-4036-88A9-B70569A79F0E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0" t="s">
        <v>225</v>
      </c>
      <c r="C4" s="280"/>
      <c r="D4" s="280"/>
      <c r="E4" s="280"/>
      <c r="F4" s="280"/>
      <c r="G4" s="280"/>
      <c r="H4" s="280"/>
      <c r="I4" s="280"/>
      <c r="J4" s="280"/>
      <c r="K4" s="280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2" x14ac:dyDescent="0.25">
      <c r="B7" s="281" t="s">
        <v>47</v>
      </c>
      <c r="C7" s="284" t="s">
        <v>8</v>
      </c>
      <c r="D7" s="15" t="s">
        <v>32</v>
      </c>
      <c r="E7" s="16">
        <v>21147</v>
      </c>
      <c r="F7" s="16">
        <v>99145</v>
      </c>
      <c r="G7" s="16">
        <v>109784</v>
      </c>
      <c r="H7" s="16">
        <v>113390</v>
      </c>
      <c r="I7" s="16">
        <v>117164</v>
      </c>
      <c r="J7" s="17">
        <f>I7/H7-1</f>
        <v>3.3283358320839618E-2</v>
      </c>
      <c r="K7" s="16">
        <f>I7-H7</f>
        <v>3774</v>
      </c>
      <c r="L7" s="18">
        <f>I7/$I$7</f>
        <v>1</v>
      </c>
    </row>
    <row r="8" spans="2:12" x14ac:dyDescent="0.25">
      <c r="B8" s="282"/>
      <c r="C8" s="285"/>
      <c r="D8" s="19" t="s">
        <v>33</v>
      </c>
      <c r="E8" s="20">
        <v>7554</v>
      </c>
      <c r="F8" s="20">
        <v>62022</v>
      </c>
      <c r="G8" s="20">
        <v>67287</v>
      </c>
      <c r="H8" s="20">
        <v>70894</v>
      </c>
      <c r="I8" s="20">
        <v>72569</v>
      </c>
      <c r="J8" s="21">
        <f t="shared" ref="J8:J20" si="0">I8/H8-1</f>
        <v>2.3626823144412779E-2</v>
      </c>
      <c r="K8" s="20">
        <f t="shared" ref="K8:K17" si="1">I8-H8</f>
        <v>1675</v>
      </c>
      <c r="L8" s="22">
        <f>I8/$I$7</f>
        <v>0.61937967293707963</v>
      </c>
    </row>
    <row r="9" spans="2:12" x14ac:dyDescent="0.25">
      <c r="B9" s="282"/>
      <c r="C9" s="286"/>
      <c r="D9" s="23" t="s">
        <v>34</v>
      </c>
      <c r="E9" s="24">
        <v>13593</v>
      </c>
      <c r="F9" s="24">
        <v>37123</v>
      </c>
      <c r="G9" s="24">
        <v>42497</v>
      </c>
      <c r="H9" s="24">
        <v>42496</v>
      </c>
      <c r="I9" s="24">
        <v>44595</v>
      </c>
      <c r="J9" s="25">
        <f>IFERROR(I9/H9-1,"-")</f>
        <v>4.9392884036144613E-2</v>
      </c>
      <c r="K9" s="24">
        <f>IFERROR(I9-H9,"-")</f>
        <v>2099</v>
      </c>
      <c r="L9" s="25">
        <f>IFERROR(I9/$I$7,"-")</f>
        <v>0.38062032706292037</v>
      </c>
    </row>
    <row r="10" spans="2:12" x14ac:dyDescent="0.25">
      <c r="B10" s="282"/>
      <c r="C10" s="287" t="s">
        <v>35</v>
      </c>
      <c r="D10" s="26" t="s">
        <v>32</v>
      </c>
      <c r="E10" s="27">
        <v>22984</v>
      </c>
      <c r="F10" s="27">
        <v>115840</v>
      </c>
      <c r="G10" s="27">
        <v>128682</v>
      </c>
      <c r="H10" s="27">
        <v>134353</v>
      </c>
      <c r="I10" s="27">
        <v>139166</v>
      </c>
      <c r="J10" s="28">
        <f t="shared" si="0"/>
        <v>3.5823539481812938E-2</v>
      </c>
      <c r="K10" s="27">
        <f t="shared" si="1"/>
        <v>4813</v>
      </c>
      <c r="L10" s="18">
        <f>I10/$I$10</f>
        <v>1</v>
      </c>
    </row>
    <row r="11" spans="2:12" x14ac:dyDescent="0.25">
      <c r="B11" s="282"/>
      <c r="C11" s="288"/>
      <c r="D11" s="4" t="s">
        <v>33</v>
      </c>
      <c r="E11" s="29">
        <v>8262</v>
      </c>
      <c r="F11" s="29">
        <v>72069</v>
      </c>
      <c r="G11" s="29">
        <v>78798</v>
      </c>
      <c r="H11" s="29">
        <v>82998</v>
      </c>
      <c r="I11" s="29">
        <v>85726</v>
      </c>
      <c r="J11" s="30">
        <f t="shared" si="0"/>
        <v>3.2868261885828476E-2</v>
      </c>
      <c r="K11" s="29">
        <f t="shared" si="1"/>
        <v>2728</v>
      </c>
      <c r="L11" s="31">
        <f>I11/$I$10</f>
        <v>0.61599816047022982</v>
      </c>
    </row>
    <row r="12" spans="2:12" x14ac:dyDescent="0.25">
      <c r="B12" s="282"/>
      <c r="C12" s="289"/>
      <c r="D12" s="32" t="s">
        <v>34</v>
      </c>
      <c r="E12" s="33">
        <v>14722</v>
      </c>
      <c r="F12" s="33">
        <v>43771</v>
      </c>
      <c r="G12" s="33">
        <v>49884</v>
      </c>
      <c r="H12" s="33">
        <v>51355</v>
      </c>
      <c r="I12" s="33">
        <v>53440</v>
      </c>
      <c r="J12" s="34">
        <f>IFERROR(I12/H12-1,"-")</f>
        <v>4.0599746860091601E-2</v>
      </c>
      <c r="K12" s="33">
        <f>IFERROR(I12-H12,"-")</f>
        <v>2085</v>
      </c>
      <c r="L12" s="34">
        <f>IFERROR(I12/$I$10,"-")</f>
        <v>0.38400183952977018</v>
      </c>
    </row>
    <row r="13" spans="2:12" x14ac:dyDescent="0.25">
      <c r="B13" s="282"/>
      <c r="C13" s="284" t="s">
        <v>21</v>
      </c>
      <c r="D13" s="15" t="s">
        <v>32</v>
      </c>
      <c r="E13" s="16">
        <v>113899</v>
      </c>
      <c r="F13" s="16">
        <v>672943</v>
      </c>
      <c r="G13" s="16">
        <v>758024</v>
      </c>
      <c r="H13" s="16">
        <v>787690</v>
      </c>
      <c r="I13" s="16">
        <v>808867</v>
      </c>
      <c r="J13" s="17">
        <f t="shared" si="0"/>
        <v>2.6884942045728666E-2</v>
      </c>
      <c r="K13" s="16">
        <f t="shared" si="1"/>
        <v>21177</v>
      </c>
      <c r="L13" s="18">
        <f>I13/$I$13</f>
        <v>1</v>
      </c>
    </row>
    <row r="14" spans="2:12" x14ac:dyDescent="0.25">
      <c r="B14" s="282"/>
      <c r="C14" s="285"/>
      <c r="D14" s="19" t="s">
        <v>33</v>
      </c>
      <c r="E14" s="20">
        <v>44736</v>
      </c>
      <c r="F14" s="20">
        <v>408804</v>
      </c>
      <c r="G14" s="20">
        <v>454213</v>
      </c>
      <c r="H14" s="20">
        <v>465333</v>
      </c>
      <c r="I14" s="20">
        <v>483562</v>
      </c>
      <c r="J14" s="21">
        <f t="shared" si="0"/>
        <v>3.9174096829582172E-2</v>
      </c>
      <c r="K14" s="20">
        <f t="shared" si="1"/>
        <v>18229</v>
      </c>
      <c r="L14" s="22">
        <f>I14/$I$13</f>
        <v>0.59782634227876774</v>
      </c>
    </row>
    <row r="15" spans="2:12" x14ac:dyDescent="0.25">
      <c r="B15" s="282"/>
      <c r="C15" s="286"/>
      <c r="D15" s="23" t="s">
        <v>34</v>
      </c>
      <c r="E15" s="24">
        <v>69163</v>
      </c>
      <c r="F15" s="24">
        <v>264139</v>
      </c>
      <c r="G15" s="24">
        <v>303811</v>
      </c>
      <c r="H15" s="24">
        <v>322357</v>
      </c>
      <c r="I15" s="24">
        <v>325305</v>
      </c>
      <c r="J15" s="25">
        <f>IFERROR(I15/H15-1,"-")</f>
        <v>9.1451403257878372E-3</v>
      </c>
      <c r="K15" s="24">
        <f>IFERROR(I15-H15,"-")</f>
        <v>2948</v>
      </c>
      <c r="L15" s="25">
        <f>IFERROR(I15/$I$13,"-")</f>
        <v>0.40217365772123231</v>
      </c>
    </row>
    <row r="16" spans="2:12" x14ac:dyDescent="0.25">
      <c r="B16" s="282"/>
      <c r="C16" s="287" t="s">
        <v>22</v>
      </c>
      <c r="D16" s="26" t="s">
        <v>32</v>
      </c>
      <c r="E16" s="35">
        <v>5.3860594883435002</v>
      </c>
      <c r="F16" s="35">
        <v>6.7874628069998488</v>
      </c>
      <c r="G16" s="35">
        <v>6.9046855643809666</v>
      </c>
      <c r="H16" s="35">
        <v>6.9467325160948938</v>
      </c>
      <c r="I16" s="35">
        <v>6.9037161585469944</v>
      </c>
      <c r="J16" s="36">
        <f t="shared" si="0"/>
        <v>-6.1923152285243699E-3</v>
      </c>
      <c r="K16" s="37">
        <f t="shared" si="1"/>
        <v>-4.3016357547899453E-2</v>
      </c>
      <c r="L16" s="38"/>
    </row>
    <row r="17" spans="2:12" x14ac:dyDescent="0.25">
      <c r="B17" s="282"/>
      <c r="C17" s="288"/>
      <c r="D17" s="4" t="s">
        <v>33</v>
      </c>
      <c r="E17" s="39">
        <f>E14/E8</f>
        <v>5.9221604447974583</v>
      </c>
      <c r="F17" s="39">
        <f t="shared" ref="F17:I17" si="2">F14/F8</f>
        <v>6.5912740640417917</v>
      </c>
      <c r="G17" s="39">
        <f t="shared" si="2"/>
        <v>6.750382689078128</v>
      </c>
      <c r="H17" s="39">
        <f t="shared" si="2"/>
        <v>6.5637853697068866</v>
      </c>
      <c r="I17" s="39">
        <f t="shared" si="2"/>
        <v>6.6634788959473052</v>
      </c>
      <c r="J17" s="40">
        <f t="shared" si="0"/>
        <v>1.5188419581865453E-2</v>
      </c>
      <c r="K17" s="41">
        <f t="shared" si="1"/>
        <v>9.9693526240418606E-2</v>
      </c>
      <c r="L17" s="42"/>
    </row>
    <row r="18" spans="2:12" x14ac:dyDescent="0.25">
      <c r="B18" s="282"/>
      <c r="C18" s="289"/>
      <c r="D18" s="32" t="s">
        <v>34</v>
      </c>
      <c r="E18" s="43">
        <f>IFERROR(E15/E9,"-")</f>
        <v>5.0881335981755313</v>
      </c>
      <c r="F18" s="43">
        <f t="shared" ref="F18:I18" si="3">IFERROR(F15/F9,"-")</f>
        <v>7.1152385313686937</v>
      </c>
      <c r="G18" s="43">
        <f t="shared" si="3"/>
        <v>7.1489987528531422</v>
      </c>
      <c r="H18" s="43">
        <f t="shared" si="3"/>
        <v>7.5855845256024095</v>
      </c>
      <c r="I18" s="43">
        <f t="shared" si="3"/>
        <v>7.2946518668012112</v>
      </c>
      <c r="J18" s="34">
        <f>IFERROR(I18/H18-1,"-")</f>
        <v>-3.8353360617004451E-2</v>
      </c>
      <c r="K18" s="33">
        <f>IFERROR(I18-H18,"-")</f>
        <v>-0.29093265880119823</v>
      </c>
      <c r="L18" s="34"/>
    </row>
    <row r="19" spans="2:12" x14ac:dyDescent="0.25">
      <c r="B19" s="282"/>
      <c r="C19" s="290" t="s">
        <v>36</v>
      </c>
      <c r="D19" s="15" t="s">
        <v>32</v>
      </c>
      <c r="E19" s="18">
        <v>0.18729999999999999</v>
      </c>
      <c r="F19" s="18">
        <v>0.5746</v>
      </c>
      <c r="G19" s="18">
        <v>0.68279999999999996</v>
      </c>
      <c r="H19" s="18">
        <v>0.7095999999999999</v>
      </c>
      <c r="I19" s="18">
        <v>0.72840000000000005</v>
      </c>
      <c r="J19" s="17">
        <f t="shared" si="0"/>
        <v>2.6493799323562772E-2</v>
      </c>
      <c r="K19" s="44">
        <f>(I19-H19)*100</f>
        <v>1.880000000000015</v>
      </c>
      <c r="L19" s="18"/>
    </row>
    <row r="20" spans="2:12" x14ac:dyDescent="0.25">
      <c r="B20" s="282"/>
      <c r="C20" s="291"/>
      <c r="D20" s="19" t="s">
        <v>33</v>
      </c>
      <c r="E20" s="22">
        <v>0.20010000000000003</v>
      </c>
      <c r="F20" s="22">
        <v>0.63009999999999999</v>
      </c>
      <c r="G20" s="22">
        <v>0.7591</v>
      </c>
      <c r="H20" s="22">
        <v>0.74480000000000002</v>
      </c>
      <c r="I20" s="22">
        <v>0.77500000000000002</v>
      </c>
      <c r="J20" s="21">
        <f t="shared" si="0"/>
        <v>4.0547798066595142E-2</v>
      </c>
      <c r="K20" s="46">
        <f>(I20-H20)*100</f>
        <v>3.0200000000000005</v>
      </c>
      <c r="L20" s="22"/>
    </row>
    <row r="21" spans="2:12" x14ac:dyDescent="0.25">
      <c r="B21" s="282"/>
      <c r="C21" s="292"/>
      <c r="D21" s="23" t="s">
        <v>34</v>
      </c>
      <c r="E21" s="25">
        <v>0.17980000000000002</v>
      </c>
      <c r="F21" s="25">
        <v>0.50560000000000005</v>
      </c>
      <c r="G21" s="25">
        <v>0.59350000000000003</v>
      </c>
      <c r="H21" s="25">
        <v>0.66439999999999999</v>
      </c>
      <c r="I21" s="25">
        <v>0.66870000000000007</v>
      </c>
      <c r="J21" s="25">
        <f>IFERROR(I21/H21-1,"-")</f>
        <v>6.472004816375776E-3</v>
      </c>
      <c r="K21" s="24">
        <f>IFERROR(I21-H21,"-")</f>
        <v>4.3000000000000815E-3</v>
      </c>
      <c r="L21" s="47"/>
    </row>
    <row r="22" spans="2:12" x14ac:dyDescent="0.25">
      <c r="B22" s="282"/>
      <c r="C22" s="293" t="s">
        <v>37</v>
      </c>
      <c r="D22" s="26" t="s">
        <v>32</v>
      </c>
      <c r="E22" s="27">
        <v>20273</v>
      </c>
      <c r="F22" s="27">
        <v>39041</v>
      </c>
      <c r="G22" s="27">
        <v>37006</v>
      </c>
      <c r="H22" s="27">
        <v>37000</v>
      </c>
      <c r="I22" s="27">
        <v>37015</v>
      </c>
      <c r="J22" s="36">
        <f>I22/H22-1</f>
        <v>4.0540540540545678E-4</v>
      </c>
      <c r="K22" s="27">
        <f>I22-H22</f>
        <v>15</v>
      </c>
      <c r="L22" s="38">
        <f>I22/$I$22</f>
        <v>1</v>
      </c>
    </row>
    <row r="23" spans="2:12" x14ac:dyDescent="0.25">
      <c r="B23" s="282"/>
      <c r="C23" s="294"/>
      <c r="D23" s="4" t="s">
        <v>33</v>
      </c>
      <c r="E23" s="29">
        <v>7451</v>
      </c>
      <c r="F23" s="29">
        <v>21626</v>
      </c>
      <c r="G23" s="29">
        <v>19944</v>
      </c>
      <c r="H23" s="29">
        <v>20827</v>
      </c>
      <c r="I23" s="29">
        <v>20799</v>
      </c>
      <c r="J23" s="40">
        <f>I23/H23-1</f>
        <v>-1.3444087002448812E-3</v>
      </c>
      <c r="K23" s="29">
        <f>I23-H23</f>
        <v>-28</v>
      </c>
      <c r="L23" s="42">
        <f>I23/$I$22</f>
        <v>0.56190733486424427</v>
      </c>
    </row>
    <row r="24" spans="2:12" x14ac:dyDescent="0.25">
      <c r="B24" s="283"/>
      <c r="C24" s="295"/>
      <c r="D24" s="32" t="s">
        <v>34</v>
      </c>
      <c r="E24" s="33">
        <v>12822</v>
      </c>
      <c r="F24" s="33">
        <v>17415</v>
      </c>
      <c r="G24" s="33">
        <v>17062</v>
      </c>
      <c r="H24" s="33">
        <v>16173</v>
      </c>
      <c r="I24" s="33">
        <v>16216</v>
      </c>
      <c r="J24" s="34">
        <f>IFERROR(I24/H24-1,"-")</f>
        <v>2.6587522413898945E-3</v>
      </c>
      <c r="K24" s="33">
        <f>IFERROR(I24-H24,"-")</f>
        <v>43</v>
      </c>
      <c r="L24" s="34">
        <f>IFERROR(I24/$I$22,"-")</f>
        <v>0.43809266513575579</v>
      </c>
    </row>
    <row r="25" spans="2:12" ht="7.5" customHeight="1" x14ac:dyDescent="0.25"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48"/>
    </row>
    <row r="26" spans="2:12" ht="24.75" customHeight="1" x14ac:dyDescent="0.25">
      <c r="B26" s="297" t="s">
        <v>38</v>
      </c>
      <c r="C26" s="298"/>
      <c r="D26" s="298"/>
      <c r="E26" s="298"/>
      <c r="F26" s="298"/>
      <c r="G26" s="298"/>
      <c r="H26" s="298"/>
      <c r="I26" s="298"/>
      <c r="J26" s="298"/>
      <c r="K26" s="298"/>
    </row>
    <row r="29" spans="2:12" ht="21.75" customHeight="1" thickBot="1" x14ac:dyDescent="0.3">
      <c r="B29" s="280" t="s">
        <v>225</v>
      </c>
      <c r="C29" s="280"/>
      <c r="D29" s="280"/>
      <c r="E29" s="280"/>
      <c r="F29" s="280"/>
      <c r="G29" s="280"/>
      <c r="H29" s="280"/>
      <c r="I29" s="280"/>
      <c r="J29" s="280"/>
      <c r="K29" s="280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junio 2025</v>
      </c>
    </row>
    <row r="32" spans="2:12" ht="15" customHeight="1" x14ac:dyDescent="0.25">
      <c r="B32" s="281" t="s">
        <v>47</v>
      </c>
      <c r="C32" s="284" t="s">
        <v>8</v>
      </c>
      <c r="D32" s="15" t="s">
        <v>32</v>
      </c>
      <c r="E32" s="50">
        <v>81359</v>
      </c>
      <c r="F32" s="50">
        <v>573119</v>
      </c>
      <c r="G32" s="50">
        <v>637900</v>
      </c>
      <c r="H32" s="50">
        <v>674898</v>
      </c>
      <c r="I32" s="50">
        <v>696244</v>
      </c>
      <c r="J32" s="17">
        <f>I32/H32-1</f>
        <v>3.1628483118930628E-2</v>
      </c>
      <c r="K32" s="16">
        <f>I32-H32</f>
        <v>21346</v>
      </c>
      <c r="L32" s="18">
        <f>I32/$I$32</f>
        <v>1</v>
      </c>
    </row>
    <row r="33" spans="1:12" x14ac:dyDescent="0.25">
      <c r="B33" s="282"/>
      <c r="C33" s="285"/>
      <c r="D33" s="19" t="s">
        <v>33</v>
      </c>
      <c r="E33" s="51">
        <v>23957</v>
      </c>
      <c r="F33" s="51">
        <v>339898</v>
      </c>
      <c r="G33" s="51">
        <v>391097</v>
      </c>
      <c r="H33" s="51">
        <v>412779</v>
      </c>
      <c r="I33" s="51">
        <v>427725</v>
      </c>
      <c r="J33" s="21">
        <f t="shared" ref="J33:J45" si="4">I33/H33-1</f>
        <v>3.6208237337655325E-2</v>
      </c>
      <c r="K33" s="20">
        <f t="shared" ref="K33:K42" si="5">I33-H33</f>
        <v>14946</v>
      </c>
      <c r="L33" s="22">
        <f>I33/$I$32</f>
        <v>0.6143320445131305</v>
      </c>
    </row>
    <row r="34" spans="1:12" x14ac:dyDescent="0.25">
      <c r="B34" s="282"/>
      <c r="C34" s="286"/>
      <c r="D34" s="23" t="s">
        <v>34</v>
      </c>
      <c r="E34" s="24">
        <v>57402</v>
      </c>
      <c r="F34" s="24">
        <v>233221</v>
      </c>
      <c r="G34" s="24">
        <v>246803</v>
      </c>
      <c r="H34" s="24">
        <v>262119</v>
      </c>
      <c r="I34" s="24">
        <v>268519</v>
      </c>
      <c r="J34" s="25">
        <f>IFERROR(I34/H34-1,"-")</f>
        <v>2.4416391028502238E-2</v>
      </c>
      <c r="K34" s="24">
        <f>IFERROR(I34-H34,"-")</f>
        <v>6400</v>
      </c>
      <c r="L34" s="25">
        <f>IFERROR(I34/I32,"-")</f>
        <v>0.38566795548686955</v>
      </c>
    </row>
    <row r="35" spans="1:12" x14ac:dyDescent="0.25">
      <c r="B35" s="282"/>
      <c r="C35" s="287" t="s">
        <v>35</v>
      </c>
      <c r="D35" s="26" t="s">
        <v>32</v>
      </c>
      <c r="E35" s="52">
        <v>93297</v>
      </c>
      <c r="F35" s="52">
        <v>684265</v>
      </c>
      <c r="G35" s="52">
        <v>769680</v>
      </c>
      <c r="H35" s="52">
        <v>813934</v>
      </c>
      <c r="I35" s="52">
        <v>831831</v>
      </c>
      <c r="J35" s="28">
        <f t="shared" si="4"/>
        <v>2.1988269319134002E-2</v>
      </c>
      <c r="K35" s="27">
        <f t="shared" si="5"/>
        <v>17897</v>
      </c>
      <c r="L35" s="18">
        <f>I35/$I$35</f>
        <v>1</v>
      </c>
    </row>
    <row r="36" spans="1:12" x14ac:dyDescent="0.25">
      <c r="B36" s="282"/>
      <c r="C36" s="288"/>
      <c r="D36" s="4" t="s">
        <v>33</v>
      </c>
      <c r="E36" s="53">
        <v>27148</v>
      </c>
      <c r="F36" s="53">
        <v>402334</v>
      </c>
      <c r="G36" s="53">
        <v>468424</v>
      </c>
      <c r="H36" s="53">
        <v>491021</v>
      </c>
      <c r="I36" s="53">
        <v>506900</v>
      </c>
      <c r="J36" s="30">
        <f t="shared" si="4"/>
        <v>3.2338739076332779E-2</v>
      </c>
      <c r="K36" s="29">
        <f t="shared" si="5"/>
        <v>15879</v>
      </c>
      <c r="L36" s="31">
        <f>I36/$I$35</f>
        <v>0.60937858771793785</v>
      </c>
    </row>
    <row r="37" spans="1:12" x14ac:dyDescent="0.25">
      <c r="B37" s="282"/>
      <c r="C37" s="289"/>
      <c r="D37" s="32" t="s">
        <v>34</v>
      </c>
      <c r="E37" s="33">
        <v>66149</v>
      </c>
      <c r="F37" s="33">
        <v>281931</v>
      </c>
      <c r="G37" s="33">
        <v>301256</v>
      </c>
      <c r="H37" s="33">
        <v>322913</v>
      </c>
      <c r="I37" s="33">
        <v>324931</v>
      </c>
      <c r="J37" s="34">
        <f>IFERROR(I37/H37-1,"-")</f>
        <v>6.2493612830700762E-3</v>
      </c>
      <c r="K37" s="33">
        <f>IFERROR(I37-H37,"-")</f>
        <v>2018</v>
      </c>
      <c r="L37" s="34">
        <f>IFERROR(I37/I35,"-")</f>
        <v>0.3906214122820621</v>
      </c>
    </row>
    <row r="38" spans="1:12" x14ac:dyDescent="0.25">
      <c r="B38" s="282"/>
      <c r="C38" s="284" t="s">
        <v>21</v>
      </c>
      <c r="D38" s="15" t="s">
        <v>32</v>
      </c>
      <c r="E38" s="50">
        <v>435324</v>
      </c>
      <c r="F38" s="50">
        <v>3984750</v>
      </c>
      <c r="G38" s="50">
        <v>4577973</v>
      </c>
      <c r="H38" s="50">
        <v>4852701</v>
      </c>
      <c r="I38" s="50">
        <v>4821619</v>
      </c>
      <c r="J38" s="17">
        <f t="shared" si="4"/>
        <v>-6.4050927514388567E-3</v>
      </c>
      <c r="K38" s="16">
        <f t="shared" si="5"/>
        <v>-31082</v>
      </c>
      <c r="L38" s="18">
        <f>I38/$I$38</f>
        <v>1</v>
      </c>
    </row>
    <row r="39" spans="1:12" x14ac:dyDescent="0.25">
      <c r="B39" s="282"/>
      <c r="C39" s="285"/>
      <c r="D39" s="19" t="s">
        <v>33</v>
      </c>
      <c r="E39" s="51">
        <v>140765</v>
      </c>
      <c r="F39" s="51">
        <v>2283298</v>
      </c>
      <c r="G39" s="51">
        <v>2722401</v>
      </c>
      <c r="H39" s="51">
        <v>2771570</v>
      </c>
      <c r="I39" s="51">
        <v>2808303</v>
      </c>
      <c r="J39" s="21">
        <f t="shared" si="4"/>
        <v>1.3253498919385098E-2</v>
      </c>
      <c r="K39" s="20">
        <f t="shared" si="5"/>
        <v>36733</v>
      </c>
      <c r="L39" s="22">
        <f>I39/$I$38</f>
        <v>0.58243984022794004</v>
      </c>
    </row>
    <row r="40" spans="1:12" x14ac:dyDescent="0.25">
      <c r="B40" s="282"/>
      <c r="C40" s="286"/>
      <c r="D40" s="23" t="s">
        <v>34</v>
      </c>
      <c r="E40" s="24">
        <v>294559</v>
      </c>
      <c r="F40" s="24">
        <v>1701452</v>
      </c>
      <c r="G40" s="24">
        <v>1855572</v>
      </c>
      <c r="H40" s="24">
        <v>2081131</v>
      </c>
      <c r="I40" s="24">
        <v>2013316</v>
      </c>
      <c r="J40" s="25">
        <f>IFERROR(I40/H40-1,"-")</f>
        <v>-3.2585646939092272E-2</v>
      </c>
      <c r="K40" s="24">
        <f>IFERROR(I40-H40,"-")</f>
        <v>-67815</v>
      </c>
      <c r="L40" s="25">
        <f>IFERROR(I40/I38,"-")</f>
        <v>0.41756015977205996</v>
      </c>
    </row>
    <row r="41" spans="1:12" x14ac:dyDescent="0.25">
      <c r="B41" s="282"/>
      <c r="C41" s="287" t="s">
        <v>22</v>
      </c>
      <c r="D41" s="26" t="s">
        <v>32</v>
      </c>
      <c r="E41" s="54">
        <v>5.3506557356899664</v>
      </c>
      <c r="F41" s="54">
        <v>6.952744543454326</v>
      </c>
      <c r="G41" s="54">
        <v>7.1766311334064898</v>
      </c>
      <c r="H41" s="54">
        <v>7.1902731968386338</v>
      </c>
      <c r="I41" s="54">
        <v>6.9251857107565735</v>
      </c>
      <c r="J41" s="36">
        <f t="shared" si="4"/>
        <v>-3.6867512377500744E-2</v>
      </c>
      <c r="K41" s="37">
        <f t="shared" si="5"/>
        <v>-0.26508748608206023</v>
      </c>
      <c r="L41" s="38"/>
    </row>
    <row r="42" spans="1:12" x14ac:dyDescent="0.25">
      <c r="B42" s="282"/>
      <c r="C42" s="288"/>
      <c r="D42" s="4" t="s">
        <v>33</v>
      </c>
      <c r="E42" s="55">
        <f t="shared" ref="E42:I42" si="6">E39/E33</f>
        <v>5.8757356931168347</v>
      </c>
      <c r="F42" s="55">
        <f t="shared" si="6"/>
        <v>6.7175976322308459</v>
      </c>
      <c r="G42" s="55">
        <f t="shared" si="6"/>
        <v>6.9609355223895859</v>
      </c>
      <c r="H42" s="55">
        <f t="shared" si="6"/>
        <v>6.7144161888080545</v>
      </c>
      <c r="I42" s="55">
        <f t="shared" si="6"/>
        <v>6.5656742065579516</v>
      </c>
      <c r="J42" s="40">
        <f t="shared" si="4"/>
        <v>-2.2152630707943599E-2</v>
      </c>
      <c r="K42" s="41">
        <f t="shared" si="5"/>
        <v>-0.14874198225010282</v>
      </c>
      <c r="L42" s="42"/>
    </row>
    <row r="43" spans="1:12" x14ac:dyDescent="0.25">
      <c r="B43" s="282"/>
      <c r="C43" s="289"/>
      <c r="D43" s="32" t="s">
        <v>34</v>
      </c>
      <c r="E43" s="43">
        <f>IFERROR(E40/E34,"-")</f>
        <v>5.1315110971743145</v>
      </c>
      <c r="F43" s="43">
        <f t="shared" ref="F43:I43" si="7">IFERROR(F40/F34,"-")</f>
        <v>7.2954493806303891</v>
      </c>
      <c r="G43" s="43">
        <f t="shared" si="7"/>
        <v>7.5184337305462252</v>
      </c>
      <c r="H43" s="43">
        <f t="shared" si="7"/>
        <v>7.9396419183653224</v>
      </c>
      <c r="I43" s="43">
        <f t="shared" si="7"/>
        <v>7.4978530383324831</v>
      </c>
      <c r="J43" s="34">
        <f>IFERROR(I43/H43-1,"-")</f>
        <v>-5.5643426312580901E-2</v>
      </c>
      <c r="K43" s="33">
        <f>IFERROR(I43-H43,"-")</f>
        <v>-0.44178888003283934</v>
      </c>
      <c r="L43" s="56"/>
    </row>
    <row r="44" spans="1:12" x14ac:dyDescent="0.25">
      <c r="A44" s="57"/>
      <c r="B44" s="282"/>
      <c r="C44" s="290" t="s">
        <v>36</v>
      </c>
      <c r="D44" s="15" t="s">
        <v>32</v>
      </c>
      <c r="E44" s="58">
        <v>0.15417694485812997</v>
      </c>
      <c r="F44" s="58">
        <v>0.58856763044200733</v>
      </c>
      <c r="G44" s="58">
        <v>0.6755994984773096</v>
      </c>
      <c r="H44" s="58">
        <v>0.70985263908695595</v>
      </c>
      <c r="I44" s="58">
        <v>0.71179858789377326</v>
      </c>
      <c r="J44" s="58">
        <f t="shared" si="4"/>
        <v>2.7413419344615164E-3</v>
      </c>
      <c r="K44" s="44">
        <f>(I44-H44)*100</f>
        <v>0.19459488068173103</v>
      </c>
      <c r="L44" s="18"/>
    </row>
    <row r="45" spans="1:12" x14ac:dyDescent="0.25">
      <c r="B45" s="282"/>
      <c r="C45" s="291"/>
      <c r="D45" s="19" t="s">
        <v>33</v>
      </c>
      <c r="E45" s="59">
        <v>0.19533114641267305</v>
      </c>
      <c r="F45" s="59">
        <v>0.61505030740420685</v>
      </c>
      <c r="G45" s="59">
        <v>0.74701307382156978</v>
      </c>
      <c r="H45" s="59">
        <v>0.73028991632509166</v>
      </c>
      <c r="I45" s="59">
        <v>0.73105799595618604</v>
      </c>
      <c r="J45" s="59">
        <f t="shared" si="4"/>
        <v>1.0517461817896034E-3</v>
      </c>
      <c r="K45" s="46">
        <f>(I45-H45)*100</f>
        <v>7.6807963109437605E-2</v>
      </c>
      <c r="L45" s="22"/>
    </row>
    <row r="46" spans="1:12" x14ac:dyDescent="0.25">
      <c r="B46" s="282"/>
      <c r="C46" s="292"/>
      <c r="D46" s="23" t="s">
        <v>34</v>
      </c>
      <c r="E46" s="60">
        <v>0.14007362259598352</v>
      </c>
      <c r="F46" s="60">
        <v>0.5564166476447362</v>
      </c>
      <c r="G46" s="60">
        <v>0.59249717892241538</v>
      </c>
      <c r="H46" s="60">
        <v>0.68434732139774324</v>
      </c>
      <c r="I46" s="60">
        <v>0.68656915936612295</v>
      </c>
      <c r="J46" s="25">
        <f>IFERROR(I46/H46-1,"-")</f>
        <v>3.2466525387162548E-3</v>
      </c>
      <c r="K46" s="24">
        <f>IFERROR(I46-H46,"-")</f>
        <v>2.221837968379714E-3</v>
      </c>
      <c r="L46" s="47"/>
    </row>
    <row r="47" spans="1:12" x14ac:dyDescent="0.25">
      <c r="B47" s="282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2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2"/>
      <c r="C49" s="293" t="s">
        <v>39</v>
      </c>
      <c r="D49" s="26" t="s">
        <v>32</v>
      </c>
      <c r="E49" s="52">
        <v>15589.833333333334</v>
      </c>
      <c r="F49" s="52">
        <v>37386.5</v>
      </c>
      <c r="G49" s="52">
        <v>37430.333333333336</v>
      </c>
      <c r="H49" s="52">
        <v>37564.666666666664</v>
      </c>
      <c r="I49" s="52">
        <v>37431.333333333336</v>
      </c>
      <c r="J49" s="36">
        <f>I49/H49-1</f>
        <v>-3.5494347525155678E-3</v>
      </c>
      <c r="K49" s="27">
        <f>I49-H49</f>
        <v>-133.33333333332848</v>
      </c>
      <c r="L49" s="38">
        <f>I49/$I$22</f>
        <v>1.0112476923769644</v>
      </c>
    </row>
    <row r="50" spans="2:12" x14ac:dyDescent="0.25">
      <c r="B50" s="282"/>
      <c r="C50" s="288"/>
      <c r="D50" s="4" t="s">
        <v>33</v>
      </c>
      <c r="E50" s="53">
        <v>3979.6666666666665</v>
      </c>
      <c r="F50" s="53">
        <v>20499</v>
      </c>
      <c r="G50" s="53">
        <v>20126.333333333332</v>
      </c>
      <c r="H50" s="53">
        <v>20852</v>
      </c>
      <c r="I50" s="53">
        <v>21229.666666666668</v>
      </c>
      <c r="J50" s="40">
        <f>I50/H50-1</f>
        <v>1.8111771852420189E-2</v>
      </c>
      <c r="K50" s="29">
        <f>I50-H50</f>
        <v>377.66666666666788</v>
      </c>
      <c r="L50" s="42">
        <f>I50/$I$22</f>
        <v>0.5735422576432978</v>
      </c>
    </row>
    <row r="51" spans="2:12" x14ac:dyDescent="0.25">
      <c r="B51" s="283"/>
      <c r="C51" s="289"/>
      <c r="D51" s="32" t="s">
        <v>34</v>
      </c>
      <c r="E51" s="33">
        <v>11610.166666666666</v>
      </c>
      <c r="F51" s="33">
        <v>16887.5</v>
      </c>
      <c r="G51" s="33">
        <v>17304</v>
      </c>
      <c r="H51" s="33">
        <v>16712.666666666668</v>
      </c>
      <c r="I51" s="33">
        <v>16201.666666666666</v>
      </c>
      <c r="J51" s="34">
        <f>IFERROR(I51/H51-1,"-")</f>
        <v>-3.0575611312776863E-2</v>
      </c>
      <c r="K51" s="33">
        <f>IFERROR(I51-H51,"-")</f>
        <v>-511.00000000000182</v>
      </c>
      <c r="L51" s="34">
        <f>IFERROR(I51/I49,"-")</f>
        <v>0.43283701711578532</v>
      </c>
    </row>
    <row r="52" spans="2:12" ht="6" customHeight="1" x14ac:dyDescent="0.25">
      <c r="B52" s="296"/>
      <c r="C52" s="296"/>
      <c r="D52" s="296"/>
      <c r="E52" s="296"/>
      <c r="F52" s="296"/>
      <c r="G52" s="296"/>
      <c r="H52" s="296"/>
      <c r="I52" s="296"/>
      <c r="J52" s="296"/>
      <c r="K52" s="296"/>
      <c r="L52" s="48"/>
    </row>
    <row r="53" spans="2:12" ht="28.5" customHeight="1" x14ac:dyDescent="0.25">
      <c r="B53" s="297" t="s">
        <v>40</v>
      </c>
      <c r="C53" s="298"/>
      <c r="D53" s="298"/>
      <c r="E53" s="298"/>
      <c r="F53" s="298"/>
      <c r="G53" s="298"/>
      <c r="H53" s="298"/>
      <c r="I53" s="298"/>
      <c r="J53" s="298"/>
      <c r="K53" s="298"/>
    </row>
    <row r="54" spans="2:12" x14ac:dyDescent="0.25">
      <c r="B54" s="64"/>
    </row>
    <row r="56" spans="2:12" ht="21.75" thickBot="1" x14ac:dyDescent="0.3">
      <c r="B56" s="280" t="s">
        <v>225</v>
      </c>
      <c r="C56" s="280"/>
      <c r="D56" s="280"/>
      <c r="E56" s="280"/>
      <c r="F56" s="280"/>
      <c r="G56" s="280"/>
      <c r="H56" s="280"/>
      <c r="I56" s="280"/>
      <c r="J56" s="280"/>
      <c r="K56" s="280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2"/>
      <c r="C59" s="285"/>
      <c r="D59" s="19" t="s">
        <v>33</v>
      </c>
      <c r="E59" s="51">
        <v>206279</v>
      </c>
      <c r="F59" s="51">
        <v>256749</v>
      </c>
      <c r="G59" s="51">
        <v>752557</v>
      </c>
      <c r="H59" s="51">
        <v>810513</v>
      </c>
      <c r="I59" s="51">
        <v>861467</v>
      </c>
      <c r="J59" s="21">
        <f t="shared" ref="J59:J74" si="8">I59/H59-1</f>
        <v>6.2866357479768986E-2</v>
      </c>
      <c r="K59" s="20">
        <f t="shared" ref="K59:K74" si="9">I59-H59</f>
        <v>50954</v>
      </c>
      <c r="L59" s="21" t="e">
        <f>I59/#REF!</f>
        <v>#REF!</v>
      </c>
    </row>
    <row r="60" spans="2:12" x14ac:dyDescent="0.25">
      <c r="B60" s="282"/>
      <c r="C60" s="286"/>
      <c r="D60" s="23" t="s">
        <v>34</v>
      </c>
      <c r="E60" s="24">
        <v>169066</v>
      </c>
      <c r="F60" s="24">
        <v>235509</v>
      </c>
      <c r="G60" s="24">
        <v>490978</v>
      </c>
      <c r="H60" s="24">
        <v>509465</v>
      </c>
      <c r="I60" s="24">
        <v>526356</v>
      </c>
      <c r="J60" s="25">
        <f>IFERROR(I60/H60-1,"-")</f>
        <v>3.3154387445653688E-2</v>
      </c>
      <c r="K60" s="24">
        <f>IFERROR(I60-H60,"-")</f>
        <v>16891</v>
      </c>
      <c r="L60" s="25" t="str">
        <f>IFERROR(I60/#REF!,"-")</f>
        <v>-</v>
      </c>
    </row>
    <row r="61" spans="2:12" x14ac:dyDescent="0.25">
      <c r="B61" s="282"/>
      <c r="C61" s="287" t="s">
        <v>35</v>
      </c>
      <c r="D61" s="26" t="s">
        <v>32</v>
      </c>
      <c r="E61" s="52">
        <v>375345</v>
      </c>
      <c r="F61" s="52">
        <v>492258</v>
      </c>
      <c r="G61" s="52">
        <v>1243535</v>
      </c>
      <c r="H61" s="52">
        <v>1319978</v>
      </c>
      <c r="I61" s="52">
        <v>1387823</v>
      </c>
      <c r="J61" s="36">
        <f t="shared" si="8"/>
        <v>5.139858391579244E-2</v>
      </c>
      <c r="K61" s="52">
        <f t="shared" si="9"/>
        <v>67845</v>
      </c>
      <c r="L61" s="36">
        <f>I61/$I$61</f>
        <v>1</v>
      </c>
    </row>
    <row r="62" spans="2:12" x14ac:dyDescent="0.25">
      <c r="B62" s="282"/>
      <c r="C62" s="288"/>
      <c r="D62" s="4" t="s">
        <v>33</v>
      </c>
      <c r="E62" s="53">
        <v>206279</v>
      </c>
      <c r="F62" s="53">
        <v>256749</v>
      </c>
      <c r="G62" s="53">
        <v>752557</v>
      </c>
      <c r="H62" s="53">
        <v>810513</v>
      </c>
      <c r="I62" s="53">
        <v>861467</v>
      </c>
      <c r="J62" s="40">
        <f t="shared" si="8"/>
        <v>6.2866357479768986E-2</v>
      </c>
      <c r="K62" s="53">
        <f t="shared" si="9"/>
        <v>50954</v>
      </c>
      <c r="L62" s="40">
        <f t="shared" ref="L62" si="10">I62/$I$61</f>
        <v>0.62073261503808486</v>
      </c>
    </row>
    <row r="63" spans="2:12" x14ac:dyDescent="0.25">
      <c r="B63" s="282"/>
      <c r="C63" s="289"/>
      <c r="D63" s="32" t="s">
        <v>34</v>
      </c>
      <c r="E63" s="33">
        <v>169066</v>
      </c>
      <c r="F63" s="33">
        <v>235509</v>
      </c>
      <c r="G63" s="33">
        <v>490978</v>
      </c>
      <c r="H63" s="33">
        <v>509465</v>
      </c>
      <c r="I63" s="33">
        <v>526356</v>
      </c>
      <c r="J63" s="34">
        <f>IFERROR(I63/H63-1,"-")</f>
        <v>3.3154387445653688E-2</v>
      </c>
      <c r="K63" s="33">
        <f>IFERROR(I63-H63,"-")</f>
        <v>16891</v>
      </c>
      <c r="L63" s="65">
        <f>IFERROR(I63/I61,"-")</f>
        <v>0.3792673849619152</v>
      </c>
    </row>
    <row r="64" spans="2:12" x14ac:dyDescent="0.25">
      <c r="B64" s="282"/>
      <c r="C64" s="284" t="s">
        <v>21</v>
      </c>
      <c r="D64" s="15" t="s">
        <v>32</v>
      </c>
      <c r="E64" s="50">
        <v>2858440</v>
      </c>
      <c r="F64" s="50">
        <v>3367162</v>
      </c>
      <c r="G64" s="50">
        <v>8865243</v>
      </c>
      <c r="H64" s="50">
        <v>9739308</v>
      </c>
      <c r="I64" s="50">
        <v>10014981</v>
      </c>
      <c r="J64" s="17">
        <f t="shared" si="8"/>
        <v>2.8305193757092395E-2</v>
      </c>
      <c r="K64" s="16">
        <f t="shared" si="9"/>
        <v>275673</v>
      </c>
      <c r="L64" s="17">
        <f>I64/$I$64</f>
        <v>1</v>
      </c>
    </row>
    <row r="65" spans="2:12" x14ac:dyDescent="0.25">
      <c r="B65" s="282"/>
      <c r="C65" s="285"/>
      <c r="D65" s="19" t="s">
        <v>33</v>
      </c>
      <c r="E65" s="51">
        <v>1557028</v>
      </c>
      <c r="F65" s="51">
        <v>1777946</v>
      </c>
      <c r="G65" s="51">
        <v>5217075</v>
      </c>
      <c r="H65" s="51">
        <v>5775194</v>
      </c>
      <c r="I65" s="51">
        <v>5856771</v>
      </c>
      <c r="J65" s="21">
        <f t="shared" si="8"/>
        <v>1.4125412929851366E-2</v>
      </c>
      <c r="K65" s="20">
        <f t="shared" si="9"/>
        <v>81577</v>
      </c>
      <c r="L65" s="21">
        <f t="shared" ref="L65" si="11">I65/$I$64</f>
        <v>0.58480100960750703</v>
      </c>
    </row>
    <row r="66" spans="2:12" x14ac:dyDescent="0.25">
      <c r="B66" s="282"/>
      <c r="C66" s="286"/>
      <c r="D66" s="23" t="s">
        <v>34</v>
      </c>
      <c r="E66" s="24">
        <v>1301412</v>
      </c>
      <c r="F66" s="24">
        <v>1589216</v>
      </c>
      <c r="G66" s="24">
        <v>3648168</v>
      </c>
      <c r="H66" s="24">
        <v>3964114</v>
      </c>
      <c r="I66" s="24">
        <v>4158210</v>
      </c>
      <c r="J66" s="25">
        <f>IFERROR(I66/H66-1,"-")</f>
        <v>4.8963274012805869E-2</v>
      </c>
      <c r="K66" s="24">
        <f>IFERROR(I66-H66,"-")</f>
        <v>194096</v>
      </c>
      <c r="L66" s="25">
        <f>IFERROR(I66/I64,"-")</f>
        <v>0.41519899039249303</v>
      </c>
    </row>
    <row r="67" spans="2:12" x14ac:dyDescent="0.25">
      <c r="B67" s="282"/>
      <c r="C67" s="287" t="s">
        <v>22</v>
      </c>
      <c r="D67" s="26" t="s">
        <v>32</v>
      </c>
      <c r="E67" s="54">
        <v>7.6155004062928775</v>
      </c>
      <c r="F67" s="54">
        <v>6.8402382490482632</v>
      </c>
      <c r="G67" s="54">
        <v>7.1290659289847085</v>
      </c>
      <c r="H67" s="54">
        <v>7.378386609473794</v>
      </c>
      <c r="I67" s="54">
        <v>7.2163244160098223</v>
      </c>
      <c r="J67" s="36">
        <f t="shared" si="8"/>
        <v>-2.1964448603965181E-2</v>
      </c>
      <c r="K67" s="37">
        <f t="shared" si="9"/>
        <v>-0.16206219346397166</v>
      </c>
      <c r="L67" s="36"/>
    </row>
    <row r="68" spans="2:12" x14ac:dyDescent="0.25">
      <c r="B68" s="282"/>
      <c r="C68" s="288"/>
      <c r="D68" s="4" t="s">
        <v>33</v>
      </c>
      <c r="E68" s="55">
        <f t="shared" ref="E68:I68" si="12">E65/E59</f>
        <v>7.5481653488721587</v>
      </c>
      <c r="F68" s="55">
        <f t="shared" si="12"/>
        <v>6.9248409925647225</v>
      </c>
      <c r="G68" s="55">
        <f t="shared" si="12"/>
        <v>6.932464916278767</v>
      </c>
      <c r="H68" s="55">
        <f t="shared" si="12"/>
        <v>7.1253564100760878</v>
      </c>
      <c r="I68" s="55">
        <f t="shared" si="12"/>
        <v>6.7986016875864079</v>
      </c>
      <c r="J68" s="40">
        <f t="shared" si="8"/>
        <v>-4.5858017997192468E-2</v>
      </c>
      <c r="K68" s="41">
        <f t="shared" si="9"/>
        <v>-0.32675472248967985</v>
      </c>
      <c r="L68" s="40"/>
    </row>
    <row r="69" spans="2:12" x14ac:dyDescent="0.25">
      <c r="B69" s="282"/>
      <c r="C69" s="289"/>
      <c r="D69" s="32" t="s">
        <v>34</v>
      </c>
      <c r="E69" s="43">
        <f>IFERROR(E66/E60,"-")</f>
        <v>7.6976565365005385</v>
      </c>
      <c r="F69" s="43">
        <f t="shared" ref="F69:I69" si="13">IFERROR(F66/F60,"-")</f>
        <v>6.7480053840829859</v>
      </c>
      <c r="G69" s="43">
        <f t="shared" si="13"/>
        <v>7.4304103238841659</v>
      </c>
      <c r="H69" s="43">
        <f t="shared" si="13"/>
        <v>7.7809349022994709</v>
      </c>
      <c r="I69" s="43">
        <f t="shared" si="13"/>
        <v>7.8999954403483574</v>
      </c>
      <c r="J69" s="34">
        <f>IFERROR(I69/H69-1,"-")</f>
        <v>1.5301572310250311E-2</v>
      </c>
      <c r="K69" s="33">
        <f>IFERROR(I69-H69,"-")</f>
        <v>0.1190605380488865</v>
      </c>
      <c r="L69" s="65">
        <f>IFERROR(I69/I67,"-")</f>
        <v>1.0947395079442066</v>
      </c>
    </row>
    <row r="70" spans="2:12" x14ac:dyDescent="0.25">
      <c r="B70" s="282"/>
      <c r="C70" s="290" t="s">
        <v>36</v>
      </c>
      <c r="D70" s="15" t="s">
        <v>32</v>
      </c>
      <c r="E70" s="58">
        <v>0.41641203353334449</v>
      </c>
      <c r="F70" s="58">
        <v>0.38237984856351559</v>
      </c>
      <c r="G70" s="58">
        <v>0.63514820255836268</v>
      </c>
      <c r="H70" s="58">
        <v>0.71202240207954559</v>
      </c>
      <c r="I70" s="58">
        <v>0.72327549742346608</v>
      </c>
      <c r="J70" s="58">
        <f t="shared" si="8"/>
        <v>1.5804411927285544E-2</v>
      </c>
      <c r="K70" s="44">
        <f t="shared" si="9"/>
        <v>1.1253095343920494E-2</v>
      </c>
      <c r="L70" s="17"/>
    </row>
    <row r="71" spans="2:12" x14ac:dyDescent="0.25">
      <c r="B71" s="282"/>
      <c r="C71" s="291"/>
      <c r="D71" s="19" t="s">
        <v>33</v>
      </c>
      <c r="E71" s="59">
        <v>0.47595609055413801</v>
      </c>
      <c r="F71" s="59">
        <v>0.46630368359626001</v>
      </c>
      <c r="G71" s="59">
        <v>0.67828567936803452</v>
      </c>
      <c r="H71" s="59">
        <v>0.78253357023995396</v>
      </c>
      <c r="I71" s="59">
        <v>0.74850931295992884</v>
      </c>
      <c r="J71" s="59">
        <f t="shared" si="8"/>
        <v>-4.3479613621677626E-2</v>
      </c>
      <c r="K71" s="46">
        <f t="shared" si="9"/>
        <v>-3.4024257280025116E-2</v>
      </c>
      <c r="L71" s="21"/>
    </row>
    <row r="72" spans="2:12" x14ac:dyDescent="0.25">
      <c r="B72" s="282"/>
      <c r="C72" s="292"/>
      <c r="D72" s="23" t="s">
        <v>34</v>
      </c>
      <c r="E72" s="60">
        <v>0.36219935976969075</v>
      </c>
      <c r="F72" s="60">
        <v>0.3182917367153793</v>
      </c>
      <c r="G72" s="60">
        <v>0.58219828779666127</v>
      </c>
      <c r="H72" s="60">
        <v>0.62939927757710479</v>
      </c>
      <c r="I72" s="60">
        <v>0.69048905178456166</v>
      </c>
      <c r="J72" s="25">
        <f>IFERROR(I72/H72-1,"-")</f>
        <v>9.70604453863122E-2</v>
      </c>
      <c r="K72" s="24">
        <f>IFERROR(I72-H72,"-")</f>
        <v>6.1089774207456871E-2</v>
      </c>
      <c r="L72" s="25">
        <f>IFERROR(I72/I70,"-")</f>
        <v>0.95466949211510688</v>
      </c>
    </row>
    <row r="73" spans="2:12" x14ac:dyDescent="0.25">
      <c r="B73" s="282"/>
      <c r="C73" s="293" t="s">
        <v>41</v>
      </c>
      <c r="D73" s="26" t="s">
        <v>32</v>
      </c>
      <c r="E73" s="52">
        <v>20336</v>
      </c>
      <c r="F73" s="52">
        <v>24064</v>
      </c>
      <c r="G73" s="52">
        <v>38225</v>
      </c>
      <c r="H73" s="52">
        <v>37475</v>
      </c>
      <c r="I73" s="52">
        <v>37833</v>
      </c>
      <c r="J73" s="36">
        <f t="shared" si="8"/>
        <v>9.55303535690466E-3</v>
      </c>
      <c r="K73" s="27">
        <f t="shared" si="9"/>
        <v>358</v>
      </c>
      <c r="L73" s="36">
        <f>I73/$I$73</f>
        <v>1</v>
      </c>
    </row>
    <row r="74" spans="2:12" x14ac:dyDescent="0.25">
      <c r="B74" s="282"/>
      <c r="C74" s="288"/>
      <c r="D74" s="4" t="s">
        <v>33</v>
      </c>
      <c r="E74" s="53">
        <v>9541</v>
      </c>
      <c r="F74" s="53">
        <v>10403</v>
      </c>
      <c r="G74" s="53">
        <v>21063</v>
      </c>
      <c r="H74" s="53">
        <v>20218</v>
      </c>
      <c r="I74" s="53">
        <v>21376</v>
      </c>
      <c r="J74" s="40">
        <f t="shared" si="8"/>
        <v>5.7275694925314147E-2</v>
      </c>
      <c r="K74" s="29">
        <f t="shared" si="9"/>
        <v>1158</v>
      </c>
      <c r="L74" s="40">
        <f t="shared" ref="L74" si="14">I74/$I$73</f>
        <v>0.56500938334258455</v>
      </c>
    </row>
    <row r="75" spans="2:12" x14ac:dyDescent="0.25">
      <c r="B75" s="283"/>
      <c r="C75" s="289"/>
      <c r="D75" s="32" t="s">
        <v>34</v>
      </c>
      <c r="E75" s="33">
        <v>10795</v>
      </c>
      <c r="F75" s="33">
        <v>13661</v>
      </c>
      <c r="G75" s="33">
        <v>17162</v>
      </c>
      <c r="H75" s="33">
        <v>17257</v>
      </c>
      <c r="I75" s="33">
        <v>16457</v>
      </c>
      <c r="J75" s="34">
        <f>IFERROR(I75/H75-1,"-")</f>
        <v>-4.6357999652315018E-2</v>
      </c>
      <c r="K75" s="33">
        <f>IFERROR(I75-H75,"-")</f>
        <v>-800</v>
      </c>
      <c r="L75" s="65">
        <f>IFERROR(I75/I73,"-")</f>
        <v>0.43499061665741551</v>
      </c>
    </row>
    <row r="76" spans="2:12" x14ac:dyDescent="0.25"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48"/>
    </row>
    <row r="77" spans="2:12" ht="27" customHeight="1" x14ac:dyDescent="0.25">
      <c r="B77" s="297" t="s">
        <v>38</v>
      </c>
      <c r="C77" s="298"/>
      <c r="D77" s="298"/>
      <c r="E77" s="298"/>
      <c r="F77" s="298"/>
      <c r="G77" s="298"/>
      <c r="H77" s="298"/>
      <c r="I77" s="298"/>
      <c r="J77" s="298"/>
      <c r="K77" s="298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88CF1-DEA5-418F-BC31-852DA6CDEB13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50404-4492-47EF-AF5A-E48F2B5694C9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0"/>
      <c r="D5" s="280"/>
      <c r="E5" s="280"/>
      <c r="F5" s="280"/>
      <c r="G5" s="280"/>
      <c r="H5" s="280"/>
      <c r="I5" s="280"/>
      <c r="K5" s="280" t="s">
        <v>271</v>
      </c>
      <c r="L5" s="280"/>
      <c r="M5" s="280"/>
      <c r="N5" s="280"/>
      <c r="O5" s="280"/>
      <c r="P5" s="280"/>
      <c r="Q5" s="280"/>
      <c r="R5" s="280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226</v>
      </c>
      <c r="D8" s="174" t="s">
        <v>227</v>
      </c>
      <c r="E8" s="174" t="s">
        <v>228</v>
      </c>
      <c r="F8" s="174" t="s">
        <v>229</v>
      </c>
      <c r="G8" s="174" t="s">
        <v>230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226</v>
      </c>
      <c r="M8" s="174" t="s">
        <v>227</v>
      </c>
      <c r="N8" s="174" t="s">
        <v>228</v>
      </c>
      <c r="O8" s="174" t="s">
        <v>229</v>
      </c>
      <c r="P8" s="174" t="s">
        <v>230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47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154087</v>
      </c>
      <c r="D10" s="178">
        <v>447309</v>
      </c>
      <c r="E10" s="178">
        <v>500292</v>
      </c>
      <c r="F10" s="178">
        <v>521775</v>
      </c>
      <c r="G10" s="178">
        <v>509699</v>
      </c>
      <c r="H10" s="179">
        <f t="shared" ref="H10:H22" si="0">IFERROR(G10/F10-1,"-")</f>
        <v>-2.3144075511475237E-2</v>
      </c>
      <c r="I10" s="179">
        <f t="shared" ref="I10:I22" si="1">G10/G$10</f>
        <v>1</v>
      </c>
      <c r="K10" s="158" t="s">
        <v>70</v>
      </c>
      <c r="L10" s="178">
        <v>22984</v>
      </c>
      <c r="M10" s="178">
        <v>115840</v>
      </c>
      <c r="N10" s="178">
        <v>128682</v>
      </c>
      <c r="O10" s="178">
        <v>134353</v>
      </c>
      <c r="P10" s="178">
        <v>139166</v>
      </c>
      <c r="Q10" s="179">
        <f t="shared" ref="Q10:Q22" si="2">IFERROR(P10/O10-1,"-")</f>
        <v>3.5823539481812938E-2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81270</v>
      </c>
      <c r="D11" s="162">
        <v>108115</v>
      </c>
      <c r="E11" s="162">
        <v>125554</v>
      </c>
      <c r="F11" s="162">
        <v>125566</v>
      </c>
      <c r="G11" s="162">
        <v>114333</v>
      </c>
      <c r="H11" s="163">
        <f t="shared" si="0"/>
        <v>-8.945892996511795E-2</v>
      </c>
      <c r="I11" s="163">
        <f t="shared" si="1"/>
        <v>0.22431474262260667</v>
      </c>
      <c r="J11" s="81"/>
      <c r="K11" s="161" t="s">
        <v>99</v>
      </c>
      <c r="L11" s="162">
        <v>6763</v>
      </c>
      <c r="M11" s="162">
        <v>12663</v>
      </c>
      <c r="N11" s="162">
        <v>12831</v>
      </c>
      <c r="O11" s="162">
        <v>12372</v>
      </c>
      <c r="P11" s="162">
        <v>11715</v>
      </c>
      <c r="Q11" s="163">
        <f t="shared" si="2"/>
        <v>-5.3103782735208549E-2</v>
      </c>
      <c r="R11" s="163">
        <f t="shared" si="3"/>
        <v>8.418004397625857E-2</v>
      </c>
    </row>
    <row r="12" spans="1:18" x14ac:dyDescent="0.25">
      <c r="B12" s="165" t="s">
        <v>105</v>
      </c>
      <c r="C12" s="166">
        <v>44358</v>
      </c>
      <c r="D12" s="166">
        <v>40539</v>
      </c>
      <c r="E12" s="166">
        <v>53568</v>
      </c>
      <c r="F12" s="166">
        <v>53606</v>
      </c>
      <c r="G12" s="166">
        <v>42765</v>
      </c>
      <c r="H12" s="167">
        <f t="shared" si="0"/>
        <v>-0.20223482445994856</v>
      </c>
      <c r="I12" s="167">
        <f t="shared" si="1"/>
        <v>8.3902460079380181E-2</v>
      </c>
      <c r="J12" s="81"/>
      <c r="K12" s="165" t="s">
        <v>105</v>
      </c>
      <c r="L12" s="166">
        <v>4483</v>
      </c>
      <c r="M12" s="166">
        <v>4867</v>
      </c>
      <c r="N12" s="166">
        <v>5796</v>
      </c>
      <c r="O12" s="166">
        <v>6089</v>
      </c>
      <c r="P12" s="166">
        <v>5119</v>
      </c>
      <c r="Q12" s="167">
        <f t="shared" si="2"/>
        <v>-0.15930366234192805</v>
      </c>
      <c r="R12" s="167">
        <f t="shared" si="3"/>
        <v>3.6783409740884988E-2</v>
      </c>
    </row>
    <row r="13" spans="1:18" x14ac:dyDescent="0.25">
      <c r="B13" s="165" t="s">
        <v>102</v>
      </c>
      <c r="C13" s="166">
        <v>36912</v>
      </c>
      <c r="D13" s="166">
        <v>67576</v>
      </c>
      <c r="E13" s="166">
        <v>71986</v>
      </c>
      <c r="F13" s="166">
        <v>71960</v>
      </c>
      <c r="G13" s="166">
        <v>71568</v>
      </c>
      <c r="H13" s="167">
        <f t="shared" si="0"/>
        <v>-5.4474708171206032E-3</v>
      </c>
      <c r="I13" s="167">
        <f t="shared" si="1"/>
        <v>0.14041228254322649</v>
      </c>
      <c r="J13" s="81"/>
      <c r="K13" s="165" t="s">
        <v>102</v>
      </c>
      <c r="L13" s="166">
        <v>2280</v>
      </c>
      <c r="M13" s="166">
        <v>7796</v>
      </c>
      <c r="N13" s="166">
        <v>7035</v>
      </c>
      <c r="O13" s="166">
        <v>6283</v>
      </c>
      <c r="P13" s="166">
        <v>6596</v>
      </c>
      <c r="Q13" s="167">
        <f t="shared" si="2"/>
        <v>4.9816966417316477E-2</v>
      </c>
      <c r="R13" s="167">
        <f>P13/P$10</f>
        <v>4.7396634235373582E-2</v>
      </c>
    </row>
    <row r="14" spans="1:18" x14ac:dyDescent="0.25">
      <c r="B14" s="161" t="s">
        <v>109</v>
      </c>
      <c r="C14" s="162">
        <v>72817</v>
      </c>
      <c r="D14" s="162">
        <v>339194</v>
      </c>
      <c r="E14" s="162">
        <v>374738</v>
      </c>
      <c r="F14" s="162">
        <v>396209</v>
      </c>
      <c r="G14" s="162">
        <v>395366</v>
      </c>
      <c r="H14" s="163">
        <f t="shared" si="0"/>
        <v>-2.1276649445115536E-3</v>
      </c>
      <c r="I14" s="163">
        <f t="shared" si="1"/>
        <v>0.77568525737739336</v>
      </c>
      <c r="J14" s="81"/>
      <c r="K14" s="161" t="s">
        <v>109</v>
      </c>
      <c r="L14" s="162">
        <v>16221</v>
      </c>
      <c r="M14" s="162">
        <v>103177</v>
      </c>
      <c r="N14" s="162">
        <v>115851</v>
      </c>
      <c r="O14" s="162">
        <v>121981</v>
      </c>
      <c r="P14" s="162">
        <v>127451</v>
      </c>
      <c r="Q14" s="163">
        <f t="shared" si="2"/>
        <v>4.4843049327354167E-2</v>
      </c>
      <c r="R14" s="163">
        <f t="shared" si="3"/>
        <v>0.91581995602374144</v>
      </c>
    </row>
    <row r="15" spans="1:18" x14ac:dyDescent="0.25">
      <c r="B15" s="165" t="s">
        <v>112</v>
      </c>
      <c r="C15" s="166">
        <v>5816</v>
      </c>
      <c r="D15" s="166">
        <v>180845</v>
      </c>
      <c r="E15" s="166">
        <v>202660</v>
      </c>
      <c r="F15" s="166">
        <v>219612</v>
      </c>
      <c r="G15" s="166">
        <v>215915</v>
      </c>
      <c r="H15" s="167">
        <f t="shared" si="0"/>
        <v>-1.6834234923410407E-2</v>
      </c>
      <c r="I15" s="167">
        <f t="shared" si="1"/>
        <v>0.42361275968758033</v>
      </c>
      <c r="J15" s="81"/>
      <c r="K15" s="165" t="s">
        <v>112</v>
      </c>
      <c r="L15" s="166">
        <v>1303</v>
      </c>
      <c r="M15" s="166">
        <v>63453</v>
      </c>
      <c r="N15" s="166">
        <v>71553</v>
      </c>
      <c r="O15" s="166">
        <v>77824</v>
      </c>
      <c r="P15" s="166">
        <v>79228</v>
      </c>
      <c r="Q15" s="167">
        <f t="shared" si="2"/>
        <v>1.8040707236842035E-2</v>
      </c>
      <c r="R15" s="167">
        <f t="shared" si="3"/>
        <v>0.56930572122501188</v>
      </c>
    </row>
    <row r="16" spans="1:18" x14ac:dyDescent="0.25">
      <c r="B16" s="165" t="s">
        <v>115</v>
      </c>
      <c r="C16" s="166">
        <v>13556</v>
      </c>
      <c r="D16" s="166">
        <v>34731</v>
      </c>
      <c r="E16" s="166">
        <v>37067</v>
      </c>
      <c r="F16" s="166">
        <v>32973</v>
      </c>
      <c r="G16" s="166">
        <v>35571</v>
      </c>
      <c r="H16" s="167">
        <f t="shared" si="0"/>
        <v>7.8791738695296099E-2</v>
      </c>
      <c r="I16" s="167">
        <f t="shared" si="1"/>
        <v>6.9788247573567927E-2</v>
      </c>
      <c r="J16" s="81"/>
      <c r="K16" s="165" t="s">
        <v>115</v>
      </c>
      <c r="L16" s="166">
        <v>987</v>
      </c>
      <c r="M16" s="166">
        <v>2834</v>
      </c>
      <c r="N16" s="166">
        <v>3697</v>
      </c>
      <c r="O16" s="166">
        <v>2686</v>
      </c>
      <c r="P16" s="166">
        <v>3762</v>
      </c>
      <c r="Q16" s="167">
        <f t="shared" si="2"/>
        <v>0.40059568131049894</v>
      </c>
      <c r="R16" s="167">
        <f t="shared" si="3"/>
        <v>2.7032464826178808E-2</v>
      </c>
    </row>
    <row r="17" spans="2:22" x14ac:dyDescent="0.25">
      <c r="B17" s="165" t="s">
        <v>118</v>
      </c>
      <c r="C17" s="166">
        <v>8694</v>
      </c>
      <c r="D17" s="166">
        <v>13469</v>
      </c>
      <c r="E17" s="166">
        <v>15055</v>
      </c>
      <c r="F17" s="166">
        <v>17117</v>
      </c>
      <c r="G17" s="166">
        <v>17192</v>
      </c>
      <c r="H17" s="167">
        <f t="shared" si="0"/>
        <v>4.381608926797842E-3</v>
      </c>
      <c r="I17" s="167">
        <f t="shared" si="1"/>
        <v>3.3729711064765674E-2</v>
      </c>
      <c r="J17" s="81"/>
      <c r="K17" s="165" t="s">
        <v>118</v>
      </c>
      <c r="L17" s="166">
        <v>1353</v>
      </c>
      <c r="M17" s="166">
        <v>1867</v>
      </c>
      <c r="N17" s="166">
        <v>2210</v>
      </c>
      <c r="O17" s="166">
        <v>2508</v>
      </c>
      <c r="P17" s="166">
        <v>2558</v>
      </c>
      <c r="Q17" s="167">
        <f t="shared" si="2"/>
        <v>1.9936204146730363E-2</v>
      </c>
      <c r="R17" s="167">
        <f t="shared" si="3"/>
        <v>1.8380926375695213E-2</v>
      </c>
    </row>
    <row r="18" spans="2:22" x14ac:dyDescent="0.25">
      <c r="B18" s="165" t="s">
        <v>125</v>
      </c>
      <c r="C18" s="166">
        <v>6387</v>
      </c>
      <c r="D18" s="166">
        <v>14209</v>
      </c>
      <c r="E18" s="166">
        <v>13666</v>
      </c>
      <c r="F18" s="166">
        <v>14398</v>
      </c>
      <c r="G18" s="166">
        <v>12419</v>
      </c>
      <c r="H18" s="167">
        <f t="shared" si="0"/>
        <v>-0.13744964578413665</v>
      </c>
      <c r="I18" s="167">
        <f t="shared" si="1"/>
        <v>2.4365360732510756E-2</v>
      </c>
      <c r="J18" s="81"/>
      <c r="K18" s="165" t="s">
        <v>125</v>
      </c>
      <c r="L18" s="166">
        <v>2340</v>
      </c>
      <c r="M18" s="166">
        <v>5000</v>
      </c>
      <c r="N18" s="166">
        <v>5044</v>
      </c>
      <c r="O18" s="166">
        <v>5039</v>
      </c>
      <c r="P18" s="166">
        <v>4538</v>
      </c>
      <c r="Q18" s="167">
        <f t="shared" si="2"/>
        <v>-9.9424488985909942E-2</v>
      </c>
      <c r="R18" s="167">
        <f t="shared" si="3"/>
        <v>3.2608539442105115E-2</v>
      </c>
    </row>
    <row r="19" spans="2:22" x14ac:dyDescent="0.25">
      <c r="B19" s="165" t="s">
        <v>121</v>
      </c>
      <c r="C19" s="166">
        <v>6736</v>
      </c>
      <c r="D19" s="166">
        <v>10709</v>
      </c>
      <c r="E19" s="166">
        <v>11600</v>
      </c>
      <c r="F19" s="166">
        <v>12021</v>
      </c>
      <c r="G19" s="166">
        <v>11092</v>
      </c>
      <c r="H19" s="167">
        <f t="shared" si="0"/>
        <v>-7.7281424174361568E-2</v>
      </c>
      <c r="I19" s="167">
        <f t="shared" si="1"/>
        <v>2.1761863374265989E-2</v>
      </c>
      <c r="J19" s="81"/>
      <c r="K19" s="165" t="s">
        <v>121</v>
      </c>
      <c r="L19" s="166">
        <v>1437</v>
      </c>
      <c r="M19" s="166">
        <v>3085</v>
      </c>
      <c r="N19" s="166">
        <v>3798</v>
      </c>
      <c r="O19" s="166">
        <v>3383</v>
      </c>
      <c r="P19" s="166">
        <v>3650</v>
      </c>
      <c r="Q19" s="167">
        <f t="shared" si="2"/>
        <v>7.892403192432762E-2</v>
      </c>
      <c r="R19" s="167">
        <f t="shared" si="3"/>
        <v>2.6227670551715217E-2</v>
      </c>
    </row>
    <row r="20" spans="2:22" x14ac:dyDescent="0.25">
      <c r="B20" s="165" t="s">
        <v>130</v>
      </c>
      <c r="C20" s="166">
        <v>301</v>
      </c>
      <c r="D20" s="166">
        <v>1140</v>
      </c>
      <c r="E20" s="166">
        <v>1395</v>
      </c>
      <c r="F20" s="166">
        <v>1364</v>
      </c>
      <c r="G20" s="166">
        <v>1300</v>
      </c>
      <c r="H20" s="167">
        <f t="shared" si="0"/>
        <v>-4.692082111436946E-2</v>
      </c>
      <c r="I20" s="167">
        <f t="shared" si="1"/>
        <v>2.5505249176474743E-3</v>
      </c>
      <c r="J20" s="81"/>
      <c r="K20" s="165" t="s">
        <v>130</v>
      </c>
      <c r="L20" s="166">
        <v>197</v>
      </c>
      <c r="M20" s="166">
        <v>415</v>
      </c>
      <c r="N20" s="166">
        <v>629</v>
      </c>
      <c r="O20" s="166">
        <v>511</v>
      </c>
      <c r="P20" s="166">
        <v>444</v>
      </c>
      <c r="Q20" s="167">
        <f t="shared" si="2"/>
        <v>-0.13111545988258322</v>
      </c>
      <c r="R20" s="167">
        <f t="shared" si="3"/>
        <v>3.1904344451949471E-3</v>
      </c>
    </row>
    <row r="21" spans="2:22" x14ac:dyDescent="0.25">
      <c r="B21" s="165" t="s">
        <v>133</v>
      </c>
      <c r="C21" s="166">
        <v>223</v>
      </c>
      <c r="D21" s="166">
        <v>816</v>
      </c>
      <c r="E21" s="166">
        <v>1048</v>
      </c>
      <c r="F21" s="166">
        <v>600</v>
      </c>
      <c r="G21" s="166">
        <v>731</v>
      </c>
      <c r="H21" s="167">
        <f t="shared" si="0"/>
        <v>0.21833333333333327</v>
      </c>
      <c r="I21" s="167">
        <f t="shared" si="1"/>
        <v>1.4341797806156182E-3</v>
      </c>
      <c r="J21" s="81"/>
      <c r="K21" s="165" t="s">
        <v>133</v>
      </c>
      <c r="L21" s="166">
        <v>26</v>
      </c>
      <c r="M21" s="166">
        <v>177</v>
      </c>
      <c r="N21" s="166">
        <v>325</v>
      </c>
      <c r="O21" s="166">
        <v>148</v>
      </c>
      <c r="P21" s="166">
        <v>165</v>
      </c>
      <c r="Q21" s="167">
        <f t="shared" si="2"/>
        <v>0.11486486486486491</v>
      </c>
      <c r="R21" s="167">
        <f t="shared" si="3"/>
        <v>1.1856344222008249E-3</v>
      </c>
    </row>
    <row r="22" spans="2:22" x14ac:dyDescent="0.25">
      <c r="B22" s="170" t="s">
        <v>147</v>
      </c>
      <c r="C22" s="171">
        <f>C14-SUM(C15:C21)</f>
        <v>31104</v>
      </c>
      <c r="D22" s="171">
        <f>D14-SUM(D15:D21)</f>
        <v>83275</v>
      </c>
      <c r="E22" s="171">
        <f>E14-SUM(E15:E21)</f>
        <v>92247</v>
      </c>
      <c r="F22" s="171">
        <f>F14-SUM(F15:F21)</f>
        <v>98124</v>
      </c>
      <c r="G22" s="171">
        <f>G14-SUM(G15:G21)</f>
        <v>101146</v>
      </c>
      <c r="H22" s="172">
        <f t="shared" si="0"/>
        <v>3.0797766091883672E-2</v>
      </c>
      <c r="I22" s="172">
        <f t="shared" si="1"/>
        <v>0.19844261024643955</v>
      </c>
      <c r="J22" s="81"/>
      <c r="K22" s="170" t="s">
        <v>147</v>
      </c>
      <c r="L22" s="171">
        <f>L14-SUM(L15:L21)</f>
        <v>8578</v>
      </c>
      <c r="M22" s="171">
        <f>M14-SUM(M15:M21)</f>
        <v>26346</v>
      </c>
      <c r="N22" s="171">
        <f>N14-SUM(N15:N21)</f>
        <v>28595</v>
      </c>
      <c r="O22" s="171">
        <f>O14-SUM(O15:O21)</f>
        <v>29882</v>
      </c>
      <c r="P22" s="171">
        <f>P14-SUM(P15:P21)</f>
        <v>33106</v>
      </c>
      <c r="Q22" s="172">
        <f t="shared" si="2"/>
        <v>0.10789103808312706</v>
      </c>
      <c r="R22" s="172">
        <f t="shared" si="3"/>
        <v>0.23788856473563946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58548</v>
      </c>
      <c r="D24" s="178">
        <v>175095</v>
      </c>
      <c r="E24" s="178">
        <v>187749</v>
      </c>
      <c r="F24" s="178">
        <v>186497</v>
      </c>
      <c r="G24" s="178">
        <v>173896</v>
      </c>
      <c r="H24" s="179">
        <f t="shared" ref="H24:H36" si="4">IFERROR(G24/F24-1,"-")</f>
        <v>-6.7566770511053753E-2</v>
      </c>
      <c r="I24" s="179">
        <f t="shared" ref="I24:I36" si="5">G24/G$10</f>
        <v>0.34117390852248092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28745</v>
      </c>
      <c r="D25" s="162">
        <v>23636</v>
      </c>
      <c r="E25" s="162">
        <v>24768</v>
      </c>
      <c r="F25" s="162">
        <v>21695</v>
      </c>
      <c r="G25" s="162">
        <v>16343</v>
      </c>
      <c r="H25" s="163">
        <f t="shared" si="4"/>
        <v>-0.24669278635630332</v>
      </c>
      <c r="I25" s="163">
        <f t="shared" si="5"/>
        <v>3.2064022099317441E-2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16147</v>
      </c>
      <c r="D26" s="166">
        <v>9892</v>
      </c>
      <c r="E26" s="166">
        <v>10381</v>
      </c>
      <c r="F26" s="166">
        <v>8706</v>
      </c>
      <c r="G26" s="166">
        <v>7214</v>
      </c>
      <c r="H26" s="167">
        <f t="shared" si="4"/>
        <v>-0.17137606248564208</v>
      </c>
      <c r="I26" s="167">
        <f t="shared" si="5"/>
        <v>1.4153451350699137E-2</v>
      </c>
    </row>
    <row r="27" spans="2:22" x14ac:dyDescent="0.25">
      <c r="B27" s="165" t="s">
        <v>102</v>
      </c>
      <c r="C27" s="166">
        <v>12598</v>
      </c>
      <c r="D27" s="166">
        <v>13744</v>
      </c>
      <c r="E27" s="166">
        <v>14387</v>
      </c>
      <c r="F27" s="166">
        <v>12989</v>
      </c>
      <c r="G27" s="166">
        <v>9129</v>
      </c>
      <c r="H27" s="167">
        <f t="shared" si="4"/>
        <v>-0.29717453229655866</v>
      </c>
      <c r="I27" s="167">
        <f t="shared" si="5"/>
        <v>1.7910570748618303E-2</v>
      </c>
    </row>
    <row r="28" spans="2:22" x14ac:dyDescent="0.25">
      <c r="B28" s="161" t="s">
        <v>109</v>
      </c>
      <c r="C28" s="162">
        <v>29803</v>
      </c>
      <c r="D28" s="162">
        <v>151459</v>
      </c>
      <c r="E28" s="162">
        <v>162981</v>
      </c>
      <c r="F28" s="162">
        <v>164802</v>
      </c>
      <c r="G28" s="162">
        <v>157553</v>
      </c>
      <c r="H28" s="163">
        <f t="shared" si="4"/>
        <v>-4.3986116673341291E-2</v>
      </c>
      <c r="I28" s="163">
        <f t="shared" si="5"/>
        <v>0.30910988642316345</v>
      </c>
    </row>
    <row r="29" spans="2:22" x14ac:dyDescent="0.25">
      <c r="B29" s="165" t="s">
        <v>112</v>
      </c>
      <c r="C29" s="166">
        <v>2639</v>
      </c>
      <c r="D29" s="166">
        <v>84874</v>
      </c>
      <c r="E29" s="166">
        <v>94663</v>
      </c>
      <c r="F29" s="166">
        <v>97679</v>
      </c>
      <c r="G29" s="166">
        <v>92452</v>
      </c>
      <c r="H29" s="167">
        <f t="shared" si="4"/>
        <v>-5.351201384125559E-2</v>
      </c>
      <c r="I29" s="167">
        <f t="shared" si="5"/>
        <v>0.18138548437411101</v>
      </c>
    </row>
    <row r="30" spans="2:22" x14ac:dyDescent="0.25">
      <c r="B30" s="165" t="s">
        <v>115</v>
      </c>
      <c r="C30" s="166">
        <v>6019</v>
      </c>
      <c r="D30" s="166">
        <v>17814</v>
      </c>
      <c r="E30" s="166">
        <v>17727</v>
      </c>
      <c r="F30" s="166">
        <v>15444</v>
      </c>
      <c r="G30" s="166">
        <v>15789</v>
      </c>
      <c r="H30" s="167">
        <f t="shared" si="4"/>
        <v>2.2338772338772239E-2</v>
      </c>
      <c r="I30" s="167">
        <f t="shared" si="5"/>
        <v>3.0977106095950748E-2</v>
      </c>
    </row>
    <row r="31" spans="2:22" x14ac:dyDescent="0.25">
      <c r="B31" s="165" t="s">
        <v>118</v>
      </c>
      <c r="C31" s="166">
        <v>3335</v>
      </c>
      <c r="D31" s="166">
        <v>4933</v>
      </c>
      <c r="E31" s="166">
        <v>4612</v>
      </c>
      <c r="F31" s="166">
        <v>3924</v>
      </c>
      <c r="G31" s="166">
        <v>3917</v>
      </c>
      <c r="H31" s="167">
        <f t="shared" si="4"/>
        <v>-1.7838939857288683E-3</v>
      </c>
      <c r="I31" s="167">
        <f t="shared" si="5"/>
        <v>7.6849277710962748E-3</v>
      </c>
    </row>
    <row r="32" spans="2:22" x14ac:dyDescent="0.25">
      <c r="B32" s="165" t="s">
        <v>125</v>
      </c>
      <c r="C32" s="166">
        <v>2688</v>
      </c>
      <c r="D32" s="166">
        <v>6923</v>
      </c>
      <c r="E32" s="166">
        <v>6270</v>
      </c>
      <c r="F32" s="166">
        <v>6193</v>
      </c>
      <c r="G32" s="166">
        <v>5238</v>
      </c>
      <c r="H32" s="167">
        <f t="shared" si="4"/>
        <v>-0.15420636202163729</v>
      </c>
      <c r="I32" s="167">
        <f t="shared" si="5"/>
        <v>1.0276653475874977E-2</v>
      </c>
    </row>
    <row r="33" spans="2:9" x14ac:dyDescent="0.25">
      <c r="B33" s="165" t="s">
        <v>121</v>
      </c>
      <c r="C33" s="166">
        <v>3911</v>
      </c>
      <c r="D33" s="166">
        <v>6048</v>
      </c>
      <c r="E33" s="166">
        <v>6021</v>
      </c>
      <c r="F33" s="166">
        <v>6388</v>
      </c>
      <c r="G33" s="166">
        <v>5521</v>
      </c>
      <c r="H33" s="167">
        <f t="shared" si="4"/>
        <v>-0.13572323105823414</v>
      </c>
      <c r="I33" s="167">
        <f t="shared" si="5"/>
        <v>1.083188313102439E-2</v>
      </c>
    </row>
    <row r="34" spans="2:9" x14ac:dyDescent="0.25">
      <c r="B34" s="165" t="s">
        <v>130</v>
      </c>
      <c r="C34" s="166">
        <v>53</v>
      </c>
      <c r="D34" s="166">
        <v>478</v>
      </c>
      <c r="E34" s="166">
        <v>509</v>
      </c>
      <c r="F34" s="166">
        <v>583</v>
      </c>
      <c r="G34" s="166">
        <v>625</v>
      </c>
      <c r="H34" s="167">
        <f t="shared" si="4"/>
        <v>7.2041166380788946E-2</v>
      </c>
      <c r="I34" s="167">
        <f t="shared" si="5"/>
        <v>1.2262139027151319E-3</v>
      </c>
    </row>
    <row r="35" spans="2:9" x14ac:dyDescent="0.25">
      <c r="B35" s="165" t="s">
        <v>133</v>
      </c>
      <c r="C35" s="166">
        <v>37</v>
      </c>
      <c r="D35" s="166">
        <v>342</v>
      </c>
      <c r="E35" s="166">
        <v>467</v>
      </c>
      <c r="F35" s="166">
        <v>260</v>
      </c>
      <c r="G35" s="166">
        <v>280</v>
      </c>
      <c r="H35" s="167">
        <f t="shared" si="4"/>
        <v>7.6923076923076872E-2</v>
      </c>
      <c r="I35" s="167">
        <f t="shared" si="5"/>
        <v>5.493438284163791E-4</v>
      </c>
    </row>
    <row r="36" spans="2:9" x14ac:dyDescent="0.25">
      <c r="B36" s="170" t="s">
        <v>147</v>
      </c>
      <c r="C36" s="171">
        <f>C28-SUM(C29:C35)</f>
        <v>11121</v>
      </c>
      <c r="D36" s="171">
        <f>D28-SUM(D29:D35)</f>
        <v>30047</v>
      </c>
      <c r="E36" s="171">
        <f>E28-SUM(E29:E35)</f>
        <v>32712</v>
      </c>
      <c r="F36" s="171">
        <f>F28-SUM(F29:F35)</f>
        <v>34331</v>
      </c>
      <c r="G36" s="171">
        <f>G28-SUM(G29:G35)</f>
        <v>33731</v>
      </c>
      <c r="H36" s="172">
        <f t="shared" si="4"/>
        <v>-1.7476915906906254E-2</v>
      </c>
      <c r="I36" s="172">
        <f t="shared" si="5"/>
        <v>6.617827384397458E-2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22984</v>
      </c>
      <c r="D38" s="178">
        <v>115840</v>
      </c>
      <c r="E38" s="178">
        <v>128682</v>
      </c>
      <c r="F38" s="178">
        <v>134353</v>
      </c>
      <c r="G38" s="178">
        <v>139166</v>
      </c>
      <c r="H38" s="179">
        <f t="shared" ref="H38:H50" si="6">IFERROR(G38/F38-1,"-")</f>
        <v>3.5823539481812938E-2</v>
      </c>
      <c r="I38" s="179">
        <f t="shared" ref="I38:I50" si="7">G38/G$10</f>
        <v>0.27303565437640648</v>
      </c>
    </row>
    <row r="39" spans="2:9" x14ac:dyDescent="0.25">
      <c r="B39" s="161" t="s">
        <v>99</v>
      </c>
      <c r="C39" s="162">
        <v>6763</v>
      </c>
      <c r="D39" s="162">
        <v>12663</v>
      </c>
      <c r="E39" s="162">
        <v>12831</v>
      </c>
      <c r="F39" s="162">
        <v>12372</v>
      </c>
      <c r="G39" s="162">
        <v>11715</v>
      </c>
      <c r="H39" s="163">
        <f t="shared" si="6"/>
        <v>-5.3103782735208549E-2</v>
      </c>
      <c r="I39" s="163">
        <f t="shared" si="7"/>
        <v>2.2984153392492431E-2</v>
      </c>
    </row>
    <row r="40" spans="2:9" x14ac:dyDescent="0.25">
      <c r="B40" s="165" t="s">
        <v>105</v>
      </c>
      <c r="C40" s="166">
        <v>4483</v>
      </c>
      <c r="D40" s="166">
        <v>4867</v>
      </c>
      <c r="E40" s="166">
        <v>5796</v>
      </c>
      <c r="F40" s="166">
        <v>6089</v>
      </c>
      <c r="G40" s="166">
        <v>5119</v>
      </c>
      <c r="H40" s="167">
        <f t="shared" si="6"/>
        <v>-0.15930366234192805</v>
      </c>
      <c r="I40" s="167">
        <f t="shared" si="7"/>
        <v>1.0043182348798016E-2</v>
      </c>
    </row>
    <row r="41" spans="2:9" x14ac:dyDescent="0.25">
      <c r="B41" s="165" t="s">
        <v>102</v>
      </c>
      <c r="C41" s="166">
        <v>2280</v>
      </c>
      <c r="D41" s="166">
        <v>7796</v>
      </c>
      <c r="E41" s="166">
        <v>7035</v>
      </c>
      <c r="F41" s="166">
        <v>6283</v>
      </c>
      <c r="G41" s="166">
        <v>6596</v>
      </c>
      <c r="H41" s="167">
        <f t="shared" si="6"/>
        <v>4.9816966417316477E-2</v>
      </c>
      <c r="I41" s="167">
        <f t="shared" si="7"/>
        <v>1.2940971043694415E-2</v>
      </c>
    </row>
    <row r="42" spans="2:9" x14ac:dyDescent="0.25">
      <c r="B42" s="161" t="s">
        <v>109</v>
      </c>
      <c r="C42" s="162">
        <v>16221</v>
      </c>
      <c r="D42" s="162">
        <v>103177</v>
      </c>
      <c r="E42" s="162">
        <v>115851</v>
      </c>
      <c r="F42" s="162">
        <v>121981</v>
      </c>
      <c r="G42" s="162">
        <v>127451</v>
      </c>
      <c r="H42" s="163">
        <f t="shared" si="6"/>
        <v>4.4843049327354167E-2</v>
      </c>
      <c r="I42" s="163">
        <f t="shared" si="7"/>
        <v>0.25005150098391404</v>
      </c>
    </row>
    <row r="43" spans="2:9" x14ac:dyDescent="0.25">
      <c r="B43" s="165" t="s">
        <v>112</v>
      </c>
      <c r="C43" s="166">
        <v>1303</v>
      </c>
      <c r="D43" s="166">
        <v>63453</v>
      </c>
      <c r="E43" s="166">
        <v>71553</v>
      </c>
      <c r="F43" s="166">
        <v>77824</v>
      </c>
      <c r="G43" s="166">
        <v>79228</v>
      </c>
      <c r="H43" s="167">
        <f t="shared" si="6"/>
        <v>1.8040707236842035E-2</v>
      </c>
      <c r="I43" s="167">
        <f t="shared" si="7"/>
        <v>0.15544076013490316</v>
      </c>
    </row>
    <row r="44" spans="2:9" x14ac:dyDescent="0.25">
      <c r="B44" s="165" t="s">
        <v>115</v>
      </c>
      <c r="C44" s="166">
        <v>987</v>
      </c>
      <c r="D44" s="166">
        <v>2834</v>
      </c>
      <c r="E44" s="166">
        <v>3697</v>
      </c>
      <c r="F44" s="166">
        <v>2686</v>
      </c>
      <c r="G44" s="166">
        <v>3762</v>
      </c>
      <c r="H44" s="167">
        <f t="shared" si="6"/>
        <v>0.40059568131049894</v>
      </c>
      <c r="I44" s="167">
        <f t="shared" si="7"/>
        <v>7.3808267232229217E-3</v>
      </c>
    </row>
    <row r="45" spans="2:9" x14ac:dyDescent="0.25">
      <c r="B45" s="165" t="s">
        <v>118</v>
      </c>
      <c r="C45" s="166">
        <v>1353</v>
      </c>
      <c r="D45" s="166">
        <v>1867</v>
      </c>
      <c r="E45" s="166">
        <v>2210</v>
      </c>
      <c r="F45" s="166">
        <v>2508</v>
      </c>
      <c r="G45" s="166">
        <v>2558</v>
      </c>
      <c r="H45" s="167">
        <f t="shared" si="6"/>
        <v>1.9936204146730363E-2</v>
      </c>
      <c r="I45" s="167">
        <f t="shared" si="7"/>
        <v>5.0186482610324913E-3</v>
      </c>
    </row>
    <row r="46" spans="2:9" x14ac:dyDescent="0.25">
      <c r="B46" s="165" t="s">
        <v>125</v>
      </c>
      <c r="C46" s="166">
        <v>2340</v>
      </c>
      <c r="D46" s="166">
        <v>5000</v>
      </c>
      <c r="E46" s="166">
        <v>5044</v>
      </c>
      <c r="F46" s="166">
        <v>5039</v>
      </c>
      <c r="G46" s="166">
        <v>4538</v>
      </c>
      <c r="H46" s="167">
        <f t="shared" si="6"/>
        <v>-9.9424488985909942E-2</v>
      </c>
      <c r="I46" s="167">
        <f t="shared" si="7"/>
        <v>8.9032939048340302E-3</v>
      </c>
    </row>
    <row r="47" spans="2:9" x14ac:dyDescent="0.25">
      <c r="B47" s="165" t="s">
        <v>121</v>
      </c>
      <c r="C47" s="166">
        <v>1437</v>
      </c>
      <c r="D47" s="166">
        <v>3085</v>
      </c>
      <c r="E47" s="166">
        <v>3798</v>
      </c>
      <c r="F47" s="166">
        <v>3383</v>
      </c>
      <c r="G47" s="166">
        <v>3650</v>
      </c>
      <c r="H47" s="167">
        <f t="shared" si="6"/>
        <v>7.892403192432762E-2</v>
      </c>
      <c r="I47" s="167">
        <f t="shared" si="7"/>
        <v>7.16108919185637E-3</v>
      </c>
    </row>
    <row r="48" spans="2:9" x14ac:dyDescent="0.25">
      <c r="B48" s="165" t="s">
        <v>130</v>
      </c>
      <c r="C48" s="166">
        <v>197</v>
      </c>
      <c r="D48" s="166">
        <v>415</v>
      </c>
      <c r="E48" s="166">
        <v>629</v>
      </c>
      <c r="F48" s="166">
        <v>511</v>
      </c>
      <c r="G48" s="166">
        <v>444</v>
      </c>
      <c r="H48" s="167">
        <f t="shared" si="6"/>
        <v>-0.13111545988258322</v>
      </c>
      <c r="I48" s="167">
        <f t="shared" si="7"/>
        <v>8.7110235648882968E-4</v>
      </c>
    </row>
    <row r="49" spans="2:9" x14ac:dyDescent="0.25">
      <c r="B49" s="165" t="s">
        <v>133</v>
      </c>
      <c r="C49" s="166">
        <v>26</v>
      </c>
      <c r="D49" s="166">
        <v>177</v>
      </c>
      <c r="E49" s="166">
        <v>325</v>
      </c>
      <c r="F49" s="166">
        <v>148</v>
      </c>
      <c r="G49" s="166">
        <v>165</v>
      </c>
      <c r="H49" s="167">
        <f t="shared" si="6"/>
        <v>0.11486486486486491</v>
      </c>
      <c r="I49" s="167">
        <f t="shared" si="7"/>
        <v>3.2372047031679484E-4</v>
      </c>
    </row>
    <row r="50" spans="2:9" x14ac:dyDescent="0.25">
      <c r="B50" s="170" t="s">
        <v>147</v>
      </c>
      <c r="C50" s="171">
        <f>C42-SUM(C43:C49)</f>
        <v>8578</v>
      </c>
      <c r="D50" s="171">
        <f>D42-SUM(D43:D49)</f>
        <v>26346</v>
      </c>
      <c r="E50" s="171">
        <f>E42-SUM(E43:E49)</f>
        <v>28595</v>
      </c>
      <c r="F50" s="171">
        <f>F42-SUM(F43:F49)</f>
        <v>29882</v>
      </c>
      <c r="G50" s="171">
        <f>G42-SUM(G43:G49)</f>
        <v>33106</v>
      </c>
      <c r="H50" s="172">
        <f t="shared" si="6"/>
        <v>0.10789103808312706</v>
      </c>
      <c r="I50" s="172">
        <f t="shared" si="7"/>
        <v>6.4952059941259452E-2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1691</v>
      </c>
      <c r="D52" s="178">
        <v>2772</v>
      </c>
      <c r="E52" s="178">
        <v>3279</v>
      </c>
      <c r="F52" s="178">
        <v>2702</v>
      </c>
      <c r="G52" s="178">
        <v>3626</v>
      </c>
      <c r="H52" s="179">
        <f t="shared" ref="H52:H64" si="8">IFERROR(G52/F52-1,"-")</f>
        <v>0.34196891191709855</v>
      </c>
      <c r="I52" s="179">
        <f t="shared" ref="I52:I64" si="9">G52/G$10</f>
        <v>7.1140025779921094E-3</v>
      </c>
    </row>
    <row r="53" spans="2:9" x14ac:dyDescent="0.25">
      <c r="B53" s="161" t="s">
        <v>99</v>
      </c>
      <c r="C53" s="162">
        <v>736</v>
      </c>
      <c r="D53" s="162">
        <v>548</v>
      </c>
      <c r="E53" s="162">
        <v>1481</v>
      </c>
      <c r="F53" s="162">
        <v>678</v>
      </c>
      <c r="G53" s="162">
        <v>932</v>
      </c>
      <c r="H53" s="163">
        <f t="shared" si="8"/>
        <v>0.37463126843657824</v>
      </c>
      <c r="I53" s="163">
        <f t="shared" si="9"/>
        <v>1.8285301717288047E-3</v>
      </c>
    </row>
    <row r="54" spans="2:9" x14ac:dyDescent="0.25">
      <c r="B54" s="165" t="s">
        <v>105</v>
      </c>
      <c r="C54" s="166">
        <v>378</v>
      </c>
      <c r="D54" s="166">
        <v>297</v>
      </c>
      <c r="E54" s="166">
        <v>1089</v>
      </c>
      <c r="F54" s="166">
        <v>386</v>
      </c>
      <c r="G54" s="166">
        <v>667</v>
      </c>
      <c r="H54" s="167">
        <f t="shared" si="8"/>
        <v>0.72797927461139889</v>
      </c>
      <c r="I54" s="167">
        <f t="shared" si="9"/>
        <v>1.3086154769775887E-3</v>
      </c>
    </row>
    <row r="55" spans="2:9" x14ac:dyDescent="0.25">
      <c r="B55" s="165" t="s">
        <v>102</v>
      </c>
      <c r="C55" s="166">
        <v>358</v>
      </c>
      <c r="D55" s="166">
        <v>251</v>
      </c>
      <c r="E55" s="166">
        <v>392</v>
      </c>
      <c r="F55" s="166">
        <v>292</v>
      </c>
      <c r="G55" s="166">
        <v>265</v>
      </c>
      <c r="H55" s="167">
        <f t="shared" si="8"/>
        <v>-9.2465753424657571E-2</v>
      </c>
      <c r="I55" s="167">
        <f t="shared" si="9"/>
        <v>5.1991469475121588E-4</v>
      </c>
    </row>
    <row r="56" spans="2:9" x14ac:dyDescent="0.25">
      <c r="B56" s="161" t="s">
        <v>109</v>
      </c>
      <c r="C56" s="162">
        <v>955</v>
      </c>
      <c r="D56" s="162">
        <v>2224</v>
      </c>
      <c r="E56" s="162">
        <v>1798</v>
      </c>
      <c r="F56" s="162">
        <v>2024</v>
      </c>
      <c r="G56" s="162">
        <v>2694</v>
      </c>
      <c r="H56" s="163">
        <f t="shared" si="8"/>
        <v>0.3310276679841897</v>
      </c>
      <c r="I56" s="163">
        <f t="shared" si="9"/>
        <v>5.2854724062633045E-3</v>
      </c>
    </row>
    <row r="57" spans="2:9" x14ac:dyDescent="0.25">
      <c r="B57" s="165" t="s">
        <v>112</v>
      </c>
      <c r="C57" s="166">
        <v>39</v>
      </c>
      <c r="D57" s="166">
        <v>1032</v>
      </c>
      <c r="E57" s="166">
        <v>813</v>
      </c>
      <c r="F57" s="166">
        <v>1447</v>
      </c>
      <c r="G57" s="166">
        <v>1083</v>
      </c>
      <c r="H57" s="167">
        <f t="shared" si="8"/>
        <v>-0.25155494125777467</v>
      </c>
      <c r="I57" s="167">
        <f t="shared" si="9"/>
        <v>2.1247834506247804E-3</v>
      </c>
    </row>
    <row r="58" spans="2:9" x14ac:dyDescent="0.25">
      <c r="B58" s="165" t="s">
        <v>115</v>
      </c>
      <c r="C58" s="166">
        <v>336</v>
      </c>
      <c r="D58" s="166">
        <v>351</v>
      </c>
      <c r="E58" s="166">
        <v>270</v>
      </c>
      <c r="F58" s="166">
        <v>145</v>
      </c>
      <c r="G58" s="166">
        <v>431</v>
      </c>
      <c r="H58" s="167">
        <f t="shared" si="8"/>
        <v>1.9724137931034482</v>
      </c>
      <c r="I58" s="167">
        <f t="shared" si="9"/>
        <v>8.4559710731235498E-4</v>
      </c>
    </row>
    <row r="59" spans="2:9" x14ac:dyDescent="0.25">
      <c r="B59" s="165" t="s">
        <v>118</v>
      </c>
      <c r="C59" s="166">
        <v>175</v>
      </c>
      <c r="D59" s="166">
        <v>127</v>
      </c>
      <c r="E59" s="166">
        <v>125</v>
      </c>
      <c r="F59" s="166">
        <v>70</v>
      </c>
      <c r="G59" s="166">
        <v>208</v>
      </c>
      <c r="H59" s="167">
        <f t="shared" si="8"/>
        <v>1.9714285714285715</v>
      </c>
      <c r="I59" s="167">
        <f t="shared" si="9"/>
        <v>4.0808398682359588E-4</v>
      </c>
    </row>
    <row r="60" spans="2:9" x14ac:dyDescent="0.25">
      <c r="B60" s="165" t="s">
        <v>125</v>
      </c>
      <c r="C60" s="166">
        <v>27</v>
      </c>
      <c r="D60" s="166">
        <v>47</v>
      </c>
      <c r="E60" s="166">
        <v>38</v>
      </c>
      <c r="F60" s="166">
        <v>13</v>
      </c>
      <c r="G60" s="166">
        <v>112</v>
      </c>
      <c r="H60" s="167">
        <f t="shared" si="8"/>
        <v>7.615384615384615</v>
      </c>
      <c r="I60" s="167">
        <f t="shared" si="9"/>
        <v>2.1973753136655163E-4</v>
      </c>
    </row>
    <row r="61" spans="2:9" x14ac:dyDescent="0.25">
      <c r="B61" s="165" t="s">
        <v>121</v>
      </c>
      <c r="C61" s="166">
        <v>28</v>
      </c>
      <c r="D61" s="166">
        <v>41</v>
      </c>
      <c r="E61" s="166">
        <v>34</v>
      </c>
      <c r="F61" s="166">
        <v>7</v>
      </c>
      <c r="G61" s="166">
        <v>60</v>
      </c>
      <c r="H61" s="167">
        <f t="shared" si="8"/>
        <v>7.5714285714285712</v>
      </c>
      <c r="I61" s="167">
        <f t="shared" si="9"/>
        <v>1.1771653466065266E-4</v>
      </c>
    </row>
    <row r="62" spans="2:9" x14ac:dyDescent="0.25">
      <c r="B62" s="165" t="s">
        <v>130</v>
      </c>
      <c r="C62" s="166">
        <v>7</v>
      </c>
      <c r="D62" s="166">
        <v>0</v>
      </c>
      <c r="E62" s="166">
        <v>6</v>
      </c>
      <c r="F62" s="166">
        <v>0</v>
      </c>
      <c r="G62" s="166">
        <v>2</v>
      </c>
      <c r="H62" s="167" t="str">
        <f t="shared" si="8"/>
        <v>-</v>
      </c>
      <c r="I62" s="167">
        <f t="shared" si="9"/>
        <v>3.9238844886884221E-6</v>
      </c>
    </row>
    <row r="63" spans="2:9" x14ac:dyDescent="0.25">
      <c r="B63" s="165" t="s">
        <v>133</v>
      </c>
      <c r="C63" s="166">
        <v>0</v>
      </c>
      <c r="D63" s="166">
        <v>1</v>
      </c>
      <c r="E63" s="166">
        <v>5</v>
      </c>
      <c r="F63" s="166">
        <v>1</v>
      </c>
      <c r="G63" s="166">
        <v>84</v>
      </c>
      <c r="H63" s="167">
        <f t="shared" si="8"/>
        <v>83</v>
      </c>
      <c r="I63" s="167">
        <f t="shared" si="9"/>
        <v>1.6480314852491374E-4</v>
      </c>
    </row>
    <row r="64" spans="2:9" x14ac:dyDescent="0.25">
      <c r="B64" s="170" t="s">
        <v>147</v>
      </c>
      <c r="C64" s="171">
        <f>C56-SUM(C57:C63)</f>
        <v>343</v>
      </c>
      <c r="D64" s="171">
        <f>D56-SUM(D57:D63)</f>
        <v>625</v>
      </c>
      <c r="E64" s="171">
        <f>E56-SUM(E57:E63)</f>
        <v>507</v>
      </c>
      <c r="F64" s="171">
        <f>F56-SUM(F57:F63)</f>
        <v>341</v>
      </c>
      <c r="G64" s="171">
        <f>G56-SUM(G57:G63)</f>
        <v>714</v>
      </c>
      <c r="H64" s="172">
        <f t="shared" si="8"/>
        <v>1.0938416422287389</v>
      </c>
      <c r="I64" s="172">
        <f t="shared" si="9"/>
        <v>1.4008267624617667E-3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3642</v>
      </c>
      <c r="D66" s="178">
        <v>12239</v>
      </c>
      <c r="E66" s="178">
        <v>16696</v>
      </c>
      <c r="F66" s="178">
        <v>18571</v>
      </c>
      <c r="G66" s="178">
        <v>18511</v>
      </c>
      <c r="H66" s="179">
        <f t="shared" ref="H66:H78" si="10">IFERROR(G66/F66-1,"-")</f>
        <v>-3.230843788702864E-3</v>
      </c>
      <c r="I66" s="179">
        <f t="shared" ref="I66:I78" si="11">G66/G$10</f>
        <v>3.6317512885055692E-2</v>
      </c>
    </row>
    <row r="67" spans="2:9" x14ac:dyDescent="0.25">
      <c r="B67" s="161" t="s">
        <v>99</v>
      </c>
      <c r="C67" s="162">
        <v>2061</v>
      </c>
      <c r="D67" s="162">
        <v>2403</v>
      </c>
      <c r="E67" s="162">
        <v>8666</v>
      </c>
      <c r="F67" s="162">
        <v>8351</v>
      </c>
      <c r="G67" s="162">
        <v>6109</v>
      </c>
      <c r="H67" s="163">
        <f t="shared" si="10"/>
        <v>-0.26847084181535141</v>
      </c>
      <c r="I67" s="163">
        <f t="shared" si="11"/>
        <v>1.1985505170698785E-2</v>
      </c>
    </row>
    <row r="68" spans="2:9" x14ac:dyDescent="0.25">
      <c r="B68" s="165" t="s">
        <v>105</v>
      </c>
      <c r="C68" s="166">
        <v>1811</v>
      </c>
      <c r="D68" s="166">
        <v>2205</v>
      </c>
      <c r="E68" s="166">
        <v>6849</v>
      </c>
      <c r="F68" s="166">
        <v>6607</v>
      </c>
      <c r="G68" s="166">
        <v>2507</v>
      </c>
      <c r="H68" s="167">
        <f t="shared" si="10"/>
        <v>-0.6205539579234145</v>
      </c>
      <c r="I68" s="167">
        <f t="shared" si="11"/>
        <v>4.9185892065709367E-3</v>
      </c>
    </row>
    <row r="69" spans="2:9" x14ac:dyDescent="0.25">
      <c r="B69" s="165" t="s">
        <v>102</v>
      </c>
      <c r="C69" s="166">
        <v>250</v>
      </c>
      <c r="D69" s="166">
        <v>198</v>
      </c>
      <c r="E69" s="166">
        <v>1817</v>
      </c>
      <c r="F69" s="166">
        <v>1744</v>
      </c>
      <c r="G69" s="166">
        <v>3602</v>
      </c>
      <c r="H69" s="167">
        <f t="shared" si="10"/>
        <v>1.0653669724770642</v>
      </c>
      <c r="I69" s="167">
        <f t="shared" si="11"/>
        <v>7.0669159641278479E-3</v>
      </c>
    </row>
    <row r="70" spans="2:9" x14ac:dyDescent="0.25">
      <c r="B70" s="161" t="s">
        <v>109</v>
      </c>
      <c r="C70" s="162">
        <v>1581</v>
      </c>
      <c r="D70" s="162">
        <v>9836</v>
      </c>
      <c r="E70" s="162">
        <v>8030</v>
      </c>
      <c r="F70" s="162">
        <v>10220</v>
      </c>
      <c r="G70" s="162">
        <v>12402</v>
      </c>
      <c r="H70" s="163">
        <f t="shared" si="10"/>
        <v>0.21350293542074361</v>
      </c>
      <c r="I70" s="163">
        <f t="shared" si="11"/>
        <v>2.4332007714356906E-2</v>
      </c>
    </row>
    <row r="71" spans="2:9" x14ac:dyDescent="0.25">
      <c r="B71" s="165" t="s">
        <v>112</v>
      </c>
      <c r="C71" s="166">
        <v>331</v>
      </c>
      <c r="D71" s="166">
        <v>4487</v>
      </c>
      <c r="E71" s="166">
        <v>2239</v>
      </c>
      <c r="F71" s="166">
        <v>5502</v>
      </c>
      <c r="G71" s="166">
        <v>7224</v>
      </c>
      <c r="H71" s="167">
        <f t="shared" si="10"/>
        <v>0.31297709923664119</v>
      </c>
      <c r="I71" s="167">
        <f t="shared" si="11"/>
        <v>1.4173070773142581E-2</v>
      </c>
    </row>
    <row r="72" spans="2:9" x14ac:dyDescent="0.25">
      <c r="B72" s="165" t="s">
        <v>115</v>
      </c>
      <c r="C72" s="166">
        <v>130</v>
      </c>
      <c r="D72" s="166">
        <v>772</v>
      </c>
      <c r="E72" s="166">
        <v>1776</v>
      </c>
      <c r="F72" s="166">
        <v>513</v>
      </c>
      <c r="G72" s="166">
        <v>730</v>
      </c>
      <c r="H72" s="167">
        <f t="shared" si="10"/>
        <v>0.42300194931773882</v>
      </c>
      <c r="I72" s="167">
        <f t="shared" si="11"/>
        <v>1.432217838371274E-3</v>
      </c>
    </row>
    <row r="73" spans="2:9" x14ac:dyDescent="0.25">
      <c r="B73" s="165" t="s">
        <v>118</v>
      </c>
      <c r="C73" s="166">
        <v>248</v>
      </c>
      <c r="D73" s="166">
        <v>845</v>
      </c>
      <c r="E73" s="166">
        <v>477</v>
      </c>
      <c r="F73" s="166">
        <v>448</v>
      </c>
      <c r="G73" s="166">
        <v>937</v>
      </c>
      <c r="H73" s="167">
        <f t="shared" si="10"/>
        <v>1.0915178571428572</v>
      </c>
      <c r="I73" s="167">
        <f t="shared" si="11"/>
        <v>1.8383398829505257E-3</v>
      </c>
    </row>
    <row r="74" spans="2:9" x14ac:dyDescent="0.25">
      <c r="B74" s="165" t="s">
        <v>125</v>
      </c>
      <c r="C74" s="166">
        <v>250</v>
      </c>
      <c r="D74" s="166">
        <v>238</v>
      </c>
      <c r="E74" s="166">
        <v>171</v>
      </c>
      <c r="F74" s="166">
        <v>286</v>
      </c>
      <c r="G74" s="166">
        <v>371</v>
      </c>
      <c r="H74" s="167">
        <f t="shared" si="10"/>
        <v>0.2972027972027973</v>
      </c>
      <c r="I74" s="167">
        <f t="shared" si="11"/>
        <v>7.2788057265170229E-4</v>
      </c>
    </row>
    <row r="75" spans="2:9" x14ac:dyDescent="0.25">
      <c r="B75" s="165" t="s">
        <v>121</v>
      </c>
      <c r="C75" s="166">
        <v>82</v>
      </c>
      <c r="D75" s="166">
        <v>173</v>
      </c>
      <c r="E75" s="166">
        <v>148</v>
      </c>
      <c r="F75" s="166">
        <v>135</v>
      </c>
      <c r="G75" s="166">
        <v>211</v>
      </c>
      <c r="H75" s="167">
        <f t="shared" si="10"/>
        <v>0.56296296296296289</v>
      </c>
      <c r="I75" s="167">
        <f t="shared" si="11"/>
        <v>4.1396981355662851E-4</v>
      </c>
    </row>
    <row r="76" spans="2:9" x14ac:dyDescent="0.25">
      <c r="B76" s="165" t="s">
        <v>130</v>
      </c>
      <c r="C76" s="166">
        <v>0</v>
      </c>
      <c r="D76" s="166">
        <v>52</v>
      </c>
      <c r="E76" s="166">
        <v>0</v>
      </c>
      <c r="F76" s="166">
        <v>4</v>
      </c>
      <c r="G76" s="166">
        <v>13</v>
      </c>
      <c r="H76" s="167">
        <f t="shared" si="10"/>
        <v>2.25</v>
      </c>
      <c r="I76" s="167">
        <f t="shared" si="11"/>
        <v>2.5505249176474742E-5</v>
      </c>
    </row>
    <row r="77" spans="2:9" x14ac:dyDescent="0.25">
      <c r="B77" s="165" t="s">
        <v>133</v>
      </c>
      <c r="C77" s="166">
        <v>0</v>
      </c>
      <c r="D77" s="166">
        <v>88</v>
      </c>
      <c r="E77" s="166">
        <v>2</v>
      </c>
      <c r="F77" s="166">
        <v>23</v>
      </c>
      <c r="G77" s="166">
        <v>49</v>
      </c>
      <c r="H77" s="167">
        <f t="shared" si="10"/>
        <v>1.1304347826086958</v>
      </c>
      <c r="I77" s="167">
        <f t="shared" si="11"/>
        <v>9.6135169972866335E-5</v>
      </c>
    </row>
    <row r="78" spans="2:9" x14ac:dyDescent="0.25">
      <c r="B78" s="170" t="s">
        <v>147</v>
      </c>
      <c r="C78" s="171">
        <f>C70-SUM(C71:C77)</f>
        <v>540</v>
      </c>
      <c r="D78" s="171">
        <f>D70-SUM(D71:D77)</f>
        <v>3181</v>
      </c>
      <c r="E78" s="171">
        <f>E70-SUM(E71:E77)</f>
        <v>3217</v>
      </c>
      <c r="F78" s="171">
        <f>F70-SUM(F71:F77)</f>
        <v>3309</v>
      </c>
      <c r="G78" s="171">
        <f>G70-SUM(G71:G77)</f>
        <v>2867</v>
      </c>
      <c r="H78" s="172">
        <f t="shared" si="10"/>
        <v>-0.13357509821698399</v>
      </c>
      <c r="I78" s="172">
        <f t="shared" si="11"/>
        <v>5.6248884145348533E-3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27009</v>
      </c>
      <c r="D80" s="178">
        <v>71256</v>
      </c>
      <c r="E80" s="178">
        <v>79915</v>
      </c>
      <c r="F80" s="178">
        <v>95487</v>
      </c>
      <c r="G80" s="178">
        <v>87271</v>
      </c>
      <c r="H80" s="179">
        <f t="shared" ref="H80:H92" si="12">IFERROR(G80/F80-1,"-")</f>
        <v>-8.6043126289442551E-2</v>
      </c>
      <c r="I80" s="179">
        <f t="shared" ref="I80:I92" si="13">G80/G$10</f>
        <v>0.17122066160616364</v>
      </c>
    </row>
    <row r="81" spans="2:9" x14ac:dyDescent="0.25">
      <c r="B81" s="161" t="s">
        <v>99</v>
      </c>
      <c r="C81" s="162">
        <v>16753</v>
      </c>
      <c r="D81" s="162">
        <v>41769</v>
      </c>
      <c r="E81" s="162">
        <v>45122</v>
      </c>
      <c r="F81" s="162">
        <v>50294</v>
      </c>
      <c r="G81" s="162">
        <v>44540</v>
      </c>
      <c r="H81" s="163">
        <f t="shared" si="12"/>
        <v>-0.11440728516324017</v>
      </c>
      <c r="I81" s="163">
        <f t="shared" si="13"/>
        <v>8.7384907563091155E-2</v>
      </c>
    </row>
    <row r="82" spans="2:9" x14ac:dyDescent="0.25">
      <c r="B82" s="165" t="s">
        <v>105</v>
      </c>
      <c r="C82" s="166">
        <v>6558</v>
      </c>
      <c r="D82" s="166">
        <v>9014</v>
      </c>
      <c r="E82" s="166">
        <v>13364</v>
      </c>
      <c r="F82" s="166">
        <v>16989</v>
      </c>
      <c r="G82" s="166">
        <v>10051</v>
      </c>
      <c r="H82" s="167">
        <f t="shared" si="12"/>
        <v>-0.40838189416681381</v>
      </c>
      <c r="I82" s="167">
        <f t="shared" si="13"/>
        <v>1.9719481497903663E-2</v>
      </c>
    </row>
    <row r="83" spans="2:9" x14ac:dyDescent="0.25">
      <c r="B83" s="165" t="s">
        <v>102</v>
      </c>
      <c r="C83" s="166">
        <v>10195</v>
      </c>
      <c r="D83" s="166">
        <v>32755</v>
      </c>
      <c r="E83" s="166">
        <v>31758</v>
      </c>
      <c r="F83" s="166">
        <v>33305</v>
      </c>
      <c r="G83" s="166">
        <v>34489</v>
      </c>
      <c r="H83" s="167">
        <f t="shared" si="12"/>
        <v>3.5550217685032193E-2</v>
      </c>
      <c r="I83" s="167">
        <f t="shared" si="13"/>
        <v>6.7665426065187495E-2</v>
      </c>
    </row>
    <row r="84" spans="2:9" x14ac:dyDescent="0.25">
      <c r="B84" s="161" t="s">
        <v>109</v>
      </c>
      <c r="C84" s="162">
        <v>10256</v>
      </c>
      <c r="D84" s="162">
        <v>29487</v>
      </c>
      <c r="E84" s="162">
        <v>34793</v>
      </c>
      <c r="F84" s="162">
        <v>45193</v>
      </c>
      <c r="G84" s="162">
        <v>42731</v>
      </c>
      <c r="H84" s="163">
        <f t="shared" si="12"/>
        <v>-5.447746332396608E-2</v>
      </c>
      <c r="I84" s="163">
        <f t="shared" si="13"/>
        <v>8.3835754043072475E-2</v>
      </c>
    </row>
    <row r="85" spans="2:9" x14ac:dyDescent="0.25">
      <c r="B85" s="165" t="s">
        <v>112</v>
      </c>
      <c r="C85" s="166">
        <v>699</v>
      </c>
      <c r="D85" s="166">
        <v>6823</v>
      </c>
      <c r="E85" s="166">
        <v>7422</v>
      </c>
      <c r="F85" s="166">
        <v>10364</v>
      </c>
      <c r="G85" s="166">
        <v>9826</v>
      </c>
      <c r="H85" s="167">
        <f t="shared" si="12"/>
        <v>-5.191045928213045E-2</v>
      </c>
      <c r="I85" s="167">
        <f t="shared" si="13"/>
        <v>1.9278044492926218E-2</v>
      </c>
    </row>
    <row r="86" spans="2:9" x14ac:dyDescent="0.25">
      <c r="B86" s="165" t="s">
        <v>115</v>
      </c>
      <c r="C86" s="166">
        <v>2689</v>
      </c>
      <c r="D86" s="166">
        <v>9694</v>
      </c>
      <c r="E86" s="166">
        <v>9600</v>
      </c>
      <c r="F86" s="166">
        <v>10676</v>
      </c>
      <c r="G86" s="166">
        <v>10888</v>
      </c>
      <c r="H86" s="167">
        <f t="shared" si="12"/>
        <v>1.9857624578493827E-2</v>
      </c>
      <c r="I86" s="167">
        <f t="shared" si="13"/>
        <v>2.1361627156419771E-2</v>
      </c>
    </row>
    <row r="87" spans="2:9" x14ac:dyDescent="0.25">
      <c r="B87" s="165" t="s">
        <v>118</v>
      </c>
      <c r="C87" s="166">
        <v>1342</v>
      </c>
      <c r="D87" s="166">
        <v>2061</v>
      </c>
      <c r="E87" s="166">
        <v>3029</v>
      </c>
      <c r="F87" s="166">
        <v>5693</v>
      </c>
      <c r="G87" s="166">
        <v>4340</v>
      </c>
      <c r="H87" s="167">
        <f t="shared" si="12"/>
        <v>-0.237660284559986</v>
      </c>
      <c r="I87" s="167">
        <f t="shared" si="13"/>
        <v>8.514829340453875E-3</v>
      </c>
    </row>
    <row r="88" spans="2:9" x14ac:dyDescent="0.25">
      <c r="B88" s="165" t="s">
        <v>125</v>
      </c>
      <c r="C88" s="166">
        <v>268</v>
      </c>
      <c r="D88" s="166">
        <v>622</v>
      </c>
      <c r="E88" s="166">
        <v>1018</v>
      </c>
      <c r="F88" s="166">
        <v>1717</v>
      </c>
      <c r="G88" s="166">
        <v>1007</v>
      </c>
      <c r="H88" s="167">
        <f t="shared" si="12"/>
        <v>-0.41351193942923703</v>
      </c>
      <c r="I88" s="167">
        <f t="shared" si="13"/>
        <v>1.9756758400546206E-3</v>
      </c>
    </row>
    <row r="89" spans="2:9" x14ac:dyDescent="0.25">
      <c r="B89" s="165" t="s">
        <v>121</v>
      </c>
      <c r="C89" s="166">
        <v>317</v>
      </c>
      <c r="D89" s="166">
        <v>447</v>
      </c>
      <c r="E89" s="166">
        <v>459</v>
      </c>
      <c r="F89" s="166">
        <v>784</v>
      </c>
      <c r="G89" s="166">
        <v>715</v>
      </c>
      <c r="H89" s="167">
        <f t="shared" si="12"/>
        <v>-8.8010204081632626E-2</v>
      </c>
      <c r="I89" s="167">
        <f t="shared" si="13"/>
        <v>1.4027887047061108E-3</v>
      </c>
    </row>
    <row r="90" spans="2:9" x14ac:dyDescent="0.25">
      <c r="B90" s="165" t="s">
        <v>130</v>
      </c>
      <c r="C90" s="166">
        <v>26</v>
      </c>
      <c r="D90" s="166">
        <v>112</v>
      </c>
      <c r="E90" s="166">
        <v>185</v>
      </c>
      <c r="F90" s="166">
        <v>153</v>
      </c>
      <c r="G90" s="166">
        <v>135</v>
      </c>
      <c r="H90" s="167">
        <f t="shared" si="12"/>
        <v>-0.11764705882352944</v>
      </c>
      <c r="I90" s="167">
        <f t="shared" si="13"/>
        <v>2.6486220298646849E-4</v>
      </c>
    </row>
    <row r="91" spans="2:9" x14ac:dyDescent="0.25">
      <c r="B91" s="165" t="s">
        <v>133</v>
      </c>
      <c r="C91" s="166">
        <v>102</v>
      </c>
      <c r="D91" s="166">
        <v>82</v>
      </c>
      <c r="E91" s="166">
        <v>168</v>
      </c>
      <c r="F91" s="166">
        <v>121</v>
      </c>
      <c r="G91" s="166">
        <v>65</v>
      </c>
      <c r="H91" s="167">
        <f t="shared" si="12"/>
        <v>-0.46280991735537191</v>
      </c>
      <c r="I91" s="167">
        <f t="shared" si="13"/>
        <v>1.2752624588237372E-4</v>
      </c>
    </row>
    <row r="92" spans="2:9" x14ac:dyDescent="0.25">
      <c r="B92" s="170" t="s">
        <v>147</v>
      </c>
      <c r="C92" s="171">
        <f>C84-SUM(C85:C91)</f>
        <v>4813</v>
      </c>
      <c r="D92" s="171">
        <f>D84-SUM(D85:D91)</f>
        <v>9646</v>
      </c>
      <c r="E92" s="171">
        <f>E84-SUM(E85:E91)</f>
        <v>12912</v>
      </c>
      <c r="F92" s="171">
        <f>F84-SUM(F85:F91)</f>
        <v>15685</v>
      </c>
      <c r="G92" s="171">
        <f>G84-SUM(G85:G91)</f>
        <v>15755</v>
      </c>
      <c r="H92" s="172">
        <f t="shared" si="12"/>
        <v>4.4628626075868816E-3</v>
      </c>
      <c r="I92" s="172">
        <f t="shared" si="13"/>
        <v>3.0910400059643045E-2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2578</v>
      </c>
      <c r="D94" s="178">
        <v>4491</v>
      </c>
      <c r="E94" s="178">
        <v>4369</v>
      </c>
      <c r="F94" s="178">
        <v>4153</v>
      </c>
      <c r="G94" s="178">
        <v>4247</v>
      </c>
      <c r="H94" s="179">
        <f t="shared" ref="H94:H106" si="14">IFERROR(G94/F94-1,"-")</f>
        <v>2.2634240308210929E-2</v>
      </c>
      <c r="I94" s="179">
        <f t="shared" ref="I94:I106" si="15">G94/G$10</f>
        <v>8.332368711729864E-3</v>
      </c>
    </row>
    <row r="95" spans="2:9" x14ac:dyDescent="0.25">
      <c r="B95" s="161" t="s">
        <v>99</v>
      </c>
      <c r="C95" s="162">
        <v>1946</v>
      </c>
      <c r="D95" s="162">
        <v>3449</v>
      </c>
      <c r="E95" s="162">
        <v>3376</v>
      </c>
      <c r="F95" s="162">
        <v>3115</v>
      </c>
      <c r="G95" s="162">
        <v>3157</v>
      </c>
      <c r="H95" s="163">
        <f t="shared" si="14"/>
        <v>1.348314606741563E-2</v>
      </c>
      <c r="I95" s="163">
        <f t="shared" si="15"/>
        <v>6.1938516653946745E-3</v>
      </c>
    </row>
    <row r="96" spans="2:9" x14ac:dyDescent="0.25">
      <c r="B96" s="165" t="s">
        <v>105</v>
      </c>
      <c r="C96" s="166">
        <v>1108</v>
      </c>
      <c r="D96" s="166">
        <v>1677</v>
      </c>
      <c r="E96" s="166">
        <v>820</v>
      </c>
      <c r="F96" s="166">
        <v>759</v>
      </c>
      <c r="G96" s="166">
        <v>1039</v>
      </c>
      <c r="H96" s="167">
        <f t="shared" si="14"/>
        <v>0.36890645586297754</v>
      </c>
      <c r="I96" s="167">
        <f t="shared" si="15"/>
        <v>2.0384579918736353E-3</v>
      </c>
    </row>
    <row r="97" spans="2:9" x14ac:dyDescent="0.25">
      <c r="B97" s="165" t="s">
        <v>102</v>
      </c>
      <c r="C97" s="166">
        <v>838</v>
      </c>
      <c r="D97" s="166">
        <v>1772</v>
      </c>
      <c r="E97" s="166">
        <v>2556</v>
      </c>
      <c r="F97" s="166">
        <v>2356</v>
      </c>
      <c r="G97" s="166">
        <v>2118</v>
      </c>
      <c r="H97" s="167">
        <f t="shared" si="14"/>
        <v>-0.10101867572156198</v>
      </c>
      <c r="I97" s="167">
        <f t="shared" si="15"/>
        <v>4.1553936735210387E-3</v>
      </c>
    </row>
    <row r="98" spans="2:9" x14ac:dyDescent="0.25">
      <c r="B98" s="161" t="s">
        <v>109</v>
      </c>
      <c r="C98" s="162">
        <v>632</v>
      </c>
      <c r="D98" s="162">
        <v>1042</v>
      </c>
      <c r="E98" s="162">
        <v>993</v>
      </c>
      <c r="F98" s="162">
        <v>1038</v>
      </c>
      <c r="G98" s="162">
        <v>1090</v>
      </c>
      <c r="H98" s="163">
        <f t="shared" si="14"/>
        <v>5.0096339113680166E-2</v>
      </c>
      <c r="I98" s="163">
        <f t="shared" si="15"/>
        <v>2.13851704633519E-3</v>
      </c>
    </row>
    <row r="99" spans="2:9" x14ac:dyDescent="0.25">
      <c r="B99" s="165" t="s">
        <v>112</v>
      </c>
      <c r="C99" s="166">
        <v>27</v>
      </c>
      <c r="D99" s="166">
        <v>148</v>
      </c>
      <c r="E99" s="166">
        <v>140</v>
      </c>
      <c r="F99" s="166">
        <v>113</v>
      </c>
      <c r="G99" s="166">
        <v>120</v>
      </c>
      <c r="H99" s="167">
        <f t="shared" si="14"/>
        <v>6.1946902654867353E-2</v>
      </c>
      <c r="I99" s="167">
        <f t="shared" si="15"/>
        <v>2.3543306932130532E-4</v>
      </c>
    </row>
    <row r="100" spans="2:9" x14ac:dyDescent="0.25">
      <c r="B100" s="165" t="s">
        <v>115</v>
      </c>
      <c r="C100" s="166">
        <v>124</v>
      </c>
      <c r="D100" s="166">
        <v>202</v>
      </c>
      <c r="E100" s="166">
        <v>150</v>
      </c>
      <c r="F100" s="166">
        <v>178</v>
      </c>
      <c r="G100" s="166">
        <v>155</v>
      </c>
      <c r="H100" s="167">
        <f t="shared" si="14"/>
        <v>-0.1292134831460674</v>
      </c>
      <c r="I100" s="167">
        <f t="shared" si="15"/>
        <v>3.0410104787335272E-4</v>
      </c>
    </row>
    <row r="101" spans="2:9" x14ac:dyDescent="0.25">
      <c r="B101" s="165" t="s">
        <v>118</v>
      </c>
      <c r="C101" s="166">
        <v>165</v>
      </c>
      <c r="D101" s="166">
        <v>129</v>
      </c>
      <c r="E101" s="166">
        <v>155</v>
      </c>
      <c r="F101" s="166">
        <v>126</v>
      </c>
      <c r="G101" s="166">
        <v>142</v>
      </c>
      <c r="H101" s="167">
        <f t="shared" si="14"/>
        <v>0.12698412698412698</v>
      </c>
      <c r="I101" s="167">
        <f t="shared" si="15"/>
        <v>2.7859579869687797E-4</v>
      </c>
    </row>
    <row r="102" spans="2:9" x14ac:dyDescent="0.25">
      <c r="B102" s="165" t="s">
        <v>125</v>
      </c>
      <c r="C102" s="166">
        <v>18</v>
      </c>
      <c r="D102" s="166">
        <v>93</v>
      </c>
      <c r="E102" s="166">
        <v>33</v>
      </c>
      <c r="F102" s="166">
        <v>43</v>
      </c>
      <c r="G102" s="166">
        <v>34</v>
      </c>
      <c r="H102" s="167">
        <f t="shared" si="14"/>
        <v>-0.20930232558139539</v>
      </c>
      <c r="I102" s="167">
        <f t="shared" si="15"/>
        <v>6.6706036307703176E-5</v>
      </c>
    </row>
    <row r="103" spans="2:9" x14ac:dyDescent="0.25">
      <c r="B103" s="165" t="s">
        <v>121</v>
      </c>
      <c r="C103" s="166">
        <v>29</v>
      </c>
      <c r="D103" s="166">
        <v>33</v>
      </c>
      <c r="E103" s="166">
        <v>37</v>
      </c>
      <c r="F103" s="166">
        <v>21</v>
      </c>
      <c r="G103" s="166">
        <v>21</v>
      </c>
      <c r="H103" s="167">
        <f t="shared" si="14"/>
        <v>0</v>
      </c>
      <c r="I103" s="167">
        <f t="shared" si="15"/>
        <v>4.1200787131228434E-5</v>
      </c>
    </row>
    <row r="104" spans="2:9" x14ac:dyDescent="0.25">
      <c r="B104" s="165" t="s">
        <v>130</v>
      </c>
      <c r="C104" s="166">
        <v>0</v>
      </c>
      <c r="D104" s="166">
        <v>7</v>
      </c>
      <c r="E104" s="166">
        <v>2</v>
      </c>
      <c r="F104" s="166">
        <v>47</v>
      </c>
      <c r="G104" s="166">
        <v>2</v>
      </c>
      <c r="H104" s="167">
        <f t="shared" si="14"/>
        <v>-0.95744680851063835</v>
      </c>
      <c r="I104" s="167">
        <f t="shared" si="15"/>
        <v>3.9238844886884221E-6</v>
      </c>
    </row>
    <row r="105" spans="2:9" x14ac:dyDescent="0.25">
      <c r="B105" s="165" t="s">
        <v>133</v>
      </c>
      <c r="C105" s="166">
        <v>6</v>
      </c>
      <c r="D105" s="166">
        <v>23</v>
      </c>
      <c r="E105" s="166">
        <v>9</v>
      </c>
      <c r="F105" s="166">
        <v>0</v>
      </c>
      <c r="G105" s="166">
        <v>6</v>
      </c>
      <c r="H105" s="167" t="str">
        <f t="shared" si="14"/>
        <v>-</v>
      </c>
      <c r="I105" s="167">
        <f t="shared" si="15"/>
        <v>1.1771653466065265E-5</v>
      </c>
    </row>
    <row r="106" spans="2:9" x14ac:dyDescent="0.25">
      <c r="B106" s="170" t="s">
        <v>147</v>
      </c>
      <c r="C106" s="171">
        <f>C98-SUM(C99:C105)</f>
        <v>263</v>
      </c>
      <c r="D106" s="171">
        <f>D98-SUM(D99:D105)</f>
        <v>407</v>
      </c>
      <c r="E106" s="171">
        <f>E98-SUM(E99:E105)</f>
        <v>467</v>
      </c>
      <c r="F106" s="171">
        <f>F98-SUM(F99:F105)</f>
        <v>510</v>
      </c>
      <c r="G106" s="171">
        <f>G98-SUM(G99:G105)</f>
        <v>610</v>
      </c>
      <c r="H106" s="172">
        <f t="shared" si="14"/>
        <v>0.19607843137254899</v>
      </c>
      <c r="I106" s="172">
        <f t="shared" si="15"/>
        <v>1.1967847690499687E-3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13872</v>
      </c>
      <c r="D108" s="178">
        <v>16290</v>
      </c>
      <c r="E108" s="178">
        <v>24851</v>
      </c>
      <c r="F108" s="178">
        <v>23158</v>
      </c>
      <c r="G108" s="178">
        <v>23497</v>
      </c>
      <c r="H108" s="179">
        <f t="shared" ref="H108:H120" si="16">IFERROR(G108/F108-1,"-")</f>
        <v>1.4638569824682701E-2</v>
      </c>
      <c r="I108" s="179">
        <f t="shared" ref="I108:I120" si="17">G108/G$10</f>
        <v>4.6099756915355929E-2</v>
      </c>
    </row>
    <row r="109" spans="2:9" x14ac:dyDescent="0.25">
      <c r="B109" s="161" t="s">
        <v>99</v>
      </c>
      <c r="C109" s="162">
        <v>7901</v>
      </c>
      <c r="D109" s="162">
        <v>4166</v>
      </c>
      <c r="E109" s="162">
        <v>5564</v>
      </c>
      <c r="F109" s="162">
        <v>6035</v>
      </c>
      <c r="G109" s="162">
        <v>5708</v>
      </c>
      <c r="H109" s="163">
        <f t="shared" si="16"/>
        <v>-5.4183927091963513E-2</v>
      </c>
      <c r="I109" s="163">
        <f t="shared" si="17"/>
        <v>1.1198766330716757E-2</v>
      </c>
    </row>
    <row r="110" spans="2:9" x14ac:dyDescent="0.25">
      <c r="B110" s="165" t="s">
        <v>105</v>
      </c>
      <c r="C110" s="166">
        <v>3656</v>
      </c>
      <c r="D110" s="166">
        <v>1000</v>
      </c>
      <c r="E110" s="166">
        <v>2087</v>
      </c>
      <c r="F110" s="166">
        <v>2245</v>
      </c>
      <c r="G110" s="166">
        <v>2139</v>
      </c>
      <c r="H110" s="167">
        <f t="shared" si="16"/>
        <v>-4.7216035634743858E-2</v>
      </c>
      <c r="I110" s="167">
        <f t="shared" si="17"/>
        <v>4.1965944606522677E-3</v>
      </c>
    </row>
    <row r="111" spans="2:9" x14ac:dyDescent="0.25">
      <c r="B111" s="165" t="s">
        <v>102</v>
      </c>
      <c r="C111" s="166">
        <v>4245</v>
      </c>
      <c r="D111" s="166">
        <v>3166</v>
      </c>
      <c r="E111" s="166">
        <v>3477</v>
      </c>
      <c r="F111" s="166">
        <v>3790</v>
      </c>
      <c r="G111" s="166">
        <v>3569</v>
      </c>
      <c r="H111" s="167">
        <f t="shared" si="16"/>
        <v>-5.8311345646438029E-2</v>
      </c>
      <c r="I111" s="167">
        <f t="shared" si="17"/>
        <v>7.0021718700644889E-3</v>
      </c>
    </row>
    <row r="112" spans="2:9" x14ac:dyDescent="0.25">
      <c r="B112" s="161" t="s">
        <v>109</v>
      </c>
      <c r="C112" s="162">
        <v>5971</v>
      </c>
      <c r="D112" s="162">
        <v>12124</v>
      </c>
      <c r="E112" s="162">
        <v>19287</v>
      </c>
      <c r="F112" s="162">
        <v>17123</v>
      </c>
      <c r="G112" s="162">
        <v>17789</v>
      </c>
      <c r="H112" s="163">
        <f t="shared" si="16"/>
        <v>3.8895053436897697E-2</v>
      </c>
      <c r="I112" s="163">
        <f t="shared" si="17"/>
        <v>3.490099058463917E-2</v>
      </c>
    </row>
    <row r="113" spans="2:9" x14ac:dyDescent="0.25">
      <c r="B113" s="165" t="s">
        <v>112</v>
      </c>
      <c r="C113" s="166">
        <v>504</v>
      </c>
      <c r="D113" s="166">
        <v>8496</v>
      </c>
      <c r="E113" s="166">
        <v>12950</v>
      </c>
      <c r="F113" s="166">
        <v>11619</v>
      </c>
      <c r="G113" s="166">
        <v>11404</v>
      </c>
      <c r="H113" s="167">
        <f t="shared" si="16"/>
        <v>-1.8504174197435219E-2</v>
      </c>
      <c r="I113" s="167">
        <f t="shared" si="17"/>
        <v>2.2373989354501383E-2</v>
      </c>
    </row>
    <row r="114" spans="2:9" x14ac:dyDescent="0.25">
      <c r="B114" s="165" t="s">
        <v>115</v>
      </c>
      <c r="C114" s="166">
        <v>2266</v>
      </c>
      <c r="D114" s="166">
        <v>269</v>
      </c>
      <c r="E114" s="166">
        <v>725</v>
      </c>
      <c r="F114" s="166">
        <v>598</v>
      </c>
      <c r="G114" s="166">
        <v>831</v>
      </c>
      <c r="H114" s="167">
        <f t="shared" si="16"/>
        <v>0.38963210702341144</v>
      </c>
      <c r="I114" s="167">
        <f t="shared" si="17"/>
        <v>1.6303740050500394E-3</v>
      </c>
    </row>
    <row r="115" spans="2:9" x14ac:dyDescent="0.25">
      <c r="B115" s="165" t="s">
        <v>118</v>
      </c>
      <c r="C115" s="166">
        <v>731</v>
      </c>
      <c r="D115" s="166">
        <v>439</v>
      </c>
      <c r="E115" s="166">
        <v>1079</v>
      </c>
      <c r="F115" s="166">
        <v>1057</v>
      </c>
      <c r="G115" s="166">
        <v>1345</v>
      </c>
      <c r="H115" s="167">
        <f t="shared" si="16"/>
        <v>0.27246925260170296</v>
      </c>
      <c r="I115" s="167">
        <f t="shared" si="17"/>
        <v>2.6388123186429639E-3</v>
      </c>
    </row>
    <row r="116" spans="2:9" x14ac:dyDescent="0.25">
      <c r="B116" s="165" t="s">
        <v>125</v>
      </c>
      <c r="C116" s="166">
        <v>615</v>
      </c>
      <c r="D116" s="166">
        <v>306</v>
      </c>
      <c r="E116" s="166">
        <v>292</v>
      </c>
      <c r="F116" s="166">
        <v>239</v>
      </c>
      <c r="G116" s="166">
        <v>371</v>
      </c>
      <c r="H116" s="167">
        <f t="shared" si="16"/>
        <v>0.55230125523012563</v>
      </c>
      <c r="I116" s="167">
        <f t="shared" si="17"/>
        <v>7.2788057265170229E-4</v>
      </c>
    </row>
    <row r="117" spans="2:9" x14ac:dyDescent="0.25">
      <c r="B117" s="165" t="s">
        <v>121</v>
      </c>
      <c r="C117" s="166">
        <v>669</v>
      </c>
      <c r="D117" s="166">
        <v>229</v>
      </c>
      <c r="E117" s="166">
        <v>287</v>
      </c>
      <c r="F117" s="166">
        <v>333</v>
      </c>
      <c r="G117" s="166">
        <v>296</v>
      </c>
      <c r="H117" s="167">
        <f t="shared" si="16"/>
        <v>-0.11111111111111116</v>
      </c>
      <c r="I117" s="167">
        <f t="shared" si="17"/>
        <v>5.8073490432588649E-4</v>
      </c>
    </row>
    <row r="118" spans="2:9" x14ac:dyDescent="0.25">
      <c r="B118" s="165" t="s">
        <v>130</v>
      </c>
      <c r="C118" s="166">
        <v>10</v>
      </c>
      <c r="D118" s="166">
        <v>12</v>
      </c>
      <c r="E118" s="166">
        <v>14</v>
      </c>
      <c r="F118" s="166">
        <v>13</v>
      </c>
      <c r="G118" s="166">
        <v>20</v>
      </c>
      <c r="H118" s="167">
        <f t="shared" si="16"/>
        <v>0.53846153846153855</v>
      </c>
      <c r="I118" s="167">
        <f t="shared" si="17"/>
        <v>3.9238844886884223E-5</v>
      </c>
    </row>
    <row r="119" spans="2:9" x14ac:dyDescent="0.25">
      <c r="B119" s="165" t="s">
        <v>133</v>
      </c>
      <c r="C119" s="166">
        <v>15</v>
      </c>
      <c r="D119" s="166">
        <v>20</v>
      </c>
      <c r="E119" s="166">
        <v>15</v>
      </c>
      <c r="F119" s="166">
        <v>13</v>
      </c>
      <c r="G119" s="166">
        <v>29</v>
      </c>
      <c r="H119" s="167">
        <f t="shared" si="16"/>
        <v>1.2307692307692308</v>
      </c>
      <c r="I119" s="167">
        <f t="shared" si="17"/>
        <v>5.6896325085982119E-5</v>
      </c>
    </row>
    <row r="120" spans="2:9" x14ac:dyDescent="0.25">
      <c r="B120" s="170" t="s">
        <v>147</v>
      </c>
      <c r="C120" s="171">
        <f>C112-SUM(C113:C119)</f>
        <v>1161</v>
      </c>
      <c r="D120" s="171">
        <f>D112-SUM(D113:D119)</f>
        <v>2353</v>
      </c>
      <c r="E120" s="171">
        <f>E112-SUM(E113:E119)</f>
        <v>3925</v>
      </c>
      <c r="F120" s="171">
        <f>F112-SUM(F113:F119)</f>
        <v>3251</v>
      </c>
      <c r="G120" s="171">
        <f>G112-SUM(G113:G119)</f>
        <v>3493</v>
      </c>
      <c r="H120" s="172">
        <f t="shared" si="16"/>
        <v>7.4438634266379644E-2</v>
      </c>
      <c r="I120" s="172">
        <f t="shared" si="17"/>
        <v>6.8530642594943287E-3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13942</v>
      </c>
      <c r="D122" s="178">
        <v>18300</v>
      </c>
      <c r="E122" s="178">
        <v>18588</v>
      </c>
      <c r="F122" s="178">
        <v>20189</v>
      </c>
      <c r="G122" s="178">
        <v>21402</v>
      </c>
      <c r="H122" s="179">
        <f t="shared" ref="H122:H134" si="18">IFERROR(G122/F122-1,"-")</f>
        <v>6.0082222992718703E-2</v>
      </c>
      <c r="I122" s="179">
        <f t="shared" ref="I122:I134" si="19">G122/G$10</f>
        <v>4.1989487913454804E-2</v>
      </c>
    </row>
    <row r="123" spans="2:9" x14ac:dyDescent="0.25">
      <c r="B123" s="161" t="s">
        <v>99</v>
      </c>
      <c r="C123" s="162">
        <v>10189</v>
      </c>
      <c r="D123" s="162">
        <v>12819</v>
      </c>
      <c r="E123" s="162">
        <v>13450</v>
      </c>
      <c r="F123" s="162">
        <v>15322</v>
      </c>
      <c r="G123" s="162">
        <v>16942</v>
      </c>
      <c r="H123" s="163">
        <f t="shared" si="18"/>
        <v>0.10573032241221769</v>
      </c>
      <c r="I123" s="163">
        <f t="shared" si="19"/>
        <v>3.3239225503679623E-2</v>
      </c>
    </row>
    <row r="124" spans="2:9" x14ac:dyDescent="0.25">
      <c r="B124" s="165" t="s">
        <v>105</v>
      </c>
      <c r="C124" s="166">
        <v>5618</v>
      </c>
      <c r="D124" s="166">
        <v>7013</v>
      </c>
      <c r="E124" s="166">
        <v>6510</v>
      </c>
      <c r="F124" s="166">
        <v>7586</v>
      </c>
      <c r="G124" s="166">
        <v>9024</v>
      </c>
      <c r="H124" s="167">
        <f t="shared" si="18"/>
        <v>0.18955971526496174</v>
      </c>
      <c r="I124" s="167">
        <f t="shared" si="19"/>
        <v>1.7704566812962161E-2</v>
      </c>
    </row>
    <row r="125" spans="2:9" x14ac:dyDescent="0.25">
      <c r="B125" s="165" t="s">
        <v>102</v>
      </c>
      <c r="C125" s="166">
        <v>4571</v>
      </c>
      <c r="D125" s="166">
        <v>5806</v>
      </c>
      <c r="E125" s="166">
        <v>6940</v>
      </c>
      <c r="F125" s="166">
        <v>7736</v>
      </c>
      <c r="G125" s="166">
        <v>7918</v>
      </c>
      <c r="H125" s="167">
        <f t="shared" si="18"/>
        <v>2.3526370217166415E-2</v>
      </c>
      <c r="I125" s="167">
        <f t="shared" si="19"/>
        <v>1.5534658690717462E-2</v>
      </c>
    </row>
    <row r="126" spans="2:9" x14ac:dyDescent="0.25">
      <c r="B126" s="161" t="s">
        <v>109</v>
      </c>
      <c r="C126" s="162">
        <v>3753</v>
      </c>
      <c r="D126" s="162">
        <v>5481</v>
      </c>
      <c r="E126" s="162">
        <v>5138</v>
      </c>
      <c r="F126" s="162">
        <v>4867</v>
      </c>
      <c r="G126" s="162">
        <v>4460</v>
      </c>
      <c r="H126" s="163">
        <f t="shared" si="18"/>
        <v>-8.3624409287035184E-2</v>
      </c>
      <c r="I126" s="163">
        <f t="shared" si="19"/>
        <v>8.7502624097751808E-3</v>
      </c>
    </row>
    <row r="127" spans="2:9" x14ac:dyDescent="0.25">
      <c r="B127" s="165" t="s">
        <v>112</v>
      </c>
      <c r="C127" s="166">
        <v>137</v>
      </c>
      <c r="D127" s="166">
        <v>546</v>
      </c>
      <c r="E127" s="166">
        <v>895</v>
      </c>
      <c r="F127" s="166">
        <v>709</v>
      </c>
      <c r="G127" s="166">
        <v>387</v>
      </c>
      <c r="H127" s="167">
        <f t="shared" si="18"/>
        <v>-0.45416078984485186</v>
      </c>
      <c r="I127" s="167">
        <f t="shared" si="19"/>
        <v>7.5927164856120968E-4</v>
      </c>
    </row>
    <row r="128" spans="2:9" x14ac:dyDescent="0.25">
      <c r="B128" s="165" t="s">
        <v>115</v>
      </c>
      <c r="C128" s="166">
        <v>392</v>
      </c>
      <c r="D128" s="166">
        <v>366</v>
      </c>
      <c r="E128" s="166">
        <v>491</v>
      </c>
      <c r="F128" s="166">
        <v>441</v>
      </c>
      <c r="G128" s="166">
        <v>361</v>
      </c>
      <c r="H128" s="167">
        <f t="shared" si="18"/>
        <v>-0.18140589569161003</v>
      </c>
      <c r="I128" s="167">
        <f t="shared" si="19"/>
        <v>7.0826115020826018E-4</v>
      </c>
    </row>
    <row r="129" spans="2:9" x14ac:dyDescent="0.25">
      <c r="B129" s="165" t="s">
        <v>118</v>
      </c>
      <c r="C129" s="166">
        <v>427</v>
      </c>
      <c r="D129" s="166">
        <v>421</v>
      </c>
      <c r="E129" s="166">
        <v>481</v>
      </c>
      <c r="F129" s="166">
        <v>385</v>
      </c>
      <c r="G129" s="166">
        <v>421</v>
      </c>
      <c r="H129" s="167">
        <f t="shared" si="18"/>
        <v>9.3506493506493538E-2</v>
      </c>
      <c r="I129" s="167">
        <f t="shared" si="19"/>
        <v>8.2597768486891287E-4</v>
      </c>
    </row>
    <row r="130" spans="2:9" x14ac:dyDescent="0.25">
      <c r="B130" s="165" t="s">
        <v>125</v>
      </c>
      <c r="C130" s="166">
        <v>76</v>
      </c>
      <c r="D130" s="166">
        <v>131</v>
      </c>
      <c r="E130" s="166">
        <v>86</v>
      </c>
      <c r="F130" s="166">
        <v>104</v>
      </c>
      <c r="G130" s="166">
        <v>112</v>
      </c>
      <c r="H130" s="167">
        <f t="shared" si="18"/>
        <v>7.6923076923076872E-2</v>
      </c>
      <c r="I130" s="167">
        <f t="shared" si="19"/>
        <v>2.1973753136655163E-4</v>
      </c>
    </row>
    <row r="131" spans="2:9" x14ac:dyDescent="0.25">
      <c r="B131" s="165" t="s">
        <v>121</v>
      </c>
      <c r="C131" s="166">
        <v>64</v>
      </c>
      <c r="D131" s="166">
        <v>104</v>
      </c>
      <c r="E131" s="166">
        <v>91</v>
      </c>
      <c r="F131" s="166">
        <v>128</v>
      </c>
      <c r="G131" s="166">
        <v>117</v>
      </c>
      <c r="H131" s="167">
        <f t="shared" si="18"/>
        <v>-8.59375E-2</v>
      </c>
      <c r="I131" s="167">
        <f t="shared" si="19"/>
        <v>2.2954724258827269E-4</v>
      </c>
    </row>
    <row r="132" spans="2:9" x14ac:dyDescent="0.25">
      <c r="B132" s="165" t="s">
        <v>130</v>
      </c>
      <c r="C132" s="166">
        <v>4</v>
      </c>
      <c r="D132" s="166">
        <v>36</v>
      </c>
      <c r="E132" s="166">
        <v>31</v>
      </c>
      <c r="F132" s="166">
        <v>45</v>
      </c>
      <c r="G132" s="166">
        <v>27</v>
      </c>
      <c r="H132" s="167">
        <f t="shared" si="18"/>
        <v>-0.4</v>
      </c>
      <c r="I132" s="167">
        <f t="shared" si="19"/>
        <v>5.2972440597293696E-5</v>
      </c>
    </row>
    <row r="133" spans="2:9" x14ac:dyDescent="0.25">
      <c r="B133" s="165" t="s">
        <v>133</v>
      </c>
      <c r="C133" s="166">
        <v>27</v>
      </c>
      <c r="D133" s="166">
        <v>56</v>
      </c>
      <c r="E133" s="166">
        <v>36</v>
      </c>
      <c r="F133" s="166">
        <v>26</v>
      </c>
      <c r="G133" s="166">
        <v>23</v>
      </c>
      <c r="H133" s="167">
        <f t="shared" si="18"/>
        <v>-0.11538461538461542</v>
      </c>
      <c r="I133" s="167">
        <f t="shared" si="19"/>
        <v>4.512467161991685E-5</v>
      </c>
    </row>
    <row r="134" spans="2:9" x14ac:dyDescent="0.25">
      <c r="B134" s="170" t="s">
        <v>147</v>
      </c>
      <c r="C134" s="171">
        <f>C126-SUM(C127:C133)</f>
        <v>2626</v>
      </c>
      <c r="D134" s="171">
        <f>D126-SUM(D127:D133)</f>
        <v>3821</v>
      </c>
      <c r="E134" s="171">
        <f>E126-SUM(E127:E133)</f>
        <v>3027</v>
      </c>
      <c r="F134" s="171">
        <f>F126-SUM(F127:F133)</f>
        <v>3029</v>
      </c>
      <c r="G134" s="171">
        <f>G126-SUM(G127:G133)</f>
        <v>3012</v>
      </c>
      <c r="H134" s="172">
        <f t="shared" si="18"/>
        <v>-5.6124133377352114E-3</v>
      </c>
      <c r="I134" s="172">
        <f t="shared" si="19"/>
        <v>5.9093700399647639E-3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4233</v>
      </c>
      <c r="D136" s="178">
        <v>22878</v>
      </c>
      <c r="E136" s="178">
        <v>25226</v>
      </c>
      <c r="F136" s="178">
        <v>27463</v>
      </c>
      <c r="G136" s="178">
        <v>27371</v>
      </c>
      <c r="H136" s="179">
        <f t="shared" ref="H136:H148" si="20">IFERROR(G136/F136-1,"-")</f>
        <v>-3.3499617667407389E-3</v>
      </c>
      <c r="I136" s="179">
        <f t="shared" ref="I136:I148" si="21">G136/G$10</f>
        <v>5.37003211699454E-2</v>
      </c>
    </row>
    <row r="137" spans="2:9" x14ac:dyDescent="0.25">
      <c r="B137" s="161" t="s">
        <v>99</v>
      </c>
      <c r="C137" s="162">
        <v>2095</v>
      </c>
      <c r="D137" s="162">
        <v>2066</v>
      </c>
      <c r="E137" s="162">
        <v>3574</v>
      </c>
      <c r="F137" s="162">
        <v>3207</v>
      </c>
      <c r="G137" s="162">
        <v>3028</v>
      </c>
      <c r="H137" s="163">
        <f t="shared" si="20"/>
        <v>-5.5815403804178376E-2</v>
      </c>
      <c r="I137" s="163">
        <f t="shared" si="21"/>
        <v>5.9407611158742712E-3</v>
      </c>
    </row>
    <row r="138" spans="2:9" x14ac:dyDescent="0.25">
      <c r="B138" s="165" t="s">
        <v>105</v>
      </c>
      <c r="C138" s="166">
        <v>1203</v>
      </c>
      <c r="D138" s="166">
        <v>1254</v>
      </c>
      <c r="E138" s="166">
        <v>2253</v>
      </c>
      <c r="F138" s="166">
        <v>2269</v>
      </c>
      <c r="G138" s="166">
        <v>1716</v>
      </c>
      <c r="H138" s="167">
        <f t="shared" si="20"/>
        <v>-0.24371970030850598</v>
      </c>
      <c r="I138" s="167">
        <f t="shared" si="21"/>
        <v>3.3666928912946662E-3</v>
      </c>
    </row>
    <row r="139" spans="2:9" x14ac:dyDescent="0.25">
      <c r="B139" s="165" t="s">
        <v>102</v>
      </c>
      <c r="C139" s="166">
        <v>892</v>
      </c>
      <c r="D139" s="166">
        <v>812</v>
      </c>
      <c r="E139" s="166">
        <v>1321</v>
      </c>
      <c r="F139" s="166">
        <v>938</v>
      </c>
      <c r="G139" s="166">
        <v>1312</v>
      </c>
      <c r="H139" s="167">
        <f t="shared" si="20"/>
        <v>0.3987206823027718</v>
      </c>
      <c r="I139" s="167">
        <f t="shared" si="21"/>
        <v>2.574068224579605E-3</v>
      </c>
    </row>
    <row r="140" spans="2:9" x14ac:dyDescent="0.25">
      <c r="B140" s="161" t="s">
        <v>109</v>
      </c>
      <c r="C140" s="162">
        <v>2138</v>
      </c>
      <c r="D140" s="162">
        <v>20812</v>
      </c>
      <c r="E140" s="162">
        <v>21652</v>
      </c>
      <c r="F140" s="162">
        <v>24256</v>
      </c>
      <c r="G140" s="162">
        <v>24343</v>
      </c>
      <c r="H140" s="163">
        <f t="shared" si="20"/>
        <v>3.5867414248020868E-3</v>
      </c>
      <c r="I140" s="163">
        <f t="shared" si="21"/>
        <v>4.7759560054071129E-2</v>
      </c>
    </row>
    <row r="141" spans="2:9" x14ac:dyDescent="0.25">
      <c r="B141" s="165" t="s">
        <v>112</v>
      </c>
      <c r="C141" s="166">
        <v>92</v>
      </c>
      <c r="D141" s="166">
        <v>9563</v>
      </c>
      <c r="E141" s="166">
        <v>10394</v>
      </c>
      <c r="F141" s="166">
        <v>12794</v>
      </c>
      <c r="G141" s="166">
        <v>12623</v>
      </c>
      <c r="H141" s="167">
        <f t="shared" si="20"/>
        <v>-1.3365640143817359E-2</v>
      </c>
      <c r="I141" s="167">
        <f t="shared" si="21"/>
        <v>2.4765596950356975E-2</v>
      </c>
    </row>
    <row r="142" spans="2:9" x14ac:dyDescent="0.25">
      <c r="B142" s="165" t="s">
        <v>115</v>
      </c>
      <c r="C142" s="166">
        <v>288</v>
      </c>
      <c r="D142" s="166">
        <v>1579</v>
      </c>
      <c r="E142" s="166">
        <v>1989</v>
      </c>
      <c r="F142" s="166">
        <v>1652</v>
      </c>
      <c r="G142" s="166">
        <v>1939</v>
      </c>
      <c r="H142" s="167">
        <f t="shared" si="20"/>
        <v>0.17372881355932202</v>
      </c>
      <c r="I142" s="167">
        <f t="shared" si="21"/>
        <v>3.804206011783425E-3</v>
      </c>
    </row>
    <row r="143" spans="2:9" x14ac:dyDescent="0.25">
      <c r="B143" s="165" t="s">
        <v>118</v>
      </c>
      <c r="C143" s="166">
        <v>461</v>
      </c>
      <c r="D143" s="166">
        <v>2320</v>
      </c>
      <c r="E143" s="166">
        <v>2172</v>
      </c>
      <c r="F143" s="166">
        <v>2002</v>
      </c>
      <c r="G143" s="166">
        <v>1998</v>
      </c>
      <c r="H143" s="167">
        <f t="shared" si="20"/>
        <v>-1.9980019980020414E-3</v>
      </c>
      <c r="I143" s="167">
        <f t="shared" si="21"/>
        <v>3.9199606041997338E-3</v>
      </c>
    </row>
    <row r="144" spans="2:9" x14ac:dyDescent="0.25">
      <c r="B144" s="165" t="s">
        <v>125</v>
      </c>
      <c r="C144" s="166">
        <v>51</v>
      </c>
      <c r="D144" s="166">
        <v>752</v>
      </c>
      <c r="E144" s="166">
        <v>636</v>
      </c>
      <c r="F144" s="166">
        <v>581</v>
      </c>
      <c r="G144" s="166">
        <v>505</v>
      </c>
      <c r="H144" s="167">
        <f t="shared" si="20"/>
        <v>-0.13080895008605853</v>
      </c>
      <c r="I144" s="167">
        <f t="shared" si="21"/>
        <v>9.9078083339382652E-4</v>
      </c>
    </row>
    <row r="145" spans="2:9" x14ac:dyDescent="0.25">
      <c r="B145" s="165" t="s">
        <v>121</v>
      </c>
      <c r="C145" s="166">
        <v>105</v>
      </c>
      <c r="D145" s="166">
        <v>293</v>
      </c>
      <c r="E145" s="166">
        <v>465</v>
      </c>
      <c r="F145" s="166">
        <v>649</v>
      </c>
      <c r="G145" s="166">
        <v>378</v>
      </c>
      <c r="H145" s="167">
        <f t="shared" si="20"/>
        <v>-0.41756548536209548</v>
      </c>
      <c r="I145" s="167">
        <f t="shared" si="21"/>
        <v>7.4161416836211172E-4</v>
      </c>
    </row>
    <row r="146" spans="2:9" x14ac:dyDescent="0.25">
      <c r="B146" s="165" t="s">
        <v>130</v>
      </c>
      <c r="C146" s="166">
        <v>2</v>
      </c>
      <c r="D146" s="166">
        <v>23</v>
      </c>
      <c r="E146" s="166">
        <v>2</v>
      </c>
      <c r="F146" s="166">
        <v>6</v>
      </c>
      <c r="G146" s="166">
        <v>28</v>
      </c>
      <c r="H146" s="167">
        <f t="shared" si="20"/>
        <v>3.666666666666667</v>
      </c>
      <c r="I146" s="167">
        <f t="shared" si="21"/>
        <v>5.4934382841637908E-5</v>
      </c>
    </row>
    <row r="147" spans="2:9" x14ac:dyDescent="0.25">
      <c r="B147" s="165" t="s">
        <v>133</v>
      </c>
      <c r="C147" s="166">
        <v>4</v>
      </c>
      <c r="D147" s="166">
        <v>12</v>
      </c>
      <c r="E147" s="166">
        <v>13</v>
      </c>
      <c r="F147" s="166">
        <v>5</v>
      </c>
      <c r="G147" s="166">
        <v>25</v>
      </c>
      <c r="H147" s="167">
        <f t="shared" si="20"/>
        <v>4</v>
      </c>
      <c r="I147" s="167">
        <f t="shared" si="21"/>
        <v>4.9048556108605273E-5</v>
      </c>
    </row>
    <row r="148" spans="2:9" x14ac:dyDescent="0.25">
      <c r="B148" s="170" t="s">
        <v>147</v>
      </c>
      <c r="C148" s="171">
        <f>C140-SUM(C141:C147)</f>
        <v>1135</v>
      </c>
      <c r="D148" s="171">
        <f>D140-SUM(D141:D147)</f>
        <v>6270</v>
      </c>
      <c r="E148" s="171">
        <f>E140-SUM(E141:E147)</f>
        <v>5981</v>
      </c>
      <c r="F148" s="171">
        <f>F140-SUM(F141:F147)</f>
        <v>6567</v>
      </c>
      <c r="G148" s="171">
        <f>G140-SUM(G141:G147)</f>
        <v>6847</v>
      </c>
      <c r="H148" s="172">
        <f t="shared" si="20"/>
        <v>4.2637429572103036E-2</v>
      </c>
      <c r="I148" s="172">
        <f t="shared" si="21"/>
        <v>1.3433418547024813E-2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5588</v>
      </c>
      <c r="D150" s="178">
        <v>8148</v>
      </c>
      <c r="E150" s="178">
        <v>10937</v>
      </c>
      <c r="F150" s="178">
        <v>9202</v>
      </c>
      <c r="G150" s="178">
        <v>10712</v>
      </c>
      <c r="H150" s="179">
        <f t="shared" ref="H150:H162" si="22">IFERROR(G150/F150-1,"-")</f>
        <v>0.16409476200825912</v>
      </c>
      <c r="I150" s="179">
        <f t="shared" ref="I150:I162" si="23">G150/G$10</f>
        <v>2.1016325321415188E-2</v>
      </c>
    </row>
    <row r="151" spans="2:9" x14ac:dyDescent="0.25">
      <c r="B151" s="161" t="s">
        <v>99</v>
      </c>
      <c r="C151" s="162">
        <v>4081</v>
      </c>
      <c r="D151" s="162">
        <v>4596</v>
      </c>
      <c r="E151" s="162">
        <v>6722</v>
      </c>
      <c r="F151" s="162">
        <v>4497</v>
      </c>
      <c r="G151" s="162">
        <v>5859</v>
      </c>
      <c r="H151" s="163">
        <f t="shared" si="22"/>
        <v>0.3028685790527017</v>
      </c>
      <c r="I151" s="163">
        <f t="shared" si="23"/>
        <v>1.1495019609612732E-2</v>
      </c>
    </row>
    <row r="152" spans="2:9" x14ac:dyDescent="0.25">
      <c r="B152" s="165" t="s">
        <v>105</v>
      </c>
      <c r="C152" s="166">
        <v>3396</v>
      </c>
      <c r="D152" s="166">
        <v>3320</v>
      </c>
      <c r="E152" s="166">
        <v>4419</v>
      </c>
      <c r="F152" s="166">
        <v>1970</v>
      </c>
      <c r="G152" s="166">
        <v>3289</v>
      </c>
      <c r="H152" s="167">
        <f t="shared" si="22"/>
        <v>0.66954314720812191</v>
      </c>
      <c r="I152" s="167">
        <f t="shared" si="23"/>
        <v>6.4528280416481102E-3</v>
      </c>
    </row>
    <row r="153" spans="2:9" x14ac:dyDescent="0.25">
      <c r="B153" s="165" t="s">
        <v>102</v>
      </c>
      <c r="C153" s="166">
        <v>685</v>
      </c>
      <c r="D153" s="166">
        <v>1276</v>
      </c>
      <c r="E153" s="166">
        <v>2303</v>
      </c>
      <c r="F153" s="166">
        <v>2527</v>
      </c>
      <c r="G153" s="166">
        <v>2570</v>
      </c>
      <c r="H153" s="167">
        <f t="shared" si="22"/>
        <v>1.7016224772457456E-2</v>
      </c>
      <c r="I153" s="167">
        <f t="shared" si="23"/>
        <v>5.0421915679646221E-3</v>
      </c>
    </row>
    <row r="154" spans="2:9" x14ac:dyDescent="0.25">
      <c r="B154" s="161" t="s">
        <v>109</v>
      </c>
      <c r="C154" s="162">
        <v>1507</v>
      </c>
      <c r="D154" s="162">
        <v>3552</v>
      </c>
      <c r="E154" s="162">
        <v>4215</v>
      </c>
      <c r="F154" s="162">
        <v>4705</v>
      </c>
      <c r="G154" s="162">
        <v>4853</v>
      </c>
      <c r="H154" s="163">
        <f t="shared" si="22"/>
        <v>3.145589798087145E-2</v>
      </c>
      <c r="I154" s="163">
        <f t="shared" si="23"/>
        <v>9.5213057118024563E-3</v>
      </c>
    </row>
    <row r="155" spans="2:9" x14ac:dyDescent="0.25">
      <c r="B155" s="165" t="s">
        <v>112</v>
      </c>
      <c r="C155" s="166">
        <v>45</v>
      </c>
      <c r="D155" s="166">
        <v>1423</v>
      </c>
      <c r="E155" s="166">
        <v>1591</v>
      </c>
      <c r="F155" s="166">
        <v>1561</v>
      </c>
      <c r="G155" s="166">
        <v>1568</v>
      </c>
      <c r="H155" s="167">
        <f t="shared" si="22"/>
        <v>4.484304932735439E-3</v>
      </c>
      <c r="I155" s="167">
        <f t="shared" si="23"/>
        <v>3.0763254391317227E-3</v>
      </c>
    </row>
    <row r="156" spans="2:9" x14ac:dyDescent="0.25">
      <c r="B156" s="165" t="s">
        <v>115</v>
      </c>
      <c r="C156" s="166">
        <v>325</v>
      </c>
      <c r="D156" s="166">
        <v>850</v>
      </c>
      <c r="E156" s="166">
        <v>642</v>
      </c>
      <c r="F156" s="166">
        <v>640</v>
      </c>
      <c r="G156" s="166">
        <v>685</v>
      </c>
      <c r="H156" s="167">
        <f t="shared" si="22"/>
        <v>7.03125E-2</v>
      </c>
      <c r="I156" s="167">
        <f t="shared" si="23"/>
        <v>1.3439304373757846E-3</v>
      </c>
    </row>
    <row r="157" spans="2:9" x14ac:dyDescent="0.25">
      <c r="B157" s="165" t="s">
        <v>118</v>
      </c>
      <c r="C157" s="166">
        <v>457</v>
      </c>
      <c r="D157" s="166">
        <v>327</v>
      </c>
      <c r="E157" s="166">
        <v>715</v>
      </c>
      <c r="F157" s="166">
        <v>904</v>
      </c>
      <c r="G157" s="166">
        <v>1326</v>
      </c>
      <c r="H157" s="167">
        <f t="shared" si="22"/>
        <v>0.4668141592920354</v>
      </c>
      <c r="I157" s="167">
        <f t="shared" si="23"/>
        <v>2.6015354160004237E-3</v>
      </c>
    </row>
    <row r="158" spans="2:9" x14ac:dyDescent="0.25">
      <c r="B158" s="165" t="s">
        <v>125</v>
      </c>
      <c r="C158" s="166">
        <v>54</v>
      </c>
      <c r="D158" s="166">
        <v>97</v>
      </c>
      <c r="E158" s="166">
        <v>78</v>
      </c>
      <c r="F158" s="166">
        <v>183</v>
      </c>
      <c r="G158" s="166">
        <v>131</v>
      </c>
      <c r="H158" s="167">
        <f t="shared" si="22"/>
        <v>-0.28415300546448086</v>
      </c>
      <c r="I158" s="167">
        <f t="shared" si="23"/>
        <v>2.5701443400909165E-4</v>
      </c>
    </row>
    <row r="159" spans="2:9" x14ac:dyDescent="0.25">
      <c r="B159" s="165" t="s">
        <v>121</v>
      </c>
      <c r="C159" s="166">
        <v>94</v>
      </c>
      <c r="D159" s="166">
        <v>256</v>
      </c>
      <c r="E159" s="166">
        <v>260</v>
      </c>
      <c r="F159" s="166">
        <v>193</v>
      </c>
      <c r="G159" s="166">
        <v>123</v>
      </c>
      <c r="H159" s="167">
        <f t="shared" si="22"/>
        <v>-0.36269430051813467</v>
      </c>
      <c r="I159" s="167">
        <f t="shared" si="23"/>
        <v>2.4131889605433796E-4</v>
      </c>
    </row>
    <row r="160" spans="2:9" x14ac:dyDescent="0.25">
      <c r="B160" s="165" t="s">
        <v>130</v>
      </c>
      <c r="C160" s="166">
        <v>2</v>
      </c>
      <c r="D160" s="166">
        <v>5</v>
      </c>
      <c r="E160" s="166">
        <v>17</v>
      </c>
      <c r="F160" s="166">
        <v>2</v>
      </c>
      <c r="G160" s="166">
        <v>4</v>
      </c>
      <c r="H160" s="167">
        <f t="shared" si="22"/>
        <v>1</v>
      </c>
      <c r="I160" s="167">
        <f t="shared" si="23"/>
        <v>7.8477689773768442E-6</v>
      </c>
    </row>
    <row r="161" spans="2:9" x14ac:dyDescent="0.25">
      <c r="B161" s="165" t="s">
        <v>133</v>
      </c>
      <c r="C161" s="166">
        <v>6</v>
      </c>
      <c r="D161" s="166">
        <v>15</v>
      </c>
      <c r="E161" s="166">
        <v>8</v>
      </c>
      <c r="F161" s="166">
        <v>3</v>
      </c>
      <c r="G161" s="166">
        <v>5</v>
      </c>
      <c r="H161" s="167">
        <f t="shared" si="22"/>
        <v>0.66666666666666674</v>
      </c>
      <c r="I161" s="167">
        <f t="shared" si="23"/>
        <v>9.8097112217210557E-6</v>
      </c>
    </row>
    <row r="162" spans="2:9" x14ac:dyDescent="0.25">
      <c r="B162" s="170" t="s">
        <v>147</v>
      </c>
      <c r="C162" s="171">
        <f>C154-SUM(C155:C161)</f>
        <v>524</v>
      </c>
      <c r="D162" s="171">
        <f>D154-SUM(D155:D161)</f>
        <v>579</v>
      </c>
      <c r="E162" s="171">
        <f>E154-SUM(E155:E161)</f>
        <v>904</v>
      </c>
      <c r="F162" s="171">
        <f>F154-SUM(F155:F161)</f>
        <v>1219</v>
      </c>
      <c r="G162" s="171">
        <f>G154-SUM(G155:G161)</f>
        <v>1011</v>
      </c>
      <c r="H162" s="172">
        <f t="shared" si="22"/>
        <v>-0.17063166529942575</v>
      </c>
      <c r="I162" s="172">
        <f t="shared" si="23"/>
        <v>1.9835236090319972E-3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7375B-4DA0-491C-866B-92BB0DE42407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O4" s="280" t="s">
        <v>271</v>
      </c>
      <c r="P4" s="280"/>
      <c r="Q4" s="280"/>
      <c r="R4" s="280"/>
      <c r="S4" s="280"/>
      <c r="T4" s="280"/>
      <c r="U4" s="280"/>
      <c r="V4" s="280"/>
      <c r="W4" s="280"/>
      <c r="X4" s="280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272</v>
      </c>
      <c r="D7" s="174" t="s">
        <v>263</v>
      </c>
      <c r="E7" s="174" t="s">
        <v>264</v>
      </c>
      <c r="F7" s="174" t="s">
        <v>265</v>
      </c>
      <c r="G7" s="174" t="s">
        <v>266</v>
      </c>
      <c r="H7" s="174" t="s">
        <v>267</v>
      </c>
      <c r="I7" s="174" t="s">
        <v>268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263</v>
      </c>
      <c r="Q7" s="174" t="s">
        <v>264</v>
      </c>
      <c r="R7" s="174" t="s">
        <v>265</v>
      </c>
      <c r="S7" s="174" t="s">
        <v>266</v>
      </c>
      <c r="T7" s="174" t="s">
        <v>267</v>
      </c>
      <c r="U7" s="174" t="s">
        <v>268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47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2828227</v>
      </c>
      <c r="D9" s="178">
        <v>1203953</v>
      </c>
      <c r="E9" s="178">
        <v>581695</v>
      </c>
      <c r="F9" s="178">
        <v>2601415</v>
      </c>
      <c r="G9" s="178">
        <v>2985674</v>
      </c>
      <c r="H9" s="178">
        <v>3185454</v>
      </c>
      <c r="I9" s="178">
        <v>3137076</v>
      </c>
      <c r="J9" s="179">
        <f>IFERROR(I9/H9-1,"-")</f>
        <v>-1.5187160134787714E-2</v>
      </c>
      <c r="K9" s="178">
        <f t="shared" ref="K9:K21" si="0">I9-H9</f>
        <v>-48378</v>
      </c>
      <c r="L9" s="179">
        <f t="shared" ref="L9:L21" si="1">I9/I$9</f>
        <v>1</v>
      </c>
      <c r="O9" s="158" t="s">
        <v>70</v>
      </c>
      <c r="P9" s="178">
        <v>324285</v>
      </c>
      <c r="Q9" s="178">
        <v>93297</v>
      </c>
      <c r="R9" s="178">
        <v>684265</v>
      </c>
      <c r="S9" s="178">
        <v>769680</v>
      </c>
      <c r="T9" s="178">
        <v>813934</v>
      </c>
      <c r="U9" s="178">
        <v>831831</v>
      </c>
      <c r="V9" s="179">
        <f>IFERROR(U9/T9-1,"-")</f>
        <v>2.1988269319134002E-2</v>
      </c>
      <c r="W9" s="178">
        <f>U9-T9</f>
        <v>17897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515664</v>
      </c>
      <c r="D10" s="162">
        <v>167645</v>
      </c>
      <c r="E10" s="162">
        <v>289695</v>
      </c>
      <c r="F10" s="162">
        <v>485338</v>
      </c>
      <c r="G10" s="162">
        <v>531539</v>
      </c>
      <c r="H10" s="162">
        <v>528153</v>
      </c>
      <c r="I10" s="162">
        <v>522237</v>
      </c>
      <c r="J10" s="180">
        <f>IFERROR(I10/H10-1,"-")</f>
        <v>-1.1201299623404548E-2</v>
      </c>
      <c r="K10" s="161">
        <f t="shared" si="0"/>
        <v>-5916</v>
      </c>
      <c r="L10" s="163">
        <f t="shared" si="1"/>
        <v>0.16647253684641367</v>
      </c>
      <c r="O10" s="161" t="s">
        <v>99</v>
      </c>
      <c r="P10" s="162">
        <v>17239</v>
      </c>
      <c r="Q10" s="162">
        <v>28671</v>
      </c>
      <c r="R10" s="162">
        <v>55882</v>
      </c>
      <c r="S10" s="162">
        <v>53759</v>
      </c>
      <c r="T10" s="162">
        <v>53134</v>
      </c>
      <c r="U10" s="162">
        <v>55422</v>
      </c>
      <c r="V10" s="180">
        <f>IFERROR(U10/T10-1,"-")</f>
        <v>4.3060940264237679E-2</v>
      </c>
      <c r="W10" s="161">
        <f t="shared" ref="W10:W20" si="3">U10-T10</f>
        <v>2288</v>
      </c>
      <c r="X10" s="163">
        <f t="shared" si="2"/>
        <v>6.6626514279943885E-2</v>
      </c>
    </row>
    <row r="11" spans="1:24" x14ac:dyDescent="0.25">
      <c r="A11" s="164" t="s">
        <v>105</v>
      </c>
      <c r="B11" s="165" t="s">
        <v>105</v>
      </c>
      <c r="C11" s="166">
        <v>187622</v>
      </c>
      <c r="D11" s="166">
        <v>59011</v>
      </c>
      <c r="E11" s="166">
        <v>188547</v>
      </c>
      <c r="F11" s="166">
        <v>197229</v>
      </c>
      <c r="G11" s="166">
        <v>210052</v>
      </c>
      <c r="H11" s="166">
        <v>203279</v>
      </c>
      <c r="I11" s="166">
        <v>185957</v>
      </c>
      <c r="J11" s="181">
        <f>IFERROR(I11/H11-1,"-")</f>
        <v>-8.5212933947923841E-2</v>
      </c>
      <c r="K11" s="165">
        <f t="shared" si="0"/>
        <v>-17322</v>
      </c>
      <c r="L11" s="167">
        <f t="shared" si="1"/>
        <v>5.927717403084911E-2</v>
      </c>
      <c r="O11" s="165" t="s">
        <v>105</v>
      </c>
      <c r="P11" s="166">
        <v>6178</v>
      </c>
      <c r="Q11" s="166">
        <v>22154</v>
      </c>
      <c r="R11" s="166">
        <v>22273</v>
      </c>
      <c r="S11" s="166">
        <v>21187</v>
      </c>
      <c r="T11" s="166">
        <v>23115</v>
      </c>
      <c r="U11" s="166">
        <v>22008</v>
      </c>
      <c r="V11" s="181">
        <f>IFERROR(U11/T11-1,"-")</f>
        <v>-4.7890979883192686E-2</v>
      </c>
      <c r="W11" s="165">
        <f t="shared" si="3"/>
        <v>-1107</v>
      </c>
      <c r="X11" s="167">
        <f t="shared" si="2"/>
        <v>2.6457297215419961E-2</v>
      </c>
    </row>
    <row r="12" spans="1:24" x14ac:dyDescent="0.25">
      <c r="A12" s="164" t="s">
        <v>102</v>
      </c>
      <c r="B12" s="165" t="s">
        <v>102</v>
      </c>
      <c r="C12" s="166">
        <v>328042</v>
      </c>
      <c r="D12" s="166">
        <v>108634</v>
      </c>
      <c r="E12" s="166">
        <v>101148</v>
      </c>
      <c r="F12" s="166">
        <v>288109</v>
      </c>
      <c r="G12" s="166">
        <v>321487</v>
      </c>
      <c r="H12" s="166">
        <v>324874</v>
      </c>
      <c r="I12" s="166">
        <v>336280</v>
      </c>
      <c r="J12" s="181">
        <f>IFERROR(I12/H12-1,"-")</f>
        <v>3.5108996103104584E-2</v>
      </c>
      <c r="K12" s="165">
        <f t="shared" si="0"/>
        <v>11406</v>
      </c>
      <c r="L12" s="167">
        <f t="shared" si="1"/>
        <v>0.10719536281556456</v>
      </c>
      <c r="O12" s="165" t="s">
        <v>102</v>
      </c>
      <c r="P12" s="166">
        <v>11061</v>
      </c>
      <c r="Q12" s="166">
        <v>6517</v>
      </c>
      <c r="R12" s="166">
        <v>33609</v>
      </c>
      <c r="S12" s="166">
        <v>32572</v>
      </c>
      <c r="T12" s="166">
        <v>30019</v>
      </c>
      <c r="U12" s="166">
        <v>33414</v>
      </c>
      <c r="V12" s="181">
        <f>IFERROR(U12/T12-1,"-")</f>
        <v>0.11309503980812163</v>
      </c>
      <c r="W12" s="165">
        <f t="shared" si="3"/>
        <v>3395</v>
      </c>
      <c r="X12" s="167">
        <f t="shared" si="2"/>
        <v>4.0169217064523921E-2</v>
      </c>
    </row>
    <row r="13" spans="1:24" x14ac:dyDescent="0.25">
      <c r="A13" s="1"/>
      <c r="B13" s="161" t="s">
        <v>109</v>
      </c>
      <c r="C13" s="162">
        <v>2312563</v>
      </c>
      <c r="D13" s="162">
        <v>1036308</v>
      </c>
      <c r="E13" s="162">
        <v>292000</v>
      </c>
      <c r="F13" s="162">
        <v>2116077</v>
      </c>
      <c r="G13" s="162">
        <v>2454135</v>
      </c>
      <c r="H13" s="162">
        <v>2657301</v>
      </c>
      <c r="I13" s="162">
        <v>2614839</v>
      </c>
      <c r="J13" s="180">
        <f>IFERROR(I13/H13-1,"-")</f>
        <v>-1.5979371550306154E-2</v>
      </c>
      <c r="K13" s="161">
        <f t="shared" si="0"/>
        <v>-42462</v>
      </c>
      <c r="L13" s="163">
        <f t="shared" si="1"/>
        <v>0.83352746315358628</v>
      </c>
      <c r="O13" s="161" t="s">
        <v>109</v>
      </c>
      <c r="P13" s="162">
        <v>307046</v>
      </c>
      <c r="Q13" s="162">
        <v>64626</v>
      </c>
      <c r="R13" s="162">
        <v>628383</v>
      </c>
      <c r="S13" s="162">
        <v>715921</v>
      </c>
      <c r="T13" s="162">
        <v>760800</v>
      </c>
      <c r="U13" s="162">
        <v>776409</v>
      </c>
      <c r="V13" s="180">
        <f>IFERROR(U13/T13-1,"-")</f>
        <v>2.0516561514195564E-2</v>
      </c>
      <c r="W13" s="161">
        <f t="shared" si="3"/>
        <v>15609</v>
      </c>
      <c r="X13" s="163">
        <f t="shared" si="2"/>
        <v>0.93337348572005607</v>
      </c>
    </row>
    <row r="14" spans="1:24" s="57" customFormat="1" x14ac:dyDescent="0.25">
      <c r="B14" s="165" t="s">
        <v>112</v>
      </c>
      <c r="C14" s="166">
        <v>1037733</v>
      </c>
      <c r="D14" s="166">
        <v>424326</v>
      </c>
      <c r="E14" s="166">
        <v>18625</v>
      </c>
      <c r="F14" s="166">
        <v>930564</v>
      </c>
      <c r="G14" s="166">
        <v>1108103</v>
      </c>
      <c r="H14" s="166">
        <v>1207223</v>
      </c>
      <c r="I14" s="166">
        <v>1201223</v>
      </c>
      <c r="J14" s="181">
        <f t="shared" ref="J14:J21" si="4">IFERROR(I14/H14-1,"-")</f>
        <v>-4.9700842346442897E-3</v>
      </c>
      <c r="K14" s="165">
        <f t="shared" si="0"/>
        <v>-6000</v>
      </c>
      <c r="L14" s="167">
        <f t="shared" si="1"/>
        <v>0.38291166678779859</v>
      </c>
      <c r="O14" s="165" t="s">
        <v>112</v>
      </c>
      <c r="P14" s="166">
        <v>140970</v>
      </c>
      <c r="Q14" s="166">
        <v>3417</v>
      </c>
      <c r="R14" s="166">
        <v>306586</v>
      </c>
      <c r="S14" s="166">
        <v>360210</v>
      </c>
      <c r="T14" s="166">
        <v>391918</v>
      </c>
      <c r="U14" s="166">
        <v>399237</v>
      </c>
      <c r="V14" s="181">
        <f t="shared" ref="V14:V21" si="5">IFERROR(U14/T14-1,"-")</f>
        <v>1.8674824835807513E-2</v>
      </c>
      <c r="W14" s="165">
        <f t="shared" si="3"/>
        <v>7319</v>
      </c>
      <c r="X14" s="167">
        <f t="shared" si="2"/>
        <v>0.47994965323485178</v>
      </c>
    </row>
    <row r="15" spans="1:24" s="57" customFormat="1" x14ac:dyDescent="0.25">
      <c r="B15" s="165" t="s">
        <v>115</v>
      </c>
      <c r="C15" s="166">
        <v>314997</v>
      </c>
      <c r="D15" s="166">
        <v>134974</v>
      </c>
      <c r="E15" s="166">
        <v>45898</v>
      </c>
      <c r="F15" s="166">
        <v>228350</v>
      </c>
      <c r="G15" s="166">
        <v>267358</v>
      </c>
      <c r="H15" s="166">
        <v>284443</v>
      </c>
      <c r="I15" s="166">
        <v>275648</v>
      </c>
      <c r="J15" s="181">
        <f t="shared" si="4"/>
        <v>-3.092007889102566E-2</v>
      </c>
      <c r="K15" s="165">
        <f t="shared" si="0"/>
        <v>-8795</v>
      </c>
      <c r="L15" s="167">
        <f t="shared" si="1"/>
        <v>8.7867810661902995E-2</v>
      </c>
      <c r="O15" s="165" t="s">
        <v>115</v>
      </c>
      <c r="P15" s="166">
        <v>14886</v>
      </c>
      <c r="Q15" s="166">
        <v>4890</v>
      </c>
      <c r="R15" s="166">
        <v>22405</v>
      </c>
      <c r="S15" s="166">
        <v>27868</v>
      </c>
      <c r="T15" s="166">
        <v>27250</v>
      </c>
      <c r="U15" s="166">
        <v>28862</v>
      </c>
      <c r="V15" s="181">
        <f t="shared" si="5"/>
        <v>5.9155963302752301E-2</v>
      </c>
      <c r="W15" s="165">
        <f t="shared" si="3"/>
        <v>1612</v>
      </c>
      <c r="X15" s="167">
        <f t="shared" si="2"/>
        <v>3.4696951664460692E-2</v>
      </c>
    </row>
    <row r="16" spans="1:24" x14ac:dyDescent="0.25">
      <c r="A16" s="1"/>
      <c r="B16" s="165" t="s">
        <v>118</v>
      </c>
      <c r="C16" s="166">
        <v>101055</v>
      </c>
      <c r="D16" s="166">
        <v>44807</v>
      </c>
      <c r="E16" s="166">
        <v>50237</v>
      </c>
      <c r="F16" s="166">
        <v>110914</v>
      </c>
      <c r="G16" s="166">
        <v>128974</v>
      </c>
      <c r="H16" s="166">
        <v>141932</v>
      </c>
      <c r="I16" s="166">
        <v>130336</v>
      </c>
      <c r="J16" s="181">
        <f t="shared" si="4"/>
        <v>-8.17010962996364E-2</v>
      </c>
      <c r="K16" s="165">
        <f t="shared" si="0"/>
        <v>-11596</v>
      </c>
      <c r="L16" s="167">
        <f t="shared" si="1"/>
        <v>4.1546969215919535E-2</v>
      </c>
      <c r="O16" s="165" t="s">
        <v>118</v>
      </c>
      <c r="P16" s="166">
        <v>7059</v>
      </c>
      <c r="Q16" s="166">
        <v>7849</v>
      </c>
      <c r="R16" s="166">
        <v>15441</v>
      </c>
      <c r="S16" s="166">
        <v>17860</v>
      </c>
      <c r="T16" s="166">
        <v>18036</v>
      </c>
      <c r="U16" s="166">
        <v>18502</v>
      </c>
      <c r="V16" s="181">
        <f t="shared" si="5"/>
        <v>2.5837214459969005E-2</v>
      </c>
      <c r="W16" s="165">
        <f t="shared" si="3"/>
        <v>466</v>
      </c>
      <c r="X16" s="167">
        <f t="shared" si="2"/>
        <v>2.2242498776794805E-2</v>
      </c>
    </row>
    <row r="17" spans="1:24" x14ac:dyDescent="0.25">
      <c r="A17" s="1"/>
      <c r="B17" s="165" t="s">
        <v>125</v>
      </c>
      <c r="C17" s="166">
        <v>83146</v>
      </c>
      <c r="D17" s="166">
        <v>34172</v>
      </c>
      <c r="E17" s="166">
        <v>10713</v>
      </c>
      <c r="F17" s="166">
        <v>109049</v>
      </c>
      <c r="G17" s="166">
        <v>96268</v>
      </c>
      <c r="H17" s="166">
        <v>102294</v>
      </c>
      <c r="I17" s="166">
        <v>94577</v>
      </c>
      <c r="J17" s="181">
        <f t="shared" si="4"/>
        <v>-7.5439419711811007E-2</v>
      </c>
      <c r="K17" s="165">
        <f t="shared" si="0"/>
        <v>-7717</v>
      </c>
      <c r="L17" s="167">
        <f t="shared" si="1"/>
        <v>3.0148137947566461E-2</v>
      </c>
      <c r="O17" s="165" t="s">
        <v>125</v>
      </c>
      <c r="P17" s="166">
        <v>13054</v>
      </c>
      <c r="Q17" s="166">
        <v>3419</v>
      </c>
      <c r="R17" s="166">
        <v>36418</v>
      </c>
      <c r="S17" s="166">
        <v>32685</v>
      </c>
      <c r="T17" s="166">
        <v>34207</v>
      </c>
      <c r="U17" s="166">
        <v>30816</v>
      </c>
      <c r="V17" s="181">
        <f t="shared" si="5"/>
        <v>-9.9131756657994008E-2</v>
      </c>
      <c r="W17" s="165">
        <f t="shared" si="3"/>
        <v>-3391</v>
      </c>
      <c r="X17" s="167">
        <f t="shared" si="2"/>
        <v>3.704598650447026E-2</v>
      </c>
    </row>
    <row r="18" spans="1:24" x14ac:dyDescent="0.25">
      <c r="A18" s="1"/>
      <c r="B18" s="165" t="s">
        <v>121</v>
      </c>
      <c r="C18" s="166">
        <v>80654</v>
      </c>
      <c r="D18" s="166">
        <v>38408</v>
      </c>
      <c r="E18" s="166">
        <v>16145</v>
      </c>
      <c r="F18" s="166">
        <v>88976</v>
      </c>
      <c r="G18" s="166">
        <v>85647</v>
      </c>
      <c r="H18" s="166">
        <v>93857</v>
      </c>
      <c r="I18" s="166">
        <v>85771</v>
      </c>
      <c r="J18" s="181">
        <f t="shared" si="4"/>
        <v>-8.6152338131412654E-2</v>
      </c>
      <c r="K18" s="165">
        <f t="shared" si="0"/>
        <v>-8086</v>
      </c>
      <c r="L18" s="167">
        <f t="shared" si="1"/>
        <v>2.7341065374252967E-2</v>
      </c>
      <c r="O18" s="165" t="s">
        <v>121</v>
      </c>
      <c r="P18" s="166">
        <v>11786</v>
      </c>
      <c r="Q18" s="166">
        <v>2753</v>
      </c>
      <c r="R18" s="166">
        <v>22089</v>
      </c>
      <c r="S18" s="166">
        <v>24992</v>
      </c>
      <c r="T18" s="166">
        <v>27545</v>
      </c>
      <c r="U18" s="166">
        <v>23241</v>
      </c>
      <c r="V18" s="181">
        <f t="shared" si="5"/>
        <v>-0.15625340352151029</v>
      </c>
      <c r="W18" s="165">
        <f t="shared" si="3"/>
        <v>-4304</v>
      </c>
      <c r="X18" s="167">
        <f t="shared" si="2"/>
        <v>2.7939569455814942E-2</v>
      </c>
    </row>
    <row r="19" spans="1:24" x14ac:dyDescent="0.25">
      <c r="A19" s="1"/>
      <c r="B19" s="165" t="s">
        <v>130</v>
      </c>
      <c r="C19" s="166">
        <v>57042</v>
      </c>
      <c r="D19" s="166">
        <v>35462</v>
      </c>
      <c r="E19" s="166">
        <v>915</v>
      </c>
      <c r="F19" s="166">
        <v>40864</v>
      </c>
      <c r="G19" s="166">
        <v>52027</v>
      </c>
      <c r="H19" s="166">
        <v>47998</v>
      </c>
      <c r="I19" s="166">
        <v>45472</v>
      </c>
      <c r="J19" s="181">
        <f t="shared" si="4"/>
        <v>-5.2627192799699962E-2</v>
      </c>
      <c r="K19" s="165">
        <f t="shared" si="0"/>
        <v>-2526</v>
      </c>
      <c r="L19" s="167">
        <f t="shared" si="1"/>
        <v>1.449502657889066E-2</v>
      </c>
      <c r="O19" s="165" t="s">
        <v>130</v>
      </c>
      <c r="P19" s="166">
        <v>12179</v>
      </c>
      <c r="Q19" s="166">
        <v>420</v>
      </c>
      <c r="R19" s="166">
        <v>15389</v>
      </c>
      <c r="S19" s="166">
        <v>17947</v>
      </c>
      <c r="T19" s="166">
        <v>16728</v>
      </c>
      <c r="U19" s="166">
        <v>17045</v>
      </c>
      <c r="V19" s="181">
        <f t="shared" si="5"/>
        <v>1.8950263032042169E-2</v>
      </c>
      <c r="W19" s="165">
        <f t="shared" si="3"/>
        <v>317</v>
      </c>
      <c r="X19" s="167">
        <f t="shared" si="2"/>
        <v>2.0490941068558397E-2</v>
      </c>
    </row>
    <row r="20" spans="1:24" x14ac:dyDescent="0.25">
      <c r="A20" s="164" t="s">
        <v>146</v>
      </c>
      <c r="B20" s="165" t="s">
        <v>133</v>
      </c>
      <c r="C20" s="166">
        <v>74682</v>
      </c>
      <c r="D20" s="166">
        <v>51540</v>
      </c>
      <c r="E20" s="166">
        <v>3417</v>
      </c>
      <c r="F20" s="166">
        <v>33100</v>
      </c>
      <c r="G20" s="166">
        <v>48129</v>
      </c>
      <c r="H20" s="166">
        <v>52445</v>
      </c>
      <c r="I20" s="166">
        <v>41410</v>
      </c>
      <c r="J20" s="181">
        <f t="shared" si="4"/>
        <v>-0.21041090666412432</v>
      </c>
      <c r="K20" s="165">
        <f t="shared" si="0"/>
        <v>-11035</v>
      </c>
      <c r="L20" s="167">
        <f t="shared" si="1"/>
        <v>1.3200190240848484E-2</v>
      </c>
      <c r="O20" s="165" t="s">
        <v>133</v>
      </c>
      <c r="P20" s="166">
        <v>20180</v>
      </c>
      <c r="Q20" s="166">
        <v>2116</v>
      </c>
      <c r="R20" s="166">
        <v>14729</v>
      </c>
      <c r="S20" s="166">
        <v>18123</v>
      </c>
      <c r="T20" s="166">
        <v>19789</v>
      </c>
      <c r="U20" s="166">
        <v>15600</v>
      </c>
      <c r="V20" s="181">
        <f t="shared" si="5"/>
        <v>-0.21168325837586544</v>
      </c>
      <c r="W20" s="165">
        <f t="shared" si="3"/>
        <v>-4189</v>
      </c>
      <c r="X20" s="167">
        <f t="shared" si="2"/>
        <v>1.8753809367527779E-2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563254</v>
      </c>
      <c r="D21" s="171">
        <f t="shared" ref="D21:I21" si="7">D13-SUM(D14:D20)</f>
        <v>272619</v>
      </c>
      <c r="E21" s="171">
        <f t="shared" si="7"/>
        <v>146050</v>
      </c>
      <c r="F21" s="171">
        <f t="shared" si="7"/>
        <v>574260</v>
      </c>
      <c r="G21" s="171">
        <f t="shared" si="7"/>
        <v>667629</v>
      </c>
      <c r="H21" s="171">
        <f t="shared" si="7"/>
        <v>727109</v>
      </c>
      <c r="I21" s="171">
        <f t="shared" si="7"/>
        <v>740402</v>
      </c>
      <c r="J21" s="182">
        <f t="shared" si="4"/>
        <v>1.8281990733163722E-2</v>
      </c>
      <c r="K21" s="170">
        <f t="shared" si="0"/>
        <v>13293</v>
      </c>
      <c r="L21" s="172">
        <f t="shared" si="1"/>
        <v>0.23601659634640665</v>
      </c>
      <c r="O21" s="170" t="s">
        <v>147</v>
      </c>
      <c r="P21" s="171">
        <f t="shared" ref="P21:U21" si="8">P13-SUM(P14:P20)</f>
        <v>86932</v>
      </c>
      <c r="Q21" s="171">
        <f t="shared" si="8"/>
        <v>39762</v>
      </c>
      <c r="R21" s="171">
        <f t="shared" si="8"/>
        <v>195326</v>
      </c>
      <c r="S21" s="171">
        <f t="shared" si="8"/>
        <v>216236</v>
      </c>
      <c r="T21" s="171">
        <f t="shared" si="8"/>
        <v>225327</v>
      </c>
      <c r="U21" s="171">
        <f t="shared" si="8"/>
        <v>243106</v>
      </c>
      <c r="V21" s="182">
        <f t="shared" si="5"/>
        <v>7.890310526479305E-2</v>
      </c>
      <c r="W21" s="170">
        <f>U21-T21</f>
        <v>17779</v>
      </c>
      <c r="X21" s="172">
        <f t="shared" si="2"/>
        <v>0.29225407564757744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1049475</v>
      </c>
      <c r="D23" s="178">
        <v>439711</v>
      </c>
      <c r="E23" s="178">
        <v>213521</v>
      </c>
      <c r="F23" s="178">
        <v>995985</v>
      </c>
      <c r="G23" s="178">
        <v>1104273</v>
      </c>
      <c r="H23" s="178">
        <v>1156836</v>
      </c>
      <c r="I23" s="178">
        <v>1098545</v>
      </c>
      <c r="J23" s="179">
        <f>IFERROR(I23/H23-1,"-")</f>
        <v>-5.0388300502404837E-2</v>
      </c>
      <c r="K23" s="178">
        <f>I23-H23</f>
        <v>-58291</v>
      </c>
      <c r="L23" s="179">
        <f t="shared" ref="L23:L35" si="9">I23/I$9</f>
        <v>0.35018118783223612</v>
      </c>
    </row>
    <row r="24" spans="1:24" x14ac:dyDescent="0.25">
      <c r="A24" s="1" t="s">
        <v>98</v>
      </c>
      <c r="B24" s="161" t="s">
        <v>99</v>
      </c>
      <c r="C24" s="162">
        <v>100616</v>
      </c>
      <c r="D24" s="162">
        <v>24401</v>
      </c>
      <c r="E24" s="162">
        <v>102997</v>
      </c>
      <c r="F24" s="162">
        <v>96500</v>
      </c>
      <c r="G24" s="162">
        <v>89535</v>
      </c>
      <c r="H24" s="162">
        <v>78610</v>
      </c>
      <c r="I24" s="162">
        <v>69532</v>
      </c>
      <c r="J24" s="180">
        <f>IFERROR(I24/H24-1,"-")</f>
        <v>-0.11548149090446513</v>
      </c>
      <c r="K24" s="161">
        <f t="shared" ref="K24:K34" si="10">I24-H24</f>
        <v>-9078</v>
      </c>
      <c r="L24" s="163">
        <f t="shared" si="9"/>
        <v>2.2164588935684057E-2</v>
      </c>
    </row>
    <row r="25" spans="1:24" x14ac:dyDescent="0.25">
      <c r="A25" s="164" t="s">
        <v>105</v>
      </c>
      <c r="B25" s="165" t="s">
        <v>105</v>
      </c>
      <c r="C25" s="166">
        <v>47827</v>
      </c>
      <c r="D25" s="166">
        <v>10723</v>
      </c>
      <c r="E25" s="166">
        <v>64209</v>
      </c>
      <c r="F25" s="166">
        <v>42222</v>
      </c>
      <c r="G25" s="166">
        <v>37061</v>
      </c>
      <c r="H25" s="166">
        <v>29344</v>
      </c>
      <c r="I25" s="166">
        <v>28690</v>
      </c>
      <c r="J25" s="181">
        <f>IFERROR(I25/H25-1,"-")</f>
        <v>-2.2287350054525645E-2</v>
      </c>
      <c r="K25" s="165">
        <f t="shared" si="10"/>
        <v>-654</v>
      </c>
      <c r="L25" s="167">
        <f t="shared" si="9"/>
        <v>9.1454590198006037E-3</v>
      </c>
    </row>
    <row r="26" spans="1:24" x14ac:dyDescent="0.25">
      <c r="A26" s="164" t="s">
        <v>102</v>
      </c>
      <c r="B26" s="165" t="s">
        <v>102</v>
      </c>
      <c r="C26" s="166">
        <v>52789</v>
      </c>
      <c r="D26" s="166">
        <v>13678</v>
      </c>
      <c r="E26" s="166">
        <v>38788</v>
      </c>
      <c r="F26" s="166">
        <v>54278</v>
      </c>
      <c r="G26" s="166">
        <v>52474</v>
      </c>
      <c r="H26" s="166">
        <v>49266</v>
      </c>
      <c r="I26" s="166">
        <v>40842</v>
      </c>
      <c r="J26" s="181">
        <f>IFERROR(I26/H26-1,"-")</f>
        <v>-0.17099013518450856</v>
      </c>
      <c r="K26" s="165">
        <f t="shared" si="10"/>
        <v>-8424</v>
      </c>
      <c r="L26" s="167">
        <f t="shared" si="9"/>
        <v>1.3019129915883453E-2</v>
      </c>
    </row>
    <row r="27" spans="1:24" x14ac:dyDescent="0.25">
      <c r="A27" s="1"/>
      <c r="B27" s="161" t="s">
        <v>109</v>
      </c>
      <c r="C27" s="162">
        <v>948859</v>
      </c>
      <c r="D27" s="162">
        <v>415310</v>
      </c>
      <c r="E27" s="162">
        <v>110524</v>
      </c>
      <c r="F27" s="162">
        <v>899485</v>
      </c>
      <c r="G27" s="162">
        <v>1014738</v>
      </c>
      <c r="H27" s="162">
        <v>1078226</v>
      </c>
      <c r="I27" s="162">
        <v>1029013</v>
      </c>
      <c r="J27" s="180">
        <f>IFERROR(I27/H27-1,"-")</f>
        <v>-4.5642564731327218E-2</v>
      </c>
      <c r="K27" s="161">
        <f t="shared" si="10"/>
        <v>-49213</v>
      </c>
      <c r="L27" s="163">
        <f t="shared" si="9"/>
        <v>0.3280165988965521</v>
      </c>
    </row>
    <row r="28" spans="1:24" s="57" customFormat="1" x14ac:dyDescent="0.25">
      <c r="B28" s="165" t="s">
        <v>112</v>
      </c>
      <c r="C28" s="166">
        <v>467750</v>
      </c>
      <c r="D28" s="166">
        <v>190725</v>
      </c>
      <c r="E28" s="166">
        <v>6934</v>
      </c>
      <c r="F28" s="166">
        <v>435000</v>
      </c>
      <c r="G28" s="166">
        <v>512220</v>
      </c>
      <c r="H28" s="166">
        <v>549563</v>
      </c>
      <c r="I28" s="166">
        <v>534615</v>
      </c>
      <c r="J28" s="181">
        <f t="shared" ref="J28:J35" si="11">IFERROR(I28/H28-1,"-")</f>
        <v>-2.7199793290305196E-2</v>
      </c>
      <c r="K28" s="165">
        <f t="shared" si="10"/>
        <v>-14948</v>
      </c>
      <c r="L28" s="167">
        <f t="shared" si="9"/>
        <v>0.17041824935066921</v>
      </c>
    </row>
    <row r="29" spans="1:24" s="57" customFormat="1" x14ac:dyDescent="0.25">
      <c r="B29" s="165" t="s">
        <v>115</v>
      </c>
      <c r="C29" s="166">
        <v>124521</v>
      </c>
      <c r="D29" s="166">
        <v>50910</v>
      </c>
      <c r="E29" s="166">
        <v>18570</v>
      </c>
      <c r="F29" s="166">
        <v>99278</v>
      </c>
      <c r="G29" s="166">
        <v>110170</v>
      </c>
      <c r="H29" s="166">
        <v>111801</v>
      </c>
      <c r="I29" s="166">
        <v>103862</v>
      </c>
      <c r="J29" s="181">
        <f t="shared" si="11"/>
        <v>-7.1010098299657431E-2</v>
      </c>
      <c r="K29" s="165">
        <f t="shared" si="10"/>
        <v>-7939</v>
      </c>
      <c r="L29" s="167">
        <f t="shared" si="9"/>
        <v>3.3107900478024761E-2</v>
      </c>
    </row>
    <row r="30" spans="1:24" x14ac:dyDescent="0.25">
      <c r="A30" s="1"/>
      <c r="B30" s="165" t="s">
        <v>118</v>
      </c>
      <c r="C30" s="166">
        <v>33258</v>
      </c>
      <c r="D30" s="166">
        <v>16130</v>
      </c>
      <c r="E30" s="166">
        <v>18251</v>
      </c>
      <c r="F30" s="166">
        <v>37612</v>
      </c>
      <c r="G30" s="166">
        <v>39466</v>
      </c>
      <c r="H30" s="166">
        <v>40091</v>
      </c>
      <c r="I30" s="166">
        <v>31625</v>
      </c>
      <c r="J30" s="181">
        <f t="shared" si="11"/>
        <v>-0.21116958918460504</v>
      </c>
      <c r="K30" s="165">
        <f t="shared" si="10"/>
        <v>-8466</v>
      </c>
      <c r="L30" s="167">
        <f t="shared" si="9"/>
        <v>1.0081043621512516E-2</v>
      </c>
    </row>
    <row r="31" spans="1:24" x14ac:dyDescent="0.25">
      <c r="A31" s="1"/>
      <c r="B31" s="165" t="s">
        <v>125</v>
      </c>
      <c r="C31" s="166">
        <v>37236</v>
      </c>
      <c r="D31" s="166">
        <v>15632</v>
      </c>
      <c r="E31" s="166">
        <v>4369</v>
      </c>
      <c r="F31" s="166">
        <v>51109</v>
      </c>
      <c r="G31" s="166">
        <v>42938</v>
      </c>
      <c r="H31" s="166">
        <v>42702</v>
      </c>
      <c r="I31" s="166">
        <v>39958</v>
      </c>
      <c r="J31" s="181">
        <f t="shared" si="11"/>
        <v>-6.4259285279377965E-2</v>
      </c>
      <c r="K31" s="165">
        <f t="shared" si="10"/>
        <v>-2744</v>
      </c>
      <c r="L31" s="167">
        <f t="shared" si="9"/>
        <v>1.2737338846747735E-2</v>
      </c>
    </row>
    <row r="32" spans="1:24" x14ac:dyDescent="0.25">
      <c r="A32" s="1"/>
      <c r="B32" s="165" t="s">
        <v>121</v>
      </c>
      <c r="C32" s="166">
        <v>43762</v>
      </c>
      <c r="D32" s="166">
        <v>20897</v>
      </c>
      <c r="E32" s="166">
        <v>9058</v>
      </c>
      <c r="F32" s="166">
        <v>52480</v>
      </c>
      <c r="G32" s="166">
        <v>46351</v>
      </c>
      <c r="H32" s="166">
        <v>49060</v>
      </c>
      <c r="I32" s="166">
        <v>46472</v>
      </c>
      <c r="J32" s="181">
        <f t="shared" si="11"/>
        <v>-5.2751732572360321E-2</v>
      </c>
      <c r="K32" s="165">
        <f t="shared" si="10"/>
        <v>-2588</v>
      </c>
      <c r="L32" s="167">
        <f t="shared" si="9"/>
        <v>1.4813794756645998E-2</v>
      </c>
    </row>
    <row r="33" spans="1:12" x14ac:dyDescent="0.25">
      <c r="A33" s="1"/>
      <c r="B33" s="165" t="s">
        <v>130</v>
      </c>
      <c r="C33" s="166">
        <v>24056</v>
      </c>
      <c r="D33" s="166">
        <v>14159</v>
      </c>
      <c r="E33" s="166">
        <v>200</v>
      </c>
      <c r="F33" s="166">
        <v>15872</v>
      </c>
      <c r="G33" s="166">
        <v>18346</v>
      </c>
      <c r="H33" s="166">
        <v>17354</v>
      </c>
      <c r="I33" s="166">
        <v>15812</v>
      </c>
      <c r="J33" s="181">
        <f t="shared" si="11"/>
        <v>-8.8855595251815189E-2</v>
      </c>
      <c r="K33" s="165">
        <f t="shared" si="10"/>
        <v>-1542</v>
      </c>
      <c r="L33" s="167">
        <f t="shared" si="9"/>
        <v>5.0403624266673807E-3</v>
      </c>
    </row>
    <row r="34" spans="1:12" x14ac:dyDescent="0.25">
      <c r="A34" s="164" t="s">
        <v>146</v>
      </c>
      <c r="B34" s="165" t="s">
        <v>133</v>
      </c>
      <c r="C34" s="166">
        <v>23519</v>
      </c>
      <c r="D34" s="166">
        <v>16043</v>
      </c>
      <c r="E34" s="166">
        <v>430</v>
      </c>
      <c r="F34" s="166">
        <v>10169</v>
      </c>
      <c r="G34" s="166">
        <v>16799</v>
      </c>
      <c r="H34" s="166">
        <v>17210</v>
      </c>
      <c r="I34" s="166">
        <v>13635</v>
      </c>
      <c r="J34" s="181">
        <f t="shared" si="11"/>
        <v>-0.20772806507844277</v>
      </c>
      <c r="K34" s="165">
        <f t="shared" si="10"/>
        <v>-3575</v>
      </c>
      <c r="L34" s="167">
        <f t="shared" si="9"/>
        <v>4.3464041036940133E-3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194757</v>
      </c>
      <c r="D35" s="171">
        <f t="shared" ref="D35:I35" si="13">D27-SUM(D28:D34)</f>
        <v>90814</v>
      </c>
      <c r="E35" s="171">
        <f t="shared" si="13"/>
        <v>52712</v>
      </c>
      <c r="F35" s="171">
        <f t="shared" si="13"/>
        <v>197965</v>
      </c>
      <c r="G35" s="171">
        <f t="shared" si="13"/>
        <v>228448</v>
      </c>
      <c r="H35" s="171">
        <f t="shared" si="13"/>
        <v>250445</v>
      </c>
      <c r="I35" s="171">
        <f t="shared" si="13"/>
        <v>243034</v>
      </c>
      <c r="J35" s="182">
        <f t="shared" si="11"/>
        <v>-2.9591327437161863E-2</v>
      </c>
      <c r="K35" s="170">
        <f>I35-H35</f>
        <v>-7411</v>
      </c>
      <c r="L35" s="172">
        <f t="shared" si="9"/>
        <v>7.747150531259045E-2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781980</v>
      </c>
      <c r="D37" s="178">
        <v>324285</v>
      </c>
      <c r="E37" s="178">
        <v>93297</v>
      </c>
      <c r="F37" s="178">
        <v>684265</v>
      </c>
      <c r="G37" s="178">
        <v>769680</v>
      </c>
      <c r="H37" s="178">
        <v>813934</v>
      </c>
      <c r="I37" s="178">
        <v>831831</v>
      </c>
      <c r="J37" s="179">
        <f>IFERROR(I37/H37-1,"-")</f>
        <v>2.1988269319134002E-2</v>
      </c>
      <c r="K37" s="178">
        <f>I37-H37</f>
        <v>17897</v>
      </c>
      <c r="L37" s="179">
        <f t="shared" ref="L37:L49" si="14">I37/I$9</f>
        <v>0.26516125207039931</v>
      </c>
    </row>
    <row r="38" spans="1:12" x14ac:dyDescent="0.25">
      <c r="A38" s="1" t="s">
        <v>98</v>
      </c>
      <c r="B38" s="161" t="s">
        <v>99</v>
      </c>
      <c r="C38" s="162">
        <v>61010</v>
      </c>
      <c r="D38" s="162">
        <v>17239</v>
      </c>
      <c r="E38" s="162">
        <v>28671</v>
      </c>
      <c r="F38" s="162">
        <v>55882</v>
      </c>
      <c r="G38" s="162">
        <v>53759</v>
      </c>
      <c r="H38" s="162">
        <v>53134</v>
      </c>
      <c r="I38" s="162">
        <v>55422</v>
      </c>
      <c r="J38" s="180">
        <f>IFERROR(I38/H38-1,"-")</f>
        <v>4.3060940264237679E-2</v>
      </c>
      <c r="K38" s="161">
        <f t="shared" ref="K38:K48" si="15">I38-H38</f>
        <v>2288</v>
      </c>
      <c r="L38" s="163">
        <f t="shared" si="14"/>
        <v>1.7666769947556258E-2</v>
      </c>
    </row>
    <row r="39" spans="1:12" x14ac:dyDescent="0.25">
      <c r="A39" s="164" t="s">
        <v>105</v>
      </c>
      <c r="B39" s="165" t="s">
        <v>105</v>
      </c>
      <c r="C39" s="166">
        <v>23644</v>
      </c>
      <c r="D39" s="166">
        <v>6178</v>
      </c>
      <c r="E39" s="166">
        <v>22154</v>
      </c>
      <c r="F39" s="166">
        <v>22273</v>
      </c>
      <c r="G39" s="166">
        <v>21187</v>
      </c>
      <c r="H39" s="166">
        <v>23115</v>
      </c>
      <c r="I39" s="166">
        <v>22008</v>
      </c>
      <c r="J39" s="181">
        <f>IFERROR(I39/H39-1,"-")</f>
        <v>-4.7890979883192686E-2</v>
      </c>
      <c r="K39" s="165">
        <f t="shared" si="15"/>
        <v>-1107</v>
      </c>
      <c r="L39" s="167">
        <f t="shared" si="14"/>
        <v>7.015450056039446E-3</v>
      </c>
    </row>
    <row r="40" spans="1:12" x14ac:dyDescent="0.25">
      <c r="A40" s="164" t="s">
        <v>102</v>
      </c>
      <c r="B40" s="165" t="s">
        <v>102</v>
      </c>
      <c r="C40" s="166">
        <v>37366</v>
      </c>
      <c r="D40" s="166">
        <v>11061</v>
      </c>
      <c r="E40" s="166">
        <v>6517</v>
      </c>
      <c r="F40" s="166">
        <v>33609</v>
      </c>
      <c r="G40" s="166">
        <v>32572</v>
      </c>
      <c r="H40" s="166">
        <v>30019</v>
      </c>
      <c r="I40" s="166">
        <v>33414</v>
      </c>
      <c r="J40" s="181">
        <f>IFERROR(I40/H40-1,"-")</f>
        <v>0.11309503980812163</v>
      </c>
      <c r="K40" s="165">
        <f t="shared" si="15"/>
        <v>3395</v>
      </c>
      <c r="L40" s="167">
        <f t="shared" si="14"/>
        <v>1.0651319891516815E-2</v>
      </c>
    </row>
    <row r="41" spans="1:12" x14ac:dyDescent="0.25">
      <c r="A41" s="1"/>
      <c r="B41" s="161" t="s">
        <v>109</v>
      </c>
      <c r="C41" s="162">
        <v>720970</v>
      </c>
      <c r="D41" s="162">
        <v>307046</v>
      </c>
      <c r="E41" s="162">
        <v>64626</v>
      </c>
      <c r="F41" s="162">
        <v>628383</v>
      </c>
      <c r="G41" s="162">
        <v>715921</v>
      </c>
      <c r="H41" s="162">
        <v>760800</v>
      </c>
      <c r="I41" s="162">
        <v>776409</v>
      </c>
      <c r="J41" s="180">
        <f>IFERROR(I41/H41-1,"-")</f>
        <v>2.0516561514195564E-2</v>
      </c>
      <c r="K41" s="161">
        <f t="shared" si="15"/>
        <v>15609</v>
      </c>
      <c r="L41" s="163">
        <f t="shared" si="14"/>
        <v>0.24749448212284306</v>
      </c>
    </row>
    <row r="42" spans="1:12" s="57" customFormat="1" x14ac:dyDescent="0.25">
      <c r="B42" s="165" t="s">
        <v>112</v>
      </c>
      <c r="C42" s="166">
        <v>382110</v>
      </c>
      <c r="D42" s="166">
        <v>140970</v>
      </c>
      <c r="E42" s="166">
        <v>3417</v>
      </c>
      <c r="F42" s="166">
        <v>306586</v>
      </c>
      <c r="G42" s="166">
        <v>360210</v>
      </c>
      <c r="H42" s="166">
        <v>391918</v>
      </c>
      <c r="I42" s="166">
        <v>399237</v>
      </c>
      <c r="J42" s="181">
        <f t="shared" ref="J42:J49" si="16">IFERROR(I42/H42-1,"-")</f>
        <v>1.8674824835807513E-2</v>
      </c>
      <c r="K42" s="165">
        <f t="shared" si="15"/>
        <v>7319</v>
      </c>
      <c r="L42" s="167">
        <f t="shared" si="14"/>
        <v>0.12726405098250729</v>
      </c>
    </row>
    <row r="43" spans="1:12" s="57" customFormat="1" x14ac:dyDescent="0.25">
      <c r="B43" s="165" t="s">
        <v>115</v>
      </c>
      <c r="C43" s="166">
        <v>34729</v>
      </c>
      <c r="D43" s="166">
        <v>14886</v>
      </c>
      <c r="E43" s="166">
        <v>4890</v>
      </c>
      <c r="F43" s="166">
        <v>22405</v>
      </c>
      <c r="G43" s="166">
        <v>27868</v>
      </c>
      <c r="H43" s="166">
        <v>27250</v>
      </c>
      <c r="I43" s="166">
        <v>28862</v>
      </c>
      <c r="J43" s="181">
        <f t="shared" si="16"/>
        <v>5.9155963302752301E-2</v>
      </c>
      <c r="K43" s="165">
        <f t="shared" si="15"/>
        <v>1612</v>
      </c>
      <c r="L43" s="167">
        <f t="shared" si="14"/>
        <v>9.2002871463745216E-3</v>
      </c>
    </row>
    <row r="44" spans="1:12" x14ac:dyDescent="0.25">
      <c r="A44" s="1"/>
      <c r="B44" s="165" t="s">
        <v>118</v>
      </c>
      <c r="C44" s="166">
        <v>15282</v>
      </c>
      <c r="D44" s="166">
        <v>7059</v>
      </c>
      <c r="E44" s="166">
        <v>7849</v>
      </c>
      <c r="F44" s="166">
        <v>15441</v>
      </c>
      <c r="G44" s="166">
        <v>17860</v>
      </c>
      <c r="H44" s="166">
        <v>18036</v>
      </c>
      <c r="I44" s="166">
        <v>18502</v>
      </c>
      <c r="J44" s="181">
        <f t="shared" si="16"/>
        <v>2.5837214459969005E-2</v>
      </c>
      <c r="K44" s="165">
        <f t="shared" si="15"/>
        <v>466</v>
      </c>
      <c r="L44" s="167">
        <f t="shared" si="14"/>
        <v>5.897848824829236E-3</v>
      </c>
    </row>
    <row r="45" spans="1:12" x14ac:dyDescent="0.25">
      <c r="A45" s="1"/>
      <c r="B45" s="165" t="s">
        <v>125</v>
      </c>
      <c r="C45" s="166">
        <v>33079</v>
      </c>
      <c r="D45" s="166">
        <v>13054</v>
      </c>
      <c r="E45" s="166">
        <v>3419</v>
      </c>
      <c r="F45" s="166">
        <v>36418</v>
      </c>
      <c r="G45" s="166">
        <v>32685</v>
      </c>
      <c r="H45" s="166">
        <v>34207</v>
      </c>
      <c r="I45" s="166">
        <v>30816</v>
      </c>
      <c r="J45" s="181">
        <f t="shared" si="16"/>
        <v>-9.9131756657994008E-2</v>
      </c>
      <c r="K45" s="165">
        <f t="shared" si="15"/>
        <v>-3391</v>
      </c>
      <c r="L45" s="167">
        <f t="shared" si="14"/>
        <v>9.8231601657084496E-3</v>
      </c>
    </row>
    <row r="46" spans="1:12" x14ac:dyDescent="0.25">
      <c r="A46" s="1"/>
      <c r="B46" s="165" t="s">
        <v>121</v>
      </c>
      <c r="C46" s="166">
        <v>24096</v>
      </c>
      <c r="D46" s="166">
        <v>11786</v>
      </c>
      <c r="E46" s="166">
        <v>2753</v>
      </c>
      <c r="F46" s="166">
        <v>22089</v>
      </c>
      <c r="G46" s="166">
        <v>24992</v>
      </c>
      <c r="H46" s="166">
        <v>27545</v>
      </c>
      <c r="I46" s="166">
        <v>23241</v>
      </c>
      <c r="J46" s="181">
        <f t="shared" si="16"/>
        <v>-0.15625340352151029</v>
      </c>
      <c r="K46" s="165">
        <f t="shared" si="15"/>
        <v>-4304</v>
      </c>
      <c r="L46" s="167">
        <f t="shared" si="14"/>
        <v>7.4084912192117752E-3</v>
      </c>
    </row>
    <row r="47" spans="1:12" x14ac:dyDescent="0.25">
      <c r="A47" s="1"/>
      <c r="B47" s="165" t="s">
        <v>130</v>
      </c>
      <c r="C47" s="166">
        <v>21311</v>
      </c>
      <c r="D47" s="166">
        <v>12179</v>
      </c>
      <c r="E47" s="166">
        <v>420</v>
      </c>
      <c r="F47" s="166">
        <v>15389</v>
      </c>
      <c r="G47" s="166">
        <v>17947</v>
      </c>
      <c r="H47" s="166">
        <v>16728</v>
      </c>
      <c r="I47" s="166">
        <v>17045</v>
      </c>
      <c r="J47" s="181">
        <f t="shared" si="16"/>
        <v>1.8950263032042169E-2</v>
      </c>
      <c r="K47" s="165">
        <f t="shared" si="15"/>
        <v>317</v>
      </c>
      <c r="L47" s="167">
        <f t="shared" si="14"/>
        <v>5.4334035898397108E-3</v>
      </c>
    </row>
    <row r="48" spans="1:12" x14ac:dyDescent="0.25">
      <c r="A48" s="164" t="s">
        <v>146</v>
      </c>
      <c r="B48" s="165" t="s">
        <v>133</v>
      </c>
      <c r="C48" s="166">
        <v>31592</v>
      </c>
      <c r="D48" s="166">
        <v>20180</v>
      </c>
      <c r="E48" s="166">
        <v>2116</v>
      </c>
      <c r="F48" s="166">
        <v>14729</v>
      </c>
      <c r="G48" s="166">
        <v>18123</v>
      </c>
      <c r="H48" s="166">
        <v>19789</v>
      </c>
      <c r="I48" s="166">
        <v>15600</v>
      </c>
      <c r="J48" s="181">
        <f t="shared" si="16"/>
        <v>-0.21168325837586544</v>
      </c>
      <c r="K48" s="165">
        <f t="shared" si="15"/>
        <v>-4189</v>
      </c>
      <c r="L48" s="167">
        <f t="shared" si="14"/>
        <v>4.9727835729832491E-3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178771</v>
      </c>
      <c r="D49" s="171">
        <f t="shared" ref="D49:I49" si="18">D41-SUM(D42:D48)</f>
        <v>86932</v>
      </c>
      <c r="E49" s="171">
        <f t="shared" si="18"/>
        <v>39762</v>
      </c>
      <c r="F49" s="171">
        <f t="shared" si="18"/>
        <v>195326</v>
      </c>
      <c r="G49" s="171">
        <f t="shared" si="18"/>
        <v>216236</v>
      </c>
      <c r="H49" s="171">
        <f t="shared" si="18"/>
        <v>225327</v>
      </c>
      <c r="I49" s="171">
        <f t="shared" si="18"/>
        <v>243106</v>
      </c>
      <c r="J49" s="182">
        <f t="shared" si="16"/>
        <v>7.890310526479305E-2</v>
      </c>
      <c r="K49" s="170">
        <f>I49-H49</f>
        <v>17779</v>
      </c>
      <c r="L49" s="172">
        <f t="shared" si="14"/>
        <v>7.7494456621388833E-2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26450</v>
      </c>
      <c r="D51" s="178">
        <v>11900</v>
      </c>
      <c r="E51" s="178">
        <v>5578</v>
      </c>
      <c r="F51" s="178">
        <v>18891</v>
      </c>
      <c r="G51" s="178">
        <v>29549</v>
      </c>
      <c r="H51" s="178">
        <v>25686</v>
      </c>
      <c r="I51" s="178">
        <v>24307</v>
      </c>
      <c r="J51" s="179">
        <f>IFERROR(I51/H51-1,"-")</f>
        <v>-5.3686833294401604E-2</v>
      </c>
      <c r="K51" s="178">
        <f>I51-H51</f>
        <v>-1379</v>
      </c>
      <c r="L51" s="179">
        <f t="shared" ref="L51:L63" si="19">I51/I$9</f>
        <v>7.7482980966989646E-3</v>
      </c>
    </row>
    <row r="52" spans="1:12" x14ac:dyDescent="0.25">
      <c r="A52" s="1" t="s">
        <v>98</v>
      </c>
      <c r="B52" s="161" t="s">
        <v>99</v>
      </c>
      <c r="C52" s="162">
        <v>5333</v>
      </c>
      <c r="D52" s="162">
        <v>1180</v>
      </c>
      <c r="E52" s="162">
        <v>1616</v>
      </c>
      <c r="F52" s="162">
        <v>2216</v>
      </c>
      <c r="G52" s="162">
        <v>12386</v>
      </c>
      <c r="H52" s="162">
        <v>6510</v>
      </c>
      <c r="I52" s="162">
        <v>4608</v>
      </c>
      <c r="J52" s="180">
        <f>IFERROR(I52/H52-1,"-")</f>
        <v>-0.29216589861751152</v>
      </c>
      <c r="K52" s="161">
        <f t="shared" ref="K52:K62" si="20">I52-H52</f>
        <v>-1902</v>
      </c>
      <c r="L52" s="163">
        <f t="shared" si="19"/>
        <v>1.4688837630965905E-3</v>
      </c>
    </row>
    <row r="53" spans="1:12" x14ac:dyDescent="0.25">
      <c r="A53" s="164" t="s">
        <v>105</v>
      </c>
      <c r="B53" s="165" t="s">
        <v>105</v>
      </c>
      <c r="C53" s="166">
        <v>3021</v>
      </c>
      <c r="D53" s="166">
        <v>576</v>
      </c>
      <c r="E53" s="166">
        <v>756</v>
      </c>
      <c r="F53" s="166">
        <v>794</v>
      </c>
      <c r="G53" s="166">
        <v>9119</v>
      </c>
      <c r="H53" s="166">
        <v>4318</v>
      </c>
      <c r="I53" s="166">
        <v>2935</v>
      </c>
      <c r="J53" s="181">
        <f>IFERROR(I53/H53-1,"-")</f>
        <v>-0.32028716998610463</v>
      </c>
      <c r="K53" s="165">
        <f t="shared" si="20"/>
        <v>-1383</v>
      </c>
      <c r="L53" s="167">
        <f t="shared" si="19"/>
        <v>9.3558460171191266E-4</v>
      </c>
    </row>
    <row r="54" spans="1:12" x14ac:dyDescent="0.25">
      <c r="A54" s="164" t="s">
        <v>102</v>
      </c>
      <c r="B54" s="165" t="s">
        <v>102</v>
      </c>
      <c r="C54" s="166">
        <v>2312</v>
      </c>
      <c r="D54" s="166">
        <v>604</v>
      </c>
      <c r="E54" s="166">
        <v>860</v>
      </c>
      <c r="F54" s="166">
        <v>1422</v>
      </c>
      <c r="G54" s="166">
        <v>3267</v>
      </c>
      <c r="H54" s="166">
        <v>2192</v>
      </c>
      <c r="I54" s="166">
        <v>1673</v>
      </c>
      <c r="J54" s="181">
        <f>IFERROR(I54/H54-1,"-")</f>
        <v>-0.2367700729927007</v>
      </c>
      <c r="K54" s="165">
        <f t="shared" si="20"/>
        <v>-519</v>
      </c>
      <c r="L54" s="167">
        <f t="shared" si="19"/>
        <v>5.3329916138467796E-4</v>
      </c>
    </row>
    <row r="55" spans="1:12" x14ac:dyDescent="0.25">
      <c r="A55" s="1"/>
      <c r="B55" s="161" t="s">
        <v>109</v>
      </c>
      <c r="C55" s="162">
        <v>21117</v>
      </c>
      <c r="D55" s="162">
        <v>10720</v>
      </c>
      <c r="E55" s="162">
        <v>3962</v>
      </c>
      <c r="F55" s="162">
        <v>16675</v>
      </c>
      <c r="G55" s="162">
        <v>17163</v>
      </c>
      <c r="H55" s="162">
        <v>19176</v>
      </c>
      <c r="I55" s="162">
        <v>19699</v>
      </c>
      <c r="J55" s="180">
        <f>IFERROR(I55/H55-1,"-")</f>
        <v>2.7273675427617938E-2</v>
      </c>
      <c r="K55" s="161">
        <f t="shared" si="20"/>
        <v>523</v>
      </c>
      <c r="L55" s="163">
        <f t="shared" si="19"/>
        <v>6.2794143336023737E-3</v>
      </c>
    </row>
    <row r="56" spans="1:12" s="57" customFormat="1" x14ac:dyDescent="0.25">
      <c r="B56" s="165" t="s">
        <v>112</v>
      </c>
      <c r="C56" s="166">
        <v>6243</v>
      </c>
      <c r="D56" s="166">
        <v>3648</v>
      </c>
      <c r="E56" s="166">
        <v>114</v>
      </c>
      <c r="F56" s="166">
        <v>6062</v>
      </c>
      <c r="G56" s="166">
        <v>5489</v>
      </c>
      <c r="H56" s="166">
        <v>6677</v>
      </c>
      <c r="I56" s="166">
        <v>7123</v>
      </c>
      <c r="J56" s="181">
        <f t="shared" ref="J56:J63" si="21">IFERROR(I56/H56-1,"-")</f>
        <v>6.679646547850826E-2</v>
      </c>
      <c r="K56" s="165">
        <f t="shared" si="20"/>
        <v>446</v>
      </c>
      <c r="L56" s="167">
        <f t="shared" si="19"/>
        <v>2.2705857301512618E-3</v>
      </c>
    </row>
    <row r="57" spans="1:12" s="57" customFormat="1" x14ac:dyDescent="0.25">
      <c r="B57" s="165" t="s">
        <v>115</v>
      </c>
      <c r="C57" s="166">
        <v>5970</v>
      </c>
      <c r="D57" s="166">
        <v>2760</v>
      </c>
      <c r="E57" s="166">
        <v>1495</v>
      </c>
      <c r="F57" s="166">
        <v>4137</v>
      </c>
      <c r="G57" s="166">
        <v>3170</v>
      </c>
      <c r="H57" s="166">
        <v>4024</v>
      </c>
      <c r="I57" s="166">
        <v>4162</v>
      </c>
      <c r="J57" s="181">
        <f t="shared" si="21"/>
        <v>3.4294234592445294E-2</v>
      </c>
      <c r="K57" s="165">
        <f t="shared" si="20"/>
        <v>138</v>
      </c>
      <c r="L57" s="167">
        <f t="shared" si="19"/>
        <v>1.3267131558177105E-3</v>
      </c>
    </row>
    <row r="58" spans="1:12" x14ac:dyDescent="0.25">
      <c r="A58" s="1"/>
      <c r="B58" s="165" t="s">
        <v>118</v>
      </c>
      <c r="C58" s="166">
        <v>1364</v>
      </c>
      <c r="D58" s="166">
        <v>468</v>
      </c>
      <c r="E58" s="166">
        <v>639</v>
      </c>
      <c r="F58" s="166">
        <v>1175</v>
      </c>
      <c r="G58" s="166">
        <v>1646</v>
      </c>
      <c r="H58" s="166">
        <v>1282</v>
      </c>
      <c r="I58" s="166">
        <v>1139</v>
      </c>
      <c r="J58" s="181">
        <f t="shared" si="21"/>
        <v>-0.1115444617784711</v>
      </c>
      <c r="K58" s="165">
        <f t="shared" si="20"/>
        <v>-143</v>
      </c>
      <c r="L58" s="167">
        <f t="shared" si="19"/>
        <v>3.630769544633283E-4</v>
      </c>
    </row>
    <row r="59" spans="1:12" x14ac:dyDescent="0.25">
      <c r="A59" s="1"/>
      <c r="B59" s="165" t="s">
        <v>125</v>
      </c>
      <c r="C59" s="166">
        <v>526</v>
      </c>
      <c r="D59" s="166">
        <v>223</v>
      </c>
      <c r="E59" s="166">
        <v>94</v>
      </c>
      <c r="F59" s="166">
        <v>444</v>
      </c>
      <c r="G59" s="166">
        <v>385</v>
      </c>
      <c r="H59" s="166">
        <v>638</v>
      </c>
      <c r="I59" s="166">
        <v>593</v>
      </c>
      <c r="J59" s="181">
        <f t="shared" si="21"/>
        <v>-7.0532915360501547E-2</v>
      </c>
      <c r="K59" s="165">
        <f t="shared" si="20"/>
        <v>-45</v>
      </c>
      <c r="L59" s="167">
        <f t="shared" si="19"/>
        <v>1.8902952940891456E-4</v>
      </c>
    </row>
    <row r="60" spans="1:12" x14ac:dyDescent="0.25">
      <c r="A60" s="1"/>
      <c r="B60" s="165" t="s">
        <v>121</v>
      </c>
      <c r="C60" s="166">
        <v>570</v>
      </c>
      <c r="D60" s="166">
        <v>213</v>
      </c>
      <c r="E60" s="166">
        <v>112</v>
      </c>
      <c r="F60" s="166">
        <v>419</v>
      </c>
      <c r="G60" s="166">
        <v>406</v>
      </c>
      <c r="H60" s="166">
        <v>454</v>
      </c>
      <c r="I60" s="166">
        <v>521</v>
      </c>
      <c r="J60" s="181">
        <f t="shared" si="21"/>
        <v>0.14757709251101314</v>
      </c>
      <c r="K60" s="165">
        <f t="shared" si="20"/>
        <v>67</v>
      </c>
      <c r="L60" s="167">
        <f t="shared" si="19"/>
        <v>1.6607822061053031E-4</v>
      </c>
    </row>
    <row r="61" spans="1:12" x14ac:dyDescent="0.25">
      <c r="A61" s="1"/>
      <c r="B61" s="165" t="s">
        <v>130</v>
      </c>
      <c r="C61" s="166">
        <v>185</v>
      </c>
      <c r="D61" s="166">
        <v>147</v>
      </c>
      <c r="E61" s="166">
        <v>29</v>
      </c>
      <c r="F61" s="166">
        <v>55</v>
      </c>
      <c r="G61" s="166">
        <v>167</v>
      </c>
      <c r="H61" s="166">
        <v>93</v>
      </c>
      <c r="I61" s="166">
        <v>174</v>
      </c>
      <c r="J61" s="181">
        <f t="shared" si="21"/>
        <v>0.87096774193548376</v>
      </c>
      <c r="K61" s="165">
        <f t="shared" si="20"/>
        <v>81</v>
      </c>
      <c r="L61" s="167">
        <f t="shared" si="19"/>
        <v>5.5465662929428547E-5</v>
      </c>
    </row>
    <row r="62" spans="1:12" x14ac:dyDescent="0.25">
      <c r="A62" s="164" t="s">
        <v>146</v>
      </c>
      <c r="B62" s="165" t="s">
        <v>133</v>
      </c>
      <c r="C62" s="166">
        <v>305</v>
      </c>
      <c r="D62" s="166">
        <v>253</v>
      </c>
      <c r="E62" s="166">
        <v>16</v>
      </c>
      <c r="F62" s="166">
        <v>95</v>
      </c>
      <c r="G62" s="166">
        <v>159</v>
      </c>
      <c r="H62" s="166">
        <v>97</v>
      </c>
      <c r="I62" s="166">
        <v>425</v>
      </c>
      <c r="J62" s="181">
        <f t="shared" si="21"/>
        <v>3.3814432989690726</v>
      </c>
      <c r="K62" s="165">
        <f t="shared" si="20"/>
        <v>328</v>
      </c>
      <c r="L62" s="167">
        <f t="shared" si="19"/>
        <v>1.35476475546018E-4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5954</v>
      </c>
      <c r="D63" s="171">
        <f t="shared" ref="D63:I63" si="23">D55-SUM(D56:D62)</f>
        <v>3008</v>
      </c>
      <c r="E63" s="171">
        <f t="shared" si="23"/>
        <v>1463</v>
      </c>
      <c r="F63" s="171">
        <f t="shared" si="23"/>
        <v>4288</v>
      </c>
      <c r="G63" s="171">
        <f t="shared" si="23"/>
        <v>5741</v>
      </c>
      <c r="H63" s="171">
        <f t="shared" si="23"/>
        <v>5911</v>
      </c>
      <c r="I63" s="171">
        <f t="shared" si="23"/>
        <v>5562</v>
      </c>
      <c r="J63" s="182">
        <f t="shared" si="21"/>
        <v>-5.9042463204195594E-2</v>
      </c>
      <c r="K63" s="170">
        <f>I63-H63</f>
        <v>-349</v>
      </c>
      <c r="L63" s="172">
        <f t="shared" si="19"/>
        <v>1.7729886046751815E-3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75119</v>
      </c>
      <c r="D65" s="178">
        <v>29538</v>
      </c>
      <c r="E65" s="178">
        <v>21235</v>
      </c>
      <c r="F65" s="178">
        <v>78873</v>
      </c>
      <c r="G65" s="178">
        <v>101039</v>
      </c>
      <c r="H65" s="178">
        <v>136007</v>
      </c>
      <c r="I65" s="178">
        <v>108799</v>
      </c>
      <c r="J65" s="179">
        <f>IFERROR(I65/H65-1,"-")</f>
        <v>-0.20004852691405595</v>
      </c>
      <c r="K65" s="178">
        <f>I65-H65</f>
        <v>-27208</v>
      </c>
      <c r="L65" s="179">
        <f t="shared" ref="L65:L77" si="24">I65/I$9</f>
        <v>3.4681658971602858E-2</v>
      </c>
    </row>
    <row r="66" spans="1:12" x14ac:dyDescent="0.25">
      <c r="A66" s="1" t="s">
        <v>98</v>
      </c>
      <c r="B66" s="161" t="s">
        <v>99</v>
      </c>
      <c r="C66" s="162">
        <v>16572</v>
      </c>
      <c r="D66" s="162">
        <v>6589</v>
      </c>
      <c r="E66" s="162">
        <v>9773</v>
      </c>
      <c r="F66" s="162">
        <v>16521</v>
      </c>
      <c r="G66" s="162">
        <v>16895</v>
      </c>
      <c r="H66" s="162">
        <v>32362</v>
      </c>
      <c r="I66" s="162">
        <v>21314</v>
      </c>
      <c r="J66" s="180">
        <f>IFERROR(I66/H66-1,"-")</f>
        <v>-0.34138804771027753</v>
      </c>
      <c r="K66" s="161">
        <f t="shared" ref="K66:K76" si="25">I66-H66</f>
        <v>-11048</v>
      </c>
      <c r="L66" s="163">
        <f t="shared" si="24"/>
        <v>6.7942249406772424E-3</v>
      </c>
    </row>
    <row r="67" spans="1:12" x14ac:dyDescent="0.25">
      <c r="A67" s="164" t="s">
        <v>105</v>
      </c>
      <c r="B67" s="165" t="s">
        <v>105</v>
      </c>
      <c r="C67" s="166">
        <v>8691</v>
      </c>
      <c r="D67" s="166">
        <v>2565</v>
      </c>
      <c r="E67" s="166">
        <v>9350</v>
      </c>
      <c r="F67" s="166">
        <v>11957</v>
      </c>
      <c r="G67" s="166">
        <v>12094</v>
      </c>
      <c r="H67" s="166">
        <v>19236</v>
      </c>
      <c r="I67" s="166">
        <v>7816</v>
      </c>
      <c r="J67" s="181">
        <f>IFERROR(I67/H67-1,"-")</f>
        <v>-0.59367851944271166</v>
      </c>
      <c r="K67" s="165">
        <f t="shared" si="25"/>
        <v>-11420</v>
      </c>
      <c r="L67" s="167">
        <f t="shared" si="24"/>
        <v>2.49149207733571E-3</v>
      </c>
    </row>
    <row r="68" spans="1:12" x14ac:dyDescent="0.25">
      <c r="A68" s="164" t="s">
        <v>102</v>
      </c>
      <c r="B68" s="165" t="s">
        <v>102</v>
      </c>
      <c r="C68" s="166">
        <v>7881</v>
      </c>
      <c r="D68" s="166">
        <v>4024</v>
      </c>
      <c r="E68" s="166">
        <v>423</v>
      </c>
      <c r="F68" s="166">
        <v>4564</v>
      </c>
      <c r="G68" s="166">
        <v>4801</v>
      </c>
      <c r="H68" s="166">
        <v>13126</v>
      </c>
      <c r="I68" s="166">
        <v>13498</v>
      </c>
      <c r="J68" s="181">
        <f>IFERROR(I68/H68-1,"-")</f>
        <v>2.8340697851592322E-2</v>
      </c>
      <c r="K68" s="165">
        <f t="shared" si="25"/>
        <v>372</v>
      </c>
      <c r="L68" s="167">
        <f t="shared" si="24"/>
        <v>4.302732863341532E-3</v>
      </c>
    </row>
    <row r="69" spans="1:12" x14ac:dyDescent="0.25">
      <c r="A69" s="1"/>
      <c r="B69" s="161" t="s">
        <v>109</v>
      </c>
      <c r="C69" s="162">
        <v>58547</v>
      </c>
      <c r="D69" s="162">
        <v>22949</v>
      </c>
      <c r="E69" s="162">
        <v>11462</v>
      </c>
      <c r="F69" s="162">
        <v>62352</v>
      </c>
      <c r="G69" s="162">
        <v>84144</v>
      </c>
      <c r="H69" s="162">
        <v>103645</v>
      </c>
      <c r="I69" s="162">
        <v>87485</v>
      </c>
      <c r="J69" s="180">
        <f>IFERROR(I69/H69-1,"-")</f>
        <v>-0.15591683149211255</v>
      </c>
      <c r="K69" s="161">
        <f t="shared" si="25"/>
        <v>-16160</v>
      </c>
      <c r="L69" s="163">
        <f t="shared" si="24"/>
        <v>2.7887434030925612E-2</v>
      </c>
    </row>
    <row r="70" spans="1:12" s="57" customFormat="1" x14ac:dyDescent="0.25">
      <c r="B70" s="165" t="s">
        <v>112</v>
      </c>
      <c r="C70" s="166">
        <v>25686</v>
      </c>
      <c r="D70" s="166">
        <v>9198</v>
      </c>
      <c r="E70" s="166">
        <v>1409</v>
      </c>
      <c r="F70" s="166">
        <v>25128</v>
      </c>
      <c r="G70" s="166">
        <v>29122</v>
      </c>
      <c r="H70" s="166">
        <v>40052</v>
      </c>
      <c r="I70" s="166">
        <v>43439</v>
      </c>
      <c r="J70" s="181">
        <f t="shared" ref="J70:J77" si="26">IFERROR(I70/H70-1,"-")</f>
        <v>8.4565065414960561E-2</v>
      </c>
      <c r="K70" s="165">
        <f t="shared" si="25"/>
        <v>3387</v>
      </c>
      <c r="L70" s="167">
        <f t="shared" si="24"/>
        <v>1.3846970873514062E-2</v>
      </c>
    </row>
    <row r="71" spans="1:12" s="57" customFormat="1" x14ac:dyDescent="0.25">
      <c r="B71" s="165" t="s">
        <v>115</v>
      </c>
      <c r="C71" s="166">
        <v>7310</v>
      </c>
      <c r="D71" s="166">
        <v>2626</v>
      </c>
      <c r="E71" s="166">
        <v>2083</v>
      </c>
      <c r="F71" s="166">
        <v>6465</v>
      </c>
      <c r="G71" s="166">
        <v>6452</v>
      </c>
      <c r="H71" s="166">
        <v>6763</v>
      </c>
      <c r="I71" s="166">
        <v>6660</v>
      </c>
      <c r="J71" s="181">
        <f t="shared" si="26"/>
        <v>-1.5229927546946631E-2</v>
      </c>
      <c r="K71" s="165">
        <f t="shared" si="25"/>
        <v>-103</v>
      </c>
      <c r="L71" s="167">
        <f t="shared" si="24"/>
        <v>2.122996063850541E-3</v>
      </c>
    </row>
    <row r="72" spans="1:12" x14ac:dyDescent="0.25">
      <c r="A72" s="1"/>
      <c r="B72" s="165" t="s">
        <v>118</v>
      </c>
      <c r="C72" s="166">
        <v>6377</v>
      </c>
      <c r="D72" s="166">
        <v>2915</v>
      </c>
      <c r="E72" s="166">
        <v>1450</v>
      </c>
      <c r="F72" s="166">
        <v>8106</v>
      </c>
      <c r="G72" s="166">
        <v>10568</v>
      </c>
      <c r="H72" s="166">
        <v>12526</v>
      </c>
      <c r="I72" s="166">
        <v>5835</v>
      </c>
      <c r="J72" s="181">
        <f t="shared" si="26"/>
        <v>-0.53416892862845278</v>
      </c>
      <c r="K72" s="165">
        <f t="shared" si="25"/>
        <v>-6691</v>
      </c>
      <c r="L72" s="167">
        <f t="shared" si="24"/>
        <v>1.8600123172023886E-3</v>
      </c>
    </row>
    <row r="73" spans="1:12" x14ac:dyDescent="0.25">
      <c r="A73" s="1"/>
      <c r="B73" s="165" t="s">
        <v>125</v>
      </c>
      <c r="C73" s="166">
        <v>1332</v>
      </c>
      <c r="D73" s="166">
        <v>233</v>
      </c>
      <c r="E73" s="166">
        <v>496</v>
      </c>
      <c r="F73" s="166">
        <v>2187</v>
      </c>
      <c r="G73" s="166">
        <v>2365</v>
      </c>
      <c r="H73" s="166">
        <v>4095</v>
      </c>
      <c r="I73" s="166">
        <v>3148</v>
      </c>
      <c r="J73" s="181">
        <f t="shared" si="26"/>
        <v>-0.23125763125763121</v>
      </c>
      <c r="K73" s="165">
        <f t="shared" si="25"/>
        <v>-947</v>
      </c>
      <c r="L73" s="167">
        <f t="shared" si="24"/>
        <v>1.0034822235737992E-3</v>
      </c>
    </row>
    <row r="74" spans="1:12" x14ac:dyDescent="0.25">
      <c r="A74" s="1"/>
      <c r="B74" s="165" t="s">
        <v>121</v>
      </c>
      <c r="C74" s="166">
        <v>1418</v>
      </c>
      <c r="D74" s="166">
        <v>590</v>
      </c>
      <c r="E74" s="166">
        <v>900</v>
      </c>
      <c r="F74" s="166">
        <v>1794</v>
      </c>
      <c r="G74" s="166">
        <v>1728</v>
      </c>
      <c r="H74" s="166">
        <v>2306</v>
      </c>
      <c r="I74" s="166">
        <v>1904</v>
      </c>
      <c r="J74" s="181">
        <f t="shared" si="26"/>
        <v>-0.17432784041630534</v>
      </c>
      <c r="K74" s="165">
        <f t="shared" si="25"/>
        <v>-402</v>
      </c>
      <c r="L74" s="167">
        <f t="shared" si="24"/>
        <v>6.0693461044616069E-4</v>
      </c>
    </row>
    <row r="75" spans="1:12" x14ac:dyDescent="0.25">
      <c r="A75" s="1"/>
      <c r="B75" s="165" t="s">
        <v>130</v>
      </c>
      <c r="C75" s="166">
        <v>1330</v>
      </c>
      <c r="D75" s="166">
        <v>833</v>
      </c>
      <c r="E75" s="166">
        <v>2</v>
      </c>
      <c r="F75" s="166">
        <v>1434</v>
      </c>
      <c r="G75" s="166">
        <v>3910</v>
      </c>
      <c r="H75" s="166">
        <v>2831</v>
      </c>
      <c r="I75" s="166">
        <v>1714</v>
      </c>
      <c r="J75" s="181">
        <f t="shared" si="26"/>
        <v>-0.39456022606852703</v>
      </c>
      <c r="K75" s="165">
        <f t="shared" si="25"/>
        <v>-1117</v>
      </c>
      <c r="L75" s="167">
        <f t="shared" si="24"/>
        <v>5.463686566726468E-4</v>
      </c>
    </row>
    <row r="76" spans="1:12" x14ac:dyDescent="0.25">
      <c r="A76" s="164" t="s">
        <v>146</v>
      </c>
      <c r="B76" s="165" t="s">
        <v>133</v>
      </c>
      <c r="C76" s="166">
        <v>1485</v>
      </c>
      <c r="D76" s="166">
        <v>961</v>
      </c>
      <c r="E76" s="166">
        <v>0</v>
      </c>
      <c r="F76" s="166">
        <v>469</v>
      </c>
      <c r="G76" s="166">
        <v>1061</v>
      </c>
      <c r="H76" s="166">
        <v>2071</v>
      </c>
      <c r="I76" s="166">
        <v>2236</v>
      </c>
      <c r="J76" s="181">
        <f t="shared" si="26"/>
        <v>7.9671656204731933E-2</v>
      </c>
      <c r="K76" s="165">
        <f t="shared" si="25"/>
        <v>165</v>
      </c>
      <c r="L76" s="167">
        <f t="shared" si="24"/>
        <v>7.1276564546093239E-4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13609</v>
      </c>
      <c r="D77" s="171">
        <f t="shared" ref="D77:I77" si="28">D69-SUM(D70:D76)</f>
        <v>5593</v>
      </c>
      <c r="E77" s="171">
        <f t="shared" si="28"/>
        <v>5122</v>
      </c>
      <c r="F77" s="171">
        <f t="shared" si="28"/>
        <v>16769</v>
      </c>
      <c r="G77" s="171">
        <f t="shared" si="28"/>
        <v>28938</v>
      </c>
      <c r="H77" s="171">
        <f t="shared" si="28"/>
        <v>33001</v>
      </c>
      <c r="I77" s="171">
        <f t="shared" si="28"/>
        <v>22549</v>
      </c>
      <c r="J77" s="182">
        <f t="shared" si="26"/>
        <v>-0.31671767522196292</v>
      </c>
      <c r="K77" s="170">
        <f>I77-H77</f>
        <v>-10452</v>
      </c>
      <c r="L77" s="172">
        <f t="shared" si="24"/>
        <v>7.1879036402050824E-3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453133</v>
      </c>
      <c r="D79" s="178">
        <v>183101</v>
      </c>
      <c r="E79" s="178">
        <v>76469</v>
      </c>
      <c r="F79" s="178">
        <v>372553</v>
      </c>
      <c r="G79" s="178">
        <v>443789</v>
      </c>
      <c r="H79" s="178">
        <v>509981</v>
      </c>
      <c r="I79" s="178">
        <v>517418</v>
      </c>
      <c r="J79" s="179">
        <f>IFERROR(I79/H79-1,"-")</f>
        <v>1.458289622554565E-2</v>
      </c>
      <c r="K79" s="178">
        <f>I79-H79</f>
        <v>7437</v>
      </c>
      <c r="L79" s="179">
        <f t="shared" ref="L79:L91" si="29">I79/I$9</f>
        <v>0.16493639299781071</v>
      </c>
    </row>
    <row r="80" spans="1:12" x14ac:dyDescent="0.25">
      <c r="A80" s="1" t="s">
        <v>98</v>
      </c>
      <c r="B80" s="161" t="s">
        <v>99</v>
      </c>
      <c r="C80" s="162">
        <v>189662</v>
      </c>
      <c r="D80" s="162">
        <v>56011</v>
      </c>
      <c r="E80" s="162">
        <v>41163</v>
      </c>
      <c r="F80" s="162">
        <v>169776</v>
      </c>
      <c r="G80" s="162">
        <v>184091</v>
      </c>
      <c r="H80" s="162">
        <v>194736</v>
      </c>
      <c r="I80" s="162">
        <v>198338</v>
      </c>
      <c r="J80" s="180">
        <f>IFERROR(I80/H80-1,"-")</f>
        <v>1.8496836743077782E-2</v>
      </c>
      <c r="K80" s="161">
        <f t="shared" ref="K80:K90" si="30">I80-H80</f>
        <v>3602</v>
      </c>
      <c r="L80" s="163">
        <f t="shared" si="29"/>
        <v>6.3223842839637931E-2</v>
      </c>
    </row>
    <row r="81" spans="1:12" x14ac:dyDescent="0.25">
      <c r="A81" s="164" t="s">
        <v>105</v>
      </c>
      <c r="B81" s="165" t="s">
        <v>105</v>
      </c>
      <c r="C81" s="166">
        <v>32976</v>
      </c>
      <c r="D81" s="166">
        <v>9469</v>
      </c>
      <c r="E81" s="166">
        <v>18642</v>
      </c>
      <c r="F81" s="166">
        <v>43105</v>
      </c>
      <c r="G81" s="166">
        <v>44990</v>
      </c>
      <c r="H81" s="166">
        <v>52905</v>
      </c>
      <c r="I81" s="166">
        <v>42343</v>
      </c>
      <c r="J81" s="181">
        <f>IFERROR(I81/H81-1,"-")</f>
        <v>-0.19964086570267459</v>
      </c>
      <c r="K81" s="165">
        <f t="shared" si="30"/>
        <v>-10562</v>
      </c>
      <c r="L81" s="167">
        <f t="shared" si="29"/>
        <v>1.3497600950694213E-2</v>
      </c>
    </row>
    <row r="82" spans="1:12" x14ac:dyDescent="0.25">
      <c r="A82" s="164" t="s">
        <v>102</v>
      </c>
      <c r="B82" s="165" t="s">
        <v>102</v>
      </c>
      <c r="C82" s="166">
        <v>156686</v>
      </c>
      <c r="D82" s="166">
        <v>46542</v>
      </c>
      <c r="E82" s="166">
        <v>22521</v>
      </c>
      <c r="F82" s="166">
        <v>126671</v>
      </c>
      <c r="G82" s="166">
        <v>139101</v>
      </c>
      <c r="H82" s="166">
        <v>141831</v>
      </c>
      <c r="I82" s="166">
        <v>155995</v>
      </c>
      <c r="J82" s="181">
        <f>IFERROR(I82/H82-1,"-")</f>
        <v>9.9865332684674124E-2</v>
      </c>
      <c r="K82" s="165">
        <f t="shared" si="30"/>
        <v>14164</v>
      </c>
      <c r="L82" s="167">
        <f t="shared" si="29"/>
        <v>4.9726241888943715E-2</v>
      </c>
    </row>
    <row r="83" spans="1:12" x14ac:dyDescent="0.25">
      <c r="A83" s="1"/>
      <c r="B83" s="161" t="s">
        <v>109</v>
      </c>
      <c r="C83" s="162">
        <v>263471</v>
      </c>
      <c r="D83" s="162">
        <v>127090</v>
      </c>
      <c r="E83" s="162">
        <v>35306</v>
      </c>
      <c r="F83" s="162">
        <v>202777</v>
      </c>
      <c r="G83" s="162">
        <v>259698</v>
      </c>
      <c r="H83" s="162">
        <v>315245</v>
      </c>
      <c r="I83" s="162">
        <v>319080</v>
      </c>
      <c r="J83" s="180">
        <f>IFERROR(I83/H83-1,"-")</f>
        <v>1.2165141397960211E-2</v>
      </c>
      <c r="K83" s="161">
        <f t="shared" si="30"/>
        <v>3835</v>
      </c>
      <c r="L83" s="163">
        <f t="shared" si="29"/>
        <v>0.10171255015817277</v>
      </c>
    </row>
    <row r="84" spans="1:12" s="57" customFormat="1" x14ac:dyDescent="0.25">
      <c r="B84" s="165" t="s">
        <v>112</v>
      </c>
      <c r="C84" s="166">
        <v>41506</v>
      </c>
      <c r="D84" s="166">
        <v>21229</v>
      </c>
      <c r="E84" s="166">
        <v>2466</v>
      </c>
      <c r="F84" s="166">
        <v>35188</v>
      </c>
      <c r="G84" s="166">
        <v>48580</v>
      </c>
      <c r="H84" s="166">
        <v>60761</v>
      </c>
      <c r="I84" s="166">
        <v>60217</v>
      </c>
      <c r="J84" s="181">
        <f t="shared" ref="J84:J91" si="31">IFERROR(I84/H84-1,"-")</f>
        <v>-8.9531113707805865E-3</v>
      </c>
      <c r="K84" s="165">
        <f t="shared" si="30"/>
        <v>-544</v>
      </c>
      <c r="L84" s="167">
        <f t="shared" si="29"/>
        <v>1.9195263359893099E-2</v>
      </c>
    </row>
    <row r="85" spans="1:12" s="57" customFormat="1" x14ac:dyDescent="0.25">
      <c r="B85" s="165" t="s">
        <v>115</v>
      </c>
      <c r="C85" s="166">
        <v>106711</v>
      </c>
      <c r="D85" s="166">
        <v>46896</v>
      </c>
      <c r="E85" s="166">
        <v>8035</v>
      </c>
      <c r="F85" s="166">
        <v>67582</v>
      </c>
      <c r="G85" s="166">
        <v>82601</v>
      </c>
      <c r="H85" s="166">
        <v>95459</v>
      </c>
      <c r="I85" s="166">
        <v>93593</v>
      </c>
      <c r="J85" s="181">
        <f t="shared" si="31"/>
        <v>-1.954765920447521E-2</v>
      </c>
      <c r="K85" s="165">
        <f t="shared" si="30"/>
        <v>-1866</v>
      </c>
      <c r="L85" s="167">
        <f t="shared" si="29"/>
        <v>2.9834470060655208E-2</v>
      </c>
    </row>
    <row r="86" spans="1:12" x14ac:dyDescent="0.25">
      <c r="A86" s="1"/>
      <c r="B86" s="165" t="s">
        <v>118</v>
      </c>
      <c r="C86" s="166">
        <v>14315</v>
      </c>
      <c r="D86" s="166">
        <v>6810</v>
      </c>
      <c r="E86" s="166">
        <v>6471</v>
      </c>
      <c r="F86" s="166">
        <v>17670</v>
      </c>
      <c r="G86" s="166">
        <v>22820</v>
      </c>
      <c r="H86" s="166">
        <v>33794</v>
      </c>
      <c r="I86" s="166">
        <v>34108</v>
      </c>
      <c r="J86" s="181">
        <f t="shared" si="31"/>
        <v>9.2915902231165415E-3</v>
      </c>
      <c r="K86" s="165">
        <f t="shared" si="30"/>
        <v>314</v>
      </c>
      <c r="L86" s="167">
        <f t="shared" si="29"/>
        <v>1.0872545006879017E-2</v>
      </c>
    </row>
    <row r="87" spans="1:12" x14ac:dyDescent="0.25">
      <c r="A87" s="1"/>
      <c r="B87" s="165" t="s">
        <v>125</v>
      </c>
      <c r="C87" s="166">
        <v>4430</v>
      </c>
      <c r="D87" s="166">
        <v>1878</v>
      </c>
      <c r="E87" s="166">
        <v>629</v>
      </c>
      <c r="F87" s="166">
        <v>5763</v>
      </c>
      <c r="G87" s="166">
        <v>5624</v>
      </c>
      <c r="H87" s="166">
        <v>8575</v>
      </c>
      <c r="I87" s="166">
        <v>8584</v>
      </c>
      <c r="J87" s="181">
        <f t="shared" si="31"/>
        <v>1.0495626822157877E-3</v>
      </c>
      <c r="K87" s="165">
        <f t="shared" si="30"/>
        <v>9</v>
      </c>
      <c r="L87" s="167">
        <f t="shared" si="29"/>
        <v>2.7363060378518085E-3</v>
      </c>
    </row>
    <row r="88" spans="1:12" x14ac:dyDescent="0.25">
      <c r="A88" s="1"/>
      <c r="B88" s="165" t="s">
        <v>121</v>
      </c>
      <c r="C88" s="166">
        <v>3628</v>
      </c>
      <c r="D88" s="166">
        <v>1330</v>
      </c>
      <c r="E88" s="166">
        <v>806</v>
      </c>
      <c r="F88" s="166">
        <v>3331</v>
      </c>
      <c r="G88" s="166">
        <v>3220</v>
      </c>
      <c r="H88" s="166">
        <v>4368</v>
      </c>
      <c r="I88" s="166">
        <v>4680</v>
      </c>
      <c r="J88" s="181">
        <f t="shared" si="31"/>
        <v>7.1428571428571397E-2</v>
      </c>
      <c r="K88" s="165">
        <f t="shared" si="30"/>
        <v>312</v>
      </c>
      <c r="L88" s="167">
        <f t="shared" si="29"/>
        <v>1.4918350718949747E-3</v>
      </c>
    </row>
    <row r="89" spans="1:12" x14ac:dyDescent="0.25">
      <c r="A89" s="1"/>
      <c r="B89" s="165" t="s">
        <v>130</v>
      </c>
      <c r="C89" s="166">
        <v>6214</v>
      </c>
      <c r="D89" s="166">
        <v>4100</v>
      </c>
      <c r="E89" s="166">
        <v>136</v>
      </c>
      <c r="F89" s="166">
        <v>4162</v>
      </c>
      <c r="G89" s="166">
        <v>6679</v>
      </c>
      <c r="H89" s="166">
        <v>5842</v>
      </c>
      <c r="I89" s="166">
        <v>5869</v>
      </c>
      <c r="J89" s="181">
        <f t="shared" si="31"/>
        <v>4.621704895583667E-3</v>
      </c>
      <c r="K89" s="165">
        <f t="shared" si="30"/>
        <v>27</v>
      </c>
      <c r="L89" s="167">
        <f t="shared" si="29"/>
        <v>1.8708504352460699E-3</v>
      </c>
    </row>
    <row r="90" spans="1:12" x14ac:dyDescent="0.25">
      <c r="A90" s="164" t="s">
        <v>146</v>
      </c>
      <c r="B90" s="165" t="s">
        <v>133</v>
      </c>
      <c r="C90" s="166">
        <v>8761</v>
      </c>
      <c r="D90" s="166">
        <v>6540</v>
      </c>
      <c r="E90" s="166">
        <v>523</v>
      </c>
      <c r="F90" s="166">
        <v>4014</v>
      </c>
      <c r="G90" s="166">
        <v>7037</v>
      </c>
      <c r="H90" s="166">
        <v>7716</v>
      </c>
      <c r="I90" s="166">
        <v>5291</v>
      </c>
      <c r="J90" s="181">
        <f t="shared" si="31"/>
        <v>-0.314282011404873</v>
      </c>
      <c r="K90" s="165">
        <f t="shared" si="30"/>
        <v>-2425</v>
      </c>
      <c r="L90" s="167">
        <f t="shared" si="29"/>
        <v>1.6866024285034855E-3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77906</v>
      </c>
      <c r="D91" s="171">
        <f t="shared" ref="D91:I91" si="33">D83-SUM(D84:D90)</f>
        <v>38307</v>
      </c>
      <c r="E91" s="171">
        <f t="shared" si="33"/>
        <v>16240</v>
      </c>
      <c r="F91" s="171">
        <f t="shared" si="33"/>
        <v>65067</v>
      </c>
      <c r="G91" s="171">
        <f t="shared" si="33"/>
        <v>83137</v>
      </c>
      <c r="H91" s="171">
        <f t="shared" si="33"/>
        <v>98730</v>
      </c>
      <c r="I91" s="171">
        <f t="shared" si="33"/>
        <v>106738</v>
      </c>
      <c r="J91" s="182">
        <f t="shared" si="31"/>
        <v>8.1110098247746398E-2</v>
      </c>
      <c r="K91" s="170">
        <f>I91-H91</f>
        <v>8008</v>
      </c>
      <c r="L91" s="172">
        <f t="shared" si="29"/>
        <v>3.4024677757249107E-2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28518</v>
      </c>
      <c r="D93" s="178">
        <v>13511</v>
      </c>
      <c r="E93" s="178">
        <v>12246</v>
      </c>
      <c r="F93" s="178">
        <v>25844</v>
      </c>
      <c r="G93" s="178">
        <v>32224</v>
      </c>
      <c r="H93" s="178">
        <v>30825</v>
      </c>
      <c r="I93" s="178">
        <v>29839</v>
      </c>
      <c r="J93" s="179">
        <f>IFERROR(I93/H93-1,"-")</f>
        <v>-3.1987023519870261E-2</v>
      </c>
      <c r="K93" s="178">
        <f>I93-H93</f>
        <v>-986</v>
      </c>
      <c r="L93" s="179">
        <f t="shared" ref="L93:L105" si="34">I93/I$9</f>
        <v>9.5117236560414865E-3</v>
      </c>
    </row>
    <row r="94" spans="1:12" x14ac:dyDescent="0.25">
      <c r="A94" s="1" t="s">
        <v>98</v>
      </c>
      <c r="B94" s="161" t="s">
        <v>99</v>
      </c>
      <c r="C94" s="162">
        <v>17539</v>
      </c>
      <c r="D94" s="162">
        <v>7669</v>
      </c>
      <c r="E94" s="162">
        <v>7557</v>
      </c>
      <c r="F94" s="162">
        <v>15601</v>
      </c>
      <c r="G94" s="162">
        <v>20436</v>
      </c>
      <c r="H94" s="162">
        <v>17336</v>
      </c>
      <c r="I94" s="162">
        <v>17141</v>
      </c>
      <c r="J94" s="180">
        <f>IFERROR(I94/H94-1,"-")</f>
        <v>-1.1248269497000418E-2</v>
      </c>
      <c r="K94" s="161">
        <f t="shared" ref="K94:K104" si="35">I94-H94</f>
        <v>-195</v>
      </c>
      <c r="L94" s="163">
        <f t="shared" si="34"/>
        <v>5.4640053349042225E-3</v>
      </c>
    </row>
    <row r="95" spans="1:12" x14ac:dyDescent="0.25">
      <c r="A95" s="164" t="s">
        <v>105</v>
      </c>
      <c r="B95" s="165" t="s">
        <v>105</v>
      </c>
      <c r="C95" s="166">
        <v>8236</v>
      </c>
      <c r="D95" s="166">
        <v>4352</v>
      </c>
      <c r="E95" s="166">
        <v>4335</v>
      </c>
      <c r="F95" s="166">
        <v>7360</v>
      </c>
      <c r="G95" s="166">
        <v>6042</v>
      </c>
      <c r="H95" s="166">
        <v>4738</v>
      </c>
      <c r="I95" s="166">
        <v>5566</v>
      </c>
      <c r="J95" s="181">
        <f>IFERROR(I95/H95-1,"-")</f>
        <v>0.17475728155339798</v>
      </c>
      <c r="K95" s="165">
        <f t="shared" si="35"/>
        <v>828</v>
      </c>
      <c r="L95" s="167">
        <f t="shared" si="34"/>
        <v>1.774263677386203E-3</v>
      </c>
    </row>
    <row r="96" spans="1:12" x14ac:dyDescent="0.25">
      <c r="A96" s="164" t="s">
        <v>102</v>
      </c>
      <c r="B96" s="165" t="s">
        <v>102</v>
      </c>
      <c r="C96" s="166">
        <v>9303</v>
      </c>
      <c r="D96" s="166">
        <v>3317</v>
      </c>
      <c r="E96" s="166">
        <v>3222</v>
      </c>
      <c r="F96" s="166">
        <v>8241</v>
      </c>
      <c r="G96" s="166">
        <v>14394</v>
      </c>
      <c r="H96" s="166">
        <v>12598</v>
      </c>
      <c r="I96" s="166">
        <v>11575</v>
      </c>
      <c r="J96" s="181">
        <f>IFERROR(I96/H96-1,"-")</f>
        <v>-8.1203365613589429E-2</v>
      </c>
      <c r="K96" s="165">
        <f t="shared" si="35"/>
        <v>-1023</v>
      </c>
      <c r="L96" s="167">
        <f t="shared" si="34"/>
        <v>3.6897416575180199E-3</v>
      </c>
    </row>
    <row r="97" spans="1:12" x14ac:dyDescent="0.25">
      <c r="A97" s="1"/>
      <c r="B97" s="161" t="s">
        <v>109</v>
      </c>
      <c r="C97" s="162">
        <v>10979</v>
      </c>
      <c r="D97" s="162">
        <v>5842</v>
      </c>
      <c r="E97" s="162">
        <v>4689</v>
      </c>
      <c r="F97" s="162">
        <v>10243</v>
      </c>
      <c r="G97" s="162">
        <v>11788</v>
      </c>
      <c r="H97" s="162">
        <v>13489</v>
      </c>
      <c r="I97" s="162">
        <v>12698</v>
      </c>
      <c r="J97" s="180">
        <f>IFERROR(I97/H97-1,"-")</f>
        <v>-5.8640373637778964E-2</v>
      </c>
      <c r="K97" s="161">
        <f t="shared" si="35"/>
        <v>-791</v>
      </c>
      <c r="L97" s="163">
        <f t="shared" si="34"/>
        <v>4.0477183211372631E-3</v>
      </c>
    </row>
    <row r="98" spans="1:12" s="57" customFormat="1" x14ac:dyDescent="0.25">
      <c r="B98" s="165" t="s">
        <v>112</v>
      </c>
      <c r="C98" s="166">
        <v>1535</v>
      </c>
      <c r="D98" s="166">
        <v>1092</v>
      </c>
      <c r="E98" s="166">
        <v>151</v>
      </c>
      <c r="F98" s="166">
        <v>1467</v>
      </c>
      <c r="G98" s="166">
        <v>1759</v>
      </c>
      <c r="H98" s="166">
        <v>2040</v>
      </c>
      <c r="I98" s="166">
        <v>1691</v>
      </c>
      <c r="J98" s="181">
        <f t="shared" ref="J98:J105" si="36">IFERROR(I98/H98-1,"-")</f>
        <v>-0.17107843137254897</v>
      </c>
      <c r="K98" s="165">
        <f t="shared" si="35"/>
        <v>-349</v>
      </c>
      <c r="L98" s="167">
        <f t="shared" si="34"/>
        <v>5.3903698858427402E-4</v>
      </c>
    </row>
    <row r="99" spans="1:12" s="57" customFormat="1" x14ac:dyDescent="0.25">
      <c r="B99" s="165" t="s">
        <v>115</v>
      </c>
      <c r="C99" s="166">
        <v>2628</v>
      </c>
      <c r="D99" s="166">
        <v>1303</v>
      </c>
      <c r="E99" s="166">
        <v>770</v>
      </c>
      <c r="F99" s="166">
        <v>2210</v>
      </c>
      <c r="G99" s="166">
        <v>2415</v>
      </c>
      <c r="H99" s="166">
        <v>2894</v>
      </c>
      <c r="I99" s="166">
        <v>2601</v>
      </c>
      <c r="J99" s="181">
        <f t="shared" si="36"/>
        <v>-0.1012439530062198</v>
      </c>
      <c r="K99" s="165">
        <f t="shared" si="35"/>
        <v>-293</v>
      </c>
      <c r="L99" s="167">
        <f t="shared" si="34"/>
        <v>8.2911603034163022E-4</v>
      </c>
    </row>
    <row r="100" spans="1:12" x14ac:dyDescent="0.25">
      <c r="A100" s="1"/>
      <c r="B100" s="165" t="s">
        <v>118</v>
      </c>
      <c r="C100" s="166">
        <v>2117</v>
      </c>
      <c r="D100" s="166">
        <v>1217</v>
      </c>
      <c r="E100" s="166">
        <v>1932</v>
      </c>
      <c r="F100" s="166">
        <v>1888</v>
      </c>
      <c r="G100" s="166">
        <v>2169</v>
      </c>
      <c r="H100" s="166">
        <v>2188</v>
      </c>
      <c r="I100" s="166">
        <v>2123</v>
      </c>
      <c r="J100" s="181">
        <f t="shared" si="36"/>
        <v>-2.9707495429616038E-2</v>
      </c>
      <c r="K100" s="165">
        <f t="shared" si="35"/>
        <v>-65</v>
      </c>
      <c r="L100" s="167">
        <f t="shared" si="34"/>
        <v>6.7674484137457934E-4</v>
      </c>
    </row>
    <row r="101" spans="1:12" x14ac:dyDescent="0.25">
      <c r="A101" s="1"/>
      <c r="B101" s="165" t="s">
        <v>125</v>
      </c>
      <c r="C101" s="166">
        <v>353</v>
      </c>
      <c r="D101" s="166">
        <v>278</v>
      </c>
      <c r="E101" s="166">
        <v>93</v>
      </c>
      <c r="F101" s="166">
        <v>731</v>
      </c>
      <c r="G101" s="166">
        <v>585</v>
      </c>
      <c r="H101" s="166">
        <v>661</v>
      </c>
      <c r="I101" s="166">
        <v>606</v>
      </c>
      <c r="J101" s="181">
        <f t="shared" si="36"/>
        <v>-8.3207261724659642E-2</v>
      </c>
      <c r="K101" s="165">
        <f t="shared" si="35"/>
        <v>-55</v>
      </c>
      <c r="L101" s="167">
        <f t="shared" si="34"/>
        <v>1.9317351571973391E-4</v>
      </c>
    </row>
    <row r="102" spans="1:12" x14ac:dyDescent="0.25">
      <c r="A102" s="1"/>
      <c r="B102" s="165" t="s">
        <v>121</v>
      </c>
      <c r="C102" s="166">
        <v>328</v>
      </c>
      <c r="D102" s="166">
        <v>141</v>
      </c>
      <c r="E102" s="166">
        <v>160</v>
      </c>
      <c r="F102" s="166">
        <v>403</v>
      </c>
      <c r="G102" s="166">
        <v>312</v>
      </c>
      <c r="H102" s="166">
        <v>555</v>
      </c>
      <c r="I102" s="166">
        <v>527</v>
      </c>
      <c r="J102" s="181">
        <f t="shared" si="36"/>
        <v>-5.045045045045049E-2</v>
      </c>
      <c r="K102" s="165">
        <f t="shared" si="35"/>
        <v>-28</v>
      </c>
      <c r="L102" s="167">
        <f t="shared" si="34"/>
        <v>1.6799082967706235E-4</v>
      </c>
    </row>
    <row r="103" spans="1:12" x14ac:dyDescent="0.25">
      <c r="A103" s="1"/>
      <c r="B103" s="165" t="s">
        <v>130</v>
      </c>
      <c r="C103" s="166">
        <v>120</v>
      </c>
      <c r="D103" s="166">
        <v>125</v>
      </c>
      <c r="E103" s="166">
        <v>17</v>
      </c>
      <c r="F103" s="166">
        <v>182</v>
      </c>
      <c r="G103" s="166">
        <v>90</v>
      </c>
      <c r="H103" s="166">
        <v>163</v>
      </c>
      <c r="I103" s="166">
        <v>128</v>
      </c>
      <c r="J103" s="181">
        <f t="shared" si="36"/>
        <v>-0.21472392638036808</v>
      </c>
      <c r="K103" s="165">
        <f t="shared" si="35"/>
        <v>-35</v>
      </c>
      <c r="L103" s="167">
        <f t="shared" si="34"/>
        <v>4.0802326752683071E-5</v>
      </c>
    </row>
    <row r="104" spans="1:12" x14ac:dyDescent="0.25">
      <c r="A104" s="164" t="s">
        <v>146</v>
      </c>
      <c r="B104" s="165" t="s">
        <v>133</v>
      </c>
      <c r="C104" s="166">
        <v>131</v>
      </c>
      <c r="D104" s="166">
        <v>70</v>
      </c>
      <c r="E104" s="166">
        <v>44</v>
      </c>
      <c r="F104" s="166">
        <v>100</v>
      </c>
      <c r="G104" s="166">
        <v>166</v>
      </c>
      <c r="H104" s="166">
        <v>306</v>
      </c>
      <c r="I104" s="166">
        <v>152</v>
      </c>
      <c r="J104" s="181">
        <f t="shared" si="36"/>
        <v>-0.50326797385620914</v>
      </c>
      <c r="K104" s="165">
        <f t="shared" si="35"/>
        <v>-154</v>
      </c>
      <c r="L104" s="167">
        <f t="shared" si="34"/>
        <v>4.8452763018811148E-5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3767</v>
      </c>
      <c r="D105" s="171">
        <f t="shared" ref="D105:I105" si="38">D97-SUM(D98:D104)</f>
        <v>1616</v>
      </c>
      <c r="E105" s="171">
        <f t="shared" si="38"/>
        <v>1522</v>
      </c>
      <c r="F105" s="171">
        <f t="shared" si="38"/>
        <v>3262</v>
      </c>
      <c r="G105" s="171">
        <f t="shared" si="38"/>
        <v>4292</v>
      </c>
      <c r="H105" s="171">
        <f t="shared" si="38"/>
        <v>4682</v>
      </c>
      <c r="I105" s="171">
        <f t="shared" si="38"/>
        <v>4870</v>
      </c>
      <c r="J105" s="182">
        <f t="shared" si="36"/>
        <v>4.0153780435711273E-2</v>
      </c>
      <c r="K105" s="170">
        <f>I105-H105</f>
        <v>188</v>
      </c>
      <c r="L105" s="172">
        <f t="shared" si="34"/>
        <v>1.5524010256684887E-3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83300</v>
      </c>
      <c r="D107" s="178">
        <v>44636</v>
      </c>
      <c r="E107" s="178">
        <v>37596</v>
      </c>
      <c r="F107" s="178">
        <v>109438</v>
      </c>
      <c r="G107" s="178">
        <v>143430</v>
      </c>
      <c r="H107" s="178">
        <v>138078</v>
      </c>
      <c r="I107" s="178">
        <v>147104</v>
      </c>
      <c r="J107" s="179">
        <f>IFERROR(I107/H107-1,"-")</f>
        <v>6.536884949086752E-2</v>
      </c>
      <c r="K107" s="178">
        <f>I107-H107</f>
        <v>9026</v>
      </c>
      <c r="L107" s="179">
        <f t="shared" ref="L107:L119" si="39">I107/I$9</f>
        <v>4.6892074020521021E-2</v>
      </c>
    </row>
    <row r="108" spans="1:12" x14ac:dyDescent="0.25">
      <c r="A108" s="1" t="s">
        <v>98</v>
      </c>
      <c r="B108" s="161" t="s">
        <v>99</v>
      </c>
      <c r="C108" s="162">
        <v>13461</v>
      </c>
      <c r="D108" s="162">
        <v>9051</v>
      </c>
      <c r="E108" s="162">
        <v>21218</v>
      </c>
      <c r="F108" s="162">
        <v>20988</v>
      </c>
      <c r="G108" s="162">
        <v>26808</v>
      </c>
      <c r="H108" s="162">
        <v>25400</v>
      </c>
      <c r="I108" s="162">
        <v>27412</v>
      </c>
      <c r="J108" s="180">
        <f>IFERROR(I108/H108-1,"-")</f>
        <v>7.921259842519679E-2</v>
      </c>
      <c r="K108" s="161">
        <f t="shared" ref="K108:K118" si="40">I108-H108</f>
        <v>2012</v>
      </c>
      <c r="L108" s="163">
        <f t="shared" si="39"/>
        <v>8.7380732886292844E-3</v>
      </c>
    </row>
    <row r="109" spans="1:12" x14ac:dyDescent="0.25">
      <c r="A109" s="164" t="s">
        <v>105</v>
      </c>
      <c r="B109" s="165" t="s">
        <v>105</v>
      </c>
      <c r="C109" s="166">
        <v>4768</v>
      </c>
      <c r="D109" s="166">
        <v>1581</v>
      </c>
      <c r="E109" s="166">
        <v>15950</v>
      </c>
      <c r="F109" s="166">
        <v>8335</v>
      </c>
      <c r="G109" s="166">
        <v>10440</v>
      </c>
      <c r="H109" s="166">
        <v>7298</v>
      </c>
      <c r="I109" s="166">
        <v>9246</v>
      </c>
      <c r="J109" s="181">
        <f>IFERROR(I109/H109-1,"-")</f>
        <v>0.26692244450534397</v>
      </c>
      <c r="K109" s="165">
        <f t="shared" si="40"/>
        <v>1948</v>
      </c>
      <c r="L109" s="167">
        <f t="shared" si="39"/>
        <v>2.9473305715258412E-3</v>
      </c>
    </row>
    <row r="110" spans="1:12" x14ac:dyDescent="0.25">
      <c r="A110" s="164" t="s">
        <v>102</v>
      </c>
      <c r="B110" s="165" t="s">
        <v>102</v>
      </c>
      <c r="C110" s="166">
        <v>8693</v>
      </c>
      <c r="D110" s="166">
        <v>7470</v>
      </c>
      <c r="E110" s="166">
        <v>5268</v>
      </c>
      <c r="F110" s="166">
        <v>12653</v>
      </c>
      <c r="G110" s="166">
        <v>16368</v>
      </c>
      <c r="H110" s="166">
        <v>18102</v>
      </c>
      <c r="I110" s="166">
        <v>18166</v>
      </c>
      <c r="J110" s="181">
        <f>IFERROR(I110/H110-1,"-")</f>
        <v>3.5355209369130058E-3</v>
      </c>
      <c r="K110" s="165">
        <f t="shared" si="40"/>
        <v>64</v>
      </c>
      <c r="L110" s="167">
        <f t="shared" si="39"/>
        <v>5.7907427171034432E-3</v>
      </c>
    </row>
    <row r="111" spans="1:12" x14ac:dyDescent="0.25">
      <c r="A111" s="1"/>
      <c r="B111" s="161" t="s">
        <v>109</v>
      </c>
      <c r="C111" s="162">
        <v>69839</v>
      </c>
      <c r="D111" s="162">
        <v>35585</v>
      </c>
      <c r="E111" s="162">
        <v>16378</v>
      </c>
      <c r="F111" s="162">
        <v>88450</v>
      </c>
      <c r="G111" s="162">
        <v>116622</v>
      </c>
      <c r="H111" s="162">
        <v>112678</v>
      </c>
      <c r="I111" s="162">
        <v>119692</v>
      </c>
      <c r="J111" s="180">
        <f>IFERROR(I111/H111-1,"-")</f>
        <v>6.2248176218960172E-2</v>
      </c>
      <c r="K111" s="161">
        <f t="shared" si="40"/>
        <v>7014</v>
      </c>
      <c r="L111" s="163">
        <f t="shared" si="39"/>
        <v>3.8154000731891735E-2</v>
      </c>
    </row>
    <row r="112" spans="1:12" s="57" customFormat="1" x14ac:dyDescent="0.25">
      <c r="B112" s="165" t="s">
        <v>112</v>
      </c>
      <c r="C112" s="166">
        <v>37478</v>
      </c>
      <c r="D112" s="166">
        <v>19611</v>
      </c>
      <c r="E112" s="166">
        <v>2616</v>
      </c>
      <c r="F112" s="166">
        <v>51306</v>
      </c>
      <c r="G112" s="166">
        <v>74047</v>
      </c>
      <c r="H112" s="166">
        <v>68012</v>
      </c>
      <c r="I112" s="166">
        <v>69216</v>
      </c>
      <c r="J112" s="181">
        <f t="shared" ref="J112:J119" si="41">IFERROR(I112/H112-1,"-")</f>
        <v>1.7702758336764157E-2</v>
      </c>
      <c r="K112" s="165">
        <f t="shared" si="40"/>
        <v>1204</v>
      </c>
      <c r="L112" s="167">
        <f t="shared" si="39"/>
        <v>2.206385819151337E-2</v>
      </c>
    </row>
    <row r="113" spans="1:12" s="57" customFormat="1" x14ac:dyDescent="0.25">
      <c r="B113" s="165" t="s">
        <v>115</v>
      </c>
      <c r="C113" s="166">
        <v>6562</v>
      </c>
      <c r="D113" s="166">
        <v>2289</v>
      </c>
      <c r="E113" s="166">
        <v>4415</v>
      </c>
      <c r="F113" s="166">
        <v>4252</v>
      </c>
      <c r="G113" s="166">
        <v>5864</v>
      </c>
      <c r="H113" s="166">
        <v>5167</v>
      </c>
      <c r="I113" s="166">
        <v>6185</v>
      </c>
      <c r="J113" s="181">
        <f t="shared" si="41"/>
        <v>0.1970195471259919</v>
      </c>
      <c r="K113" s="165">
        <f t="shared" si="40"/>
        <v>1018</v>
      </c>
      <c r="L113" s="167">
        <f t="shared" si="39"/>
        <v>1.9715811794167562E-3</v>
      </c>
    </row>
    <row r="114" spans="1:12" x14ac:dyDescent="0.25">
      <c r="A114" s="1"/>
      <c r="B114" s="165" t="s">
        <v>118</v>
      </c>
      <c r="C114" s="166">
        <v>8064</v>
      </c>
      <c r="D114" s="166">
        <v>1751</v>
      </c>
      <c r="E114" s="166">
        <v>3316</v>
      </c>
      <c r="F114" s="166">
        <v>5467</v>
      </c>
      <c r="G114" s="166">
        <v>9418</v>
      </c>
      <c r="H114" s="166">
        <v>7260</v>
      </c>
      <c r="I114" s="166">
        <v>9407</v>
      </c>
      <c r="J114" s="181">
        <f t="shared" si="41"/>
        <v>0.29573002754820932</v>
      </c>
      <c r="K114" s="165">
        <f t="shared" si="40"/>
        <v>2147</v>
      </c>
      <c r="L114" s="167">
        <f t="shared" si="39"/>
        <v>2.9986522481444504E-3</v>
      </c>
    </row>
    <row r="115" spans="1:12" x14ac:dyDescent="0.25">
      <c r="A115" s="1"/>
      <c r="B115" s="165" t="s">
        <v>125</v>
      </c>
      <c r="C115" s="166">
        <v>1827</v>
      </c>
      <c r="D115" s="166">
        <v>686</v>
      </c>
      <c r="E115" s="166">
        <v>798</v>
      </c>
      <c r="F115" s="166">
        <v>4402</v>
      </c>
      <c r="G115" s="166">
        <v>3904</v>
      </c>
      <c r="H115" s="166">
        <v>4176</v>
      </c>
      <c r="I115" s="166">
        <v>4249</v>
      </c>
      <c r="J115" s="181">
        <f t="shared" si="41"/>
        <v>1.7480842911877348E-2</v>
      </c>
      <c r="K115" s="165">
        <f t="shared" si="40"/>
        <v>73</v>
      </c>
      <c r="L115" s="167">
        <f t="shared" si="39"/>
        <v>1.3544459872824248E-3</v>
      </c>
    </row>
    <row r="116" spans="1:12" x14ac:dyDescent="0.25">
      <c r="A116" s="1"/>
      <c r="B116" s="165" t="s">
        <v>121</v>
      </c>
      <c r="C116" s="166">
        <v>2185</v>
      </c>
      <c r="D116" s="166">
        <v>1071</v>
      </c>
      <c r="E116" s="166">
        <v>1234</v>
      </c>
      <c r="F116" s="166">
        <v>3324</v>
      </c>
      <c r="G116" s="166">
        <v>2903</v>
      </c>
      <c r="H116" s="166">
        <v>3174</v>
      </c>
      <c r="I116" s="166">
        <v>3073</v>
      </c>
      <c r="J116" s="181">
        <f t="shared" si="41"/>
        <v>-3.1821045998739805E-2</v>
      </c>
      <c r="K116" s="165">
        <f t="shared" si="40"/>
        <v>-101</v>
      </c>
      <c r="L116" s="167">
        <f t="shared" si="39"/>
        <v>9.7957461024214911E-4</v>
      </c>
    </row>
    <row r="117" spans="1:12" x14ac:dyDescent="0.25">
      <c r="A117" s="1"/>
      <c r="B117" s="165" t="s">
        <v>130</v>
      </c>
      <c r="C117" s="166">
        <v>564</v>
      </c>
      <c r="D117" s="166">
        <v>440</v>
      </c>
      <c r="E117" s="166">
        <v>14</v>
      </c>
      <c r="F117" s="166">
        <v>569</v>
      </c>
      <c r="G117" s="166">
        <v>833</v>
      </c>
      <c r="H117" s="166">
        <v>1190</v>
      </c>
      <c r="I117" s="166">
        <v>974</v>
      </c>
      <c r="J117" s="181">
        <f t="shared" si="41"/>
        <v>-0.18151260504201683</v>
      </c>
      <c r="K117" s="165">
        <f t="shared" si="40"/>
        <v>-216</v>
      </c>
      <c r="L117" s="167">
        <f t="shared" si="39"/>
        <v>3.1048020513369776E-4</v>
      </c>
    </row>
    <row r="118" spans="1:12" x14ac:dyDescent="0.25">
      <c r="A118" s="164" t="s">
        <v>146</v>
      </c>
      <c r="B118" s="165" t="s">
        <v>133</v>
      </c>
      <c r="C118" s="166">
        <v>1060</v>
      </c>
      <c r="D118" s="166">
        <v>1160</v>
      </c>
      <c r="E118" s="166">
        <v>23</v>
      </c>
      <c r="F118" s="166">
        <v>841</v>
      </c>
      <c r="G118" s="166">
        <v>577</v>
      </c>
      <c r="H118" s="166">
        <v>1380</v>
      </c>
      <c r="I118" s="166">
        <v>859</v>
      </c>
      <c r="J118" s="181">
        <f t="shared" si="41"/>
        <v>-0.37753623188405794</v>
      </c>
      <c r="K118" s="165">
        <f t="shared" si="40"/>
        <v>-521</v>
      </c>
      <c r="L118" s="167">
        <f t="shared" si="39"/>
        <v>2.7382186469183408E-4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12099</v>
      </c>
      <c r="D119" s="171">
        <f t="shared" ref="D119:I119" si="43">D111-SUM(D112:D118)</f>
        <v>8577</v>
      </c>
      <c r="E119" s="171">
        <f t="shared" si="43"/>
        <v>3962</v>
      </c>
      <c r="F119" s="171">
        <f t="shared" si="43"/>
        <v>18289</v>
      </c>
      <c r="G119" s="171">
        <f t="shared" si="43"/>
        <v>19076</v>
      </c>
      <c r="H119" s="171">
        <f t="shared" si="43"/>
        <v>22319</v>
      </c>
      <c r="I119" s="171">
        <f t="shared" si="43"/>
        <v>25729</v>
      </c>
      <c r="J119" s="182">
        <f t="shared" si="41"/>
        <v>0.1527846229669787</v>
      </c>
      <c r="K119" s="170">
        <f>I119-H119</f>
        <v>3410</v>
      </c>
      <c r="L119" s="172">
        <f t="shared" si="39"/>
        <v>8.2015864454670524E-3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117158</v>
      </c>
      <c r="D121" s="178">
        <v>55825</v>
      </c>
      <c r="E121" s="178">
        <v>60421</v>
      </c>
      <c r="F121" s="178">
        <v>109587</v>
      </c>
      <c r="G121" s="178">
        <v>132057</v>
      </c>
      <c r="H121" s="178">
        <v>131356</v>
      </c>
      <c r="I121" s="178">
        <v>146899</v>
      </c>
      <c r="J121" s="179">
        <f>IFERROR(I121/H121-1,"-")</f>
        <v>0.11832729376655804</v>
      </c>
      <c r="K121" s="178">
        <f>I121-H121</f>
        <v>15543</v>
      </c>
      <c r="L121" s="179">
        <f t="shared" ref="L121:L133" si="44">I121/I$9</f>
        <v>4.6826726544081175E-2</v>
      </c>
    </row>
    <row r="122" spans="1:12" x14ac:dyDescent="0.25">
      <c r="A122" s="1" t="s">
        <v>98</v>
      </c>
      <c r="B122" s="161" t="s">
        <v>99</v>
      </c>
      <c r="C122" s="162">
        <v>60924</v>
      </c>
      <c r="D122" s="162">
        <v>28023</v>
      </c>
      <c r="E122" s="162">
        <v>39488</v>
      </c>
      <c r="F122" s="162">
        <v>64967</v>
      </c>
      <c r="G122" s="162">
        <v>78816</v>
      </c>
      <c r="H122" s="162">
        <v>78033</v>
      </c>
      <c r="I122" s="162">
        <v>90645</v>
      </c>
      <c r="J122" s="180">
        <f>IFERROR(I122/H122-1,"-")</f>
        <v>0.16162392833801076</v>
      </c>
      <c r="K122" s="161">
        <f t="shared" ref="K122:K132" si="45">I122-H122</f>
        <v>12612</v>
      </c>
      <c r="L122" s="163">
        <f t="shared" si="44"/>
        <v>2.8894741472632476E-2</v>
      </c>
    </row>
    <row r="123" spans="1:12" x14ac:dyDescent="0.25">
      <c r="A123" s="164" t="s">
        <v>105</v>
      </c>
      <c r="B123" s="165" t="s">
        <v>105</v>
      </c>
      <c r="C123" s="166">
        <v>29283</v>
      </c>
      <c r="D123" s="166">
        <v>14178</v>
      </c>
      <c r="E123" s="166">
        <v>21239</v>
      </c>
      <c r="F123" s="166">
        <v>32360</v>
      </c>
      <c r="G123" s="166">
        <v>36519</v>
      </c>
      <c r="H123" s="166">
        <v>34958</v>
      </c>
      <c r="I123" s="166">
        <v>45236</v>
      </c>
      <c r="J123" s="181">
        <f>IFERROR(I123/H123-1,"-")</f>
        <v>0.29400995480290626</v>
      </c>
      <c r="K123" s="165">
        <f t="shared" si="45"/>
        <v>10278</v>
      </c>
      <c r="L123" s="167">
        <f t="shared" si="44"/>
        <v>1.4419797288940403E-2</v>
      </c>
    </row>
    <row r="124" spans="1:12" x14ac:dyDescent="0.25">
      <c r="A124" s="164" t="s">
        <v>102</v>
      </c>
      <c r="B124" s="165" t="s">
        <v>102</v>
      </c>
      <c r="C124" s="166">
        <v>31641</v>
      </c>
      <c r="D124" s="166">
        <v>13845</v>
      </c>
      <c r="E124" s="166">
        <v>18249</v>
      </c>
      <c r="F124" s="166">
        <v>32607</v>
      </c>
      <c r="G124" s="166">
        <v>42297</v>
      </c>
      <c r="H124" s="166">
        <v>43075</v>
      </c>
      <c r="I124" s="166">
        <v>45409</v>
      </c>
      <c r="J124" s="181">
        <f>IFERROR(I124/H124-1,"-")</f>
        <v>5.4184561810795229E-2</v>
      </c>
      <c r="K124" s="165">
        <f t="shared" si="45"/>
        <v>2334</v>
      </c>
      <c r="L124" s="167">
        <f t="shared" si="44"/>
        <v>1.4474944183692075E-2</v>
      </c>
    </row>
    <row r="125" spans="1:12" x14ac:dyDescent="0.25">
      <c r="A125" s="1"/>
      <c r="B125" s="161" t="s">
        <v>109</v>
      </c>
      <c r="C125" s="162">
        <v>56234</v>
      </c>
      <c r="D125" s="162">
        <v>27802</v>
      </c>
      <c r="E125" s="162">
        <v>20933</v>
      </c>
      <c r="F125" s="162">
        <v>44620</v>
      </c>
      <c r="G125" s="162">
        <v>53241</v>
      </c>
      <c r="H125" s="162">
        <v>53323</v>
      </c>
      <c r="I125" s="162">
        <v>56254</v>
      </c>
      <c r="J125" s="180">
        <f>IFERROR(I125/H125-1,"-")</f>
        <v>5.496689983684333E-2</v>
      </c>
      <c r="K125" s="161">
        <f t="shared" si="45"/>
        <v>2931</v>
      </c>
      <c r="L125" s="163">
        <f t="shared" si="44"/>
        <v>1.7931985071448699E-2</v>
      </c>
    </row>
    <row r="126" spans="1:12" s="57" customFormat="1" x14ac:dyDescent="0.25">
      <c r="B126" s="165" t="s">
        <v>112</v>
      </c>
      <c r="C126" s="166">
        <v>6033</v>
      </c>
      <c r="D126" s="166">
        <v>3076</v>
      </c>
      <c r="E126" s="166">
        <v>654</v>
      </c>
      <c r="F126" s="166">
        <v>4499</v>
      </c>
      <c r="G126" s="166">
        <v>6414</v>
      </c>
      <c r="H126" s="166">
        <v>6590</v>
      </c>
      <c r="I126" s="166">
        <v>5889</v>
      </c>
      <c r="J126" s="181">
        <f t="shared" ref="J126:J133" si="46">IFERROR(I126/H126-1,"-")</f>
        <v>-0.10637329286798181</v>
      </c>
      <c r="K126" s="165">
        <f t="shared" si="45"/>
        <v>-701</v>
      </c>
      <c r="L126" s="167">
        <f t="shared" si="44"/>
        <v>1.8772257988011766E-3</v>
      </c>
    </row>
    <row r="127" spans="1:12" s="57" customFormat="1" x14ac:dyDescent="0.25">
      <c r="B127" s="165" t="s">
        <v>115</v>
      </c>
      <c r="C127" s="166">
        <v>5990</v>
      </c>
      <c r="D127" s="166">
        <v>3190</v>
      </c>
      <c r="E127" s="166">
        <v>2227</v>
      </c>
      <c r="F127" s="166">
        <v>5139</v>
      </c>
      <c r="G127" s="166">
        <v>8179</v>
      </c>
      <c r="H127" s="166">
        <v>7800</v>
      </c>
      <c r="I127" s="166">
        <v>8602</v>
      </c>
      <c r="J127" s="181">
        <f t="shared" si="46"/>
        <v>0.10282051282051285</v>
      </c>
      <c r="K127" s="165">
        <f t="shared" si="45"/>
        <v>802</v>
      </c>
      <c r="L127" s="167">
        <f t="shared" si="44"/>
        <v>2.7420438650514046E-3</v>
      </c>
    </row>
    <row r="128" spans="1:12" x14ac:dyDescent="0.25">
      <c r="A128" s="1"/>
      <c r="B128" s="165" t="s">
        <v>118</v>
      </c>
      <c r="C128" s="166">
        <v>3749</v>
      </c>
      <c r="D128" s="166">
        <v>2062</v>
      </c>
      <c r="E128" s="166">
        <v>3034</v>
      </c>
      <c r="F128" s="166">
        <v>4333</v>
      </c>
      <c r="G128" s="166">
        <v>4805</v>
      </c>
      <c r="H128" s="166">
        <v>4451</v>
      </c>
      <c r="I128" s="166">
        <v>4524</v>
      </c>
      <c r="J128" s="181">
        <f t="shared" si="46"/>
        <v>1.6400808807009559E-2</v>
      </c>
      <c r="K128" s="165">
        <f t="shared" si="45"/>
        <v>73</v>
      </c>
      <c r="L128" s="167">
        <f t="shared" si="44"/>
        <v>1.4421072361651423E-3</v>
      </c>
    </row>
    <row r="129" spans="1:12" x14ac:dyDescent="0.25">
      <c r="A129" s="1"/>
      <c r="B129" s="165" t="s">
        <v>125</v>
      </c>
      <c r="C129" s="166">
        <v>937</v>
      </c>
      <c r="D129" s="166">
        <v>560</v>
      </c>
      <c r="E129" s="166">
        <v>320</v>
      </c>
      <c r="F129" s="166">
        <v>1256</v>
      </c>
      <c r="G129" s="166">
        <v>1296</v>
      </c>
      <c r="H129" s="166">
        <v>1341</v>
      </c>
      <c r="I129" s="166">
        <v>1402</v>
      </c>
      <c r="J129" s="181">
        <f t="shared" si="46"/>
        <v>4.5488441461595919E-2</v>
      </c>
      <c r="K129" s="165">
        <f t="shared" si="45"/>
        <v>61</v>
      </c>
      <c r="L129" s="167">
        <f t="shared" si="44"/>
        <v>4.4691298521298177E-4</v>
      </c>
    </row>
    <row r="130" spans="1:12" x14ac:dyDescent="0.25">
      <c r="A130" s="1"/>
      <c r="B130" s="165" t="s">
        <v>121</v>
      </c>
      <c r="C130" s="166">
        <v>811</v>
      </c>
      <c r="D130" s="166">
        <v>480</v>
      </c>
      <c r="E130" s="166">
        <v>319</v>
      </c>
      <c r="F130" s="166">
        <v>940</v>
      </c>
      <c r="G130" s="166">
        <v>1012</v>
      </c>
      <c r="H130" s="166">
        <v>1079</v>
      </c>
      <c r="I130" s="166">
        <v>1193</v>
      </c>
      <c r="J130" s="181">
        <f t="shared" si="46"/>
        <v>0.10565338276181646</v>
      </c>
      <c r="K130" s="165">
        <f t="shared" si="45"/>
        <v>114</v>
      </c>
      <c r="L130" s="167">
        <f t="shared" si="44"/>
        <v>3.8029043606211646E-4</v>
      </c>
    </row>
    <row r="131" spans="1:12" x14ac:dyDescent="0.25">
      <c r="A131" s="1"/>
      <c r="B131" s="165" t="s">
        <v>130</v>
      </c>
      <c r="C131" s="166">
        <v>1067</v>
      </c>
      <c r="D131" s="166">
        <v>673</v>
      </c>
      <c r="E131" s="166">
        <v>35</v>
      </c>
      <c r="F131" s="166">
        <v>613</v>
      </c>
      <c r="G131" s="166">
        <v>817</v>
      </c>
      <c r="H131" s="166">
        <v>928</v>
      </c>
      <c r="I131" s="166">
        <v>734</v>
      </c>
      <c r="J131" s="181">
        <f t="shared" si="46"/>
        <v>-0.20905172413793105</v>
      </c>
      <c r="K131" s="165">
        <f t="shared" si="45"/>
        <v>-194</v>
      </c>
      <c r="L131" s="167">
        <f t="shared" si="44"/>
        <v>2.3397584247241698E-4</v>
      </c>
    </row>
    <row r="132" spans="1:12" x14ac:dyDescent="0.25">
      <c r="A132" s="164" t="s">
        <v>146</v>
      </c>
      <c r="B132" s="165" t="s">
        <v>133</v>
      </c>
      <c r="C132" s="166">
        <v>1628</v>
      </c>
      <c r="D132" s="166">
        <v>1018</v>
      </c>
      <c r="E132" s="166">
        <v>149</v>
      </c>
      <c r="F132" s="166">
        <v>1077</v>
      </c>
      <c r="G132" s="166">
        <v>1517</v>
      </c>
      <c r="H132" s="166">
        <v>1432</v>
      </c>
      <c r="I132" s="166">
        <v>1392</v>
      </c>
      <c r="J132" s="181">
        <f t="shared" si="46"/>
        <v>-2.7932960893854775E-2</v>
      </c>
      <c r="K132" s="165">
        <f t="shared" si="45"/>
        <v>-40</v>
      </c>
      <c r="L132" s="167">
        <f t="shared" si="44"/>
        <v>4.4372530343542838E-4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36019</v>
      </c>
      <c r="D133" s="171">
        <f t="shared" ref="D133:I133" si="48">D125-SUM(D126:D132)</f>
        <v>16743</v>
      </c>
      <c r="E133" s="171">
        <f t="shared" si="48"/>
        <v>14195</v>
      </c>
      <c r="F133" s="171">
        <f t="shared" si="48"/>
        <v>26763</v>
      </c>
      <c r="G133" s="171">
        <f t="shared" si="48"/>
        <v>29201</v>
      </c>
      <c r="H133" s="171">
        <f t="shared" si="48"/>
        <v>29702</v>
      </c>
      <c r="I133" s="171">
        <f t="shared" si="48"/>
        <v>32518</v>
      </c>
      <c r="J133" s="182">
        <f t="shared" si="46"/>
        <v>9.4808430408726663E-2</v>
      </c>
      <c r="K133" s="170">
        <f>I133-H133</f>
        <v>2816</v>
      </c>
      <c r="L133" s="172">
        <f t="shared" si="44"/>
        <v>1.0365703604248032E-2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138920</v>
      </c>
      <c r="D135" s="178">
        <v>65963</v>
      </c>
      <c r="E135" s="178">
        <v>37492</v>
      </c>
      <c r="F135" s="178">
        <v>145591</v>
      </c>
      <c r="G135" s="178">
        <v>159135</v>
      </c>
      <c r="H135" s="178">
        <v>171016</v>
      </c>
      <c r="I135" s="178">
        <v>163088</v>
      </c>
      <c r="J135" s="179">
        <f>IFERROR(I135/H135-1,"-")</f>
        <v>-4.635823548673812E-2</v>
      </c>
      <c r="K135" s="178">
        <f>I135-H135</f>
        <v>-7928</v>
      </c>
      <c r="L135" s="179">
        <f t="shared" ref="L135:L147" si="49">I135/I$9</f>
        <v>5.1987264573762321E-2</v>
      </c>
    </row>
    <row r="136" spans="1:12" x14ac:dyDescent="0.25">
      <c r="A136" s="1" t="s">
        <v>98</v>
      </c>
      <c r="B136" s="161" t="s">
        <v>99</v>
      </c>
      <c r="C136" s="162">
        <v>19820</v>
      </c>
      <c r="D136" s="162">
        <v>2995</v>
      </c>
      <c r="E136" s="162">
        <v>20988</v>
      </c>
      <c r="F136" s="162">
        <v>12404</v>
      </c>
      <c r="G136" s="162">
        <v>15717</v>
      </c>
      <c r="H136" s="162">
        <v>12210</v>
      </c>
      <c r="I136" s="162">
        <v>10260</v>
      </c>
      <c r="J136" s="180">
        <f>IFERROR(I136/H136-1,"-")</f>
        <v>-0.15970515970515975</v>
      </c>
      <c r="K136" s="161">
        <f t="shared" ref="K136:K146" si="50">I136-H136</f>
        <v>-1950</v>
      </c>
      <c r="L136" s="163">
        <f t="shared" si="49"/>
        <v>3.2705615037697524E-3</v>
      </c>
    </row>
    <row r="137" spans="1:12" x14ac:dyDescent="0.25">
      <c r="A137" s="164" t="s">
        <v>105</v>
      </c>
      <c r="B137" s="165" t="s">
        <v>105</v>
      </c>
      <c r="C137" s="166">
        <v>11830</v>
      </c>
      <c r="D137" s="166">
        <v>1936</v>
      </c>
      <c r="E137" s="166">
        <v>17701</v>
      </c>
      <c r="F137" s="166">
        <v>8191</v>
      </c>
      <c r="G137" s="166">
        <v>10220</v>
      </c>
      <c r="H137" s="166">
        <v>7651</v>
      </c>
      <c r="I137" s="166">
        <v>4818</v>
      </c>
      <c r="J137" s="181">
        <f>IFERROR(I137/H137-1,"-")</f>
        <v>-0.3702783949810482</v>
      </c>
      <c r="K137" s="165">
        <f t="shared" si="50"/>
        <v>-2833</v>
      </c>
      <c r="L137" s="167">
        <f t="shared" si="49"/>
        <v>1.5358250804252112E-3</v>
      </c>
    </row>
    <row r="138" spans="1:12" x14ac:dyDescent="0.25">
      <c r="A138" s="164" t="s">
        <v>102</v>
      </c>
      <c r="B138" s="165" t="s">
        <v>102</v>
      </c>
      <c r="C138" s="166">
        <v>7990</v>
      </c>
      <c r="D138" s="166">
        <v>1059</v>
      </c>
      <c r="E138" s="166">
        <v>3287</v>
      </c>
      <c r="F138" s="166">
        <v>4213</v>
      </c>
      <c r="G138" s="166">
        <v>5497</v>
      </c>
      <c r="H138" s="166">
        <v>4559</v>
      </c>
      <c r="I138" s="166">
        <v>5442</v>
      </c>
      <c r="J138" s="181">
        <f>IFERROR(I138/H138-1,"-")</f>
        <v>0.1936828251809608</v>
      </c>
      <c r="K138" s="165">
        <f t="shared" si="50"/>
        <v>883</v>
      </c>
      <c r="L138" s="167">
        <f t="shared" si="49"/>
        <v>1.7347364233445412E-3</v>
      </c>
    </row>
    <row r="139" spans="1:12" x14ac:dyDescent="0.25">
      <c r="A139" s="1"/>
      <c r="B139" s="161" t="s">
        <v>109</v>
      </c>
      <c r="C139" s="162">
        <v>119100</v>
      </c>
      <c r="D139" s="162">
        <v>62968</v>
      </c>
      <c r="E139" s="162">
        <v>16504</v>
      </c>
      <c r="F139" s="162">
        <v>133187</v>
      </c>
      <c r="G139" s="162">
        <v>143418</v>
      </c>
      <c r="H139" s="162">
        <v>158806</v>
      </c>
      <c r="I139" s="162">
        <v>152828</v>
      </c>
      <c r="J139" s="180">
        <f>IFERROR(I139/H139-1,"-")</f>
        <v>-3.7643413976801932E-2</v>
      </c>
      <c r="K139" s="161">
        <f t="shared" si="50"/>
        <v>-5978</v>
      </c>
      <c r="L139" s="163">
        <f t="shared" si="49"/>
        <v>4.8716703069992567E-2</v>
      </c>
    </row>
    <row r="140" spans="1:12" s="57" customFormat="1" x14ac:dyDescent="0.25">
      <c r="B140" s="165" t="s">
        <v>112</v>
      </c>
      <c r="C140" s="166">
        <v>55873</v>
      </c>
      <c r="D140" s="166">
        <v>28766</v>
      </c>
      <c r="E140" s="166">
        <v>584</v>
      </c>
      <c r="F140" s="166">
        <v>54921</v>
      </c>
      <c r="G140" s="166">
        <v>57594</v>
      </c>
      <c r="H140" s="166">
        <v>68579</v>
      </c>
      <c r="I140" s="166">
        <v>69320</v>
      </c>
      <c r="J140" s="181">
        <f t="shared" ref="J140:J147" si="51">IFERROR(I140/H140-1,"-")</f>
        <v>1.0805056941629365E-2</v>
      </c>
      <c r="K140" s="165">
        <f t="shared" si="50"/>
        <v>741</v>
      </c>
      <c r="L140" s="167">
        <f t="shared" si="49"/>
        <v>2.2097010081999924E-2</v>
      </c>
    </row>
    <row r="141" spans="1:12" s="57" customFormat="1" x14ac:dyDescent="0.25">
      <c r="B141" s="165" t="s">
        <v>115</v>
      </c>
      <c r="C141" s="166">
        <v>7954</v>
      </c>
      <c r="D141" s="166">
        <v>4028</v>
      </c>
      <c r="E141" s="166">
        <v>1813</v>
      </c>
      <c r="F141" s="166">
        <v>9374</v>
      </c>
      <c r="G141" s="166">
        <v>12762</v>
      </c>
      <c r="H141" s="166">
        <v>14699</v>
      </c>
      <c r="I141" s="166">
        <v>12956</v>
      </c>
      <c r="J141" s="181">
        <f t="shared" si="51"/>
        <v>-0.11857949520375533</v>
      </c>
      <c r="K141" s="165">
        <f t="shared" si="50"/>
        <v>-1743</v>
      </c>
      <c r="L141" s="167">
        <f t="shared" si="49"/>
        <v>4.1299605109981399E-3</v>
      </c>
    </row>
    <row r="142" spans="1:12" x14ac:dyDescent="0.25">
      <c r="A142" s="1"/>
      <c r="B142" s="165" t="s">
        <v>118</v>
      </c>
      <c r="C142" s="166">
        <v>11202</v>
      </c>
      <c r="D142" s="166">
        <v>4260</v>
      </c>
      <c r="E142" s="166">
        <v>5088</v>
      </c>
      <c r="F142" s="166">
        <v>16018</v>
      </c>
      <c r="G142" s="166">
        <v>14895</v>
      </c>
      <c r="H142" s="166">
        <v>16078</v>
      </c>
      <c r="I142" s="166">
        <v>13426</v>
      </c>
      <c r="J142" s="181">
        <f t="shared" si="51"/>
        <v>-0.16494588879213834</v>
      </c>
      <c r="K142" s="165">
        <f t="shared" si="50"/>
        <v>-2652</v>
      </c>
      <c r="L142" s="167">
        <f t="shared" si="49"/>
        <v>4.2797815545431482E-3</v>
      </c>
    </row>
    <row r="143" spans="1:12" x14ac:dyDescent="0.25">
      <c r="A143" s="1"/>
      <c r="B143" s="165" t="s">
        <v>125</v>
      </c>
      <c r="C143" s="166">
        <v>2523</v>
      </c>
      <c r="D143" s="166">
        <v>933</v>
      </c>
      <c r="E143" s="166">
        <v>243</v>
      </c>
      <c r="F143" s="166">
        <v>5882</v>
      </c>
      <c r="G143" s="166">
        <v>5354</v>
      </c>
      <c r="H143" s="166">
        <v>4249</v>
      </c>
      <c r="I143" s="166">
        <v>3703</v>
      </c>
      <c r="J143" s="181">
        <f t="shared" si="51"/>
        <v>-0.12850082372322902</v>
      </c>
      <c r="K143" s="165">
        <f t="shared" si="50"/>
        <v>-546</v>
      </c>
      <c r="L143" s="167">
        <f t="shared" si="49"/>
        <v>1.1803985622280111E-3</v>
      </c>
    </row>
    <row r="144" spans="1:12" x14ac:dyDescent="0.25">
      <c r="A144" s="1"/>
      <c r="B144" s="165" t="s">
        <v>121</v>
      </c>
      <c r="C144" s="166">
        <v>2334</v>
      </c>
      <c r="D144" s="166">
        <v>1112</v>
      </c>
      <c r="E144" s="166">
        <v>498</v>
      </c>
      <c r="F144" s="166">
        <v>2768</v>
      </c>
      <c r="G144" s="166">
        <v>2935</v>
      </c>
      <c r="H144" s="166">
        <v>3675</v>
      </c>
      <c r="I144" s="166">
        <v>2707</v>
      </c>
      <c r="J144" s="181">
        <f t="shared" si="51"/>
        <v>-0.2634013605442177</v>
      </c>
      <c r="K144" s="165">
        <f t="shared" si="50"/>
        <v>-968</v>
      </c>
      <c r="L144" s="167">
        <f t="shared" si="49"/>
        <v>8.6290545718369592E-4</v>
      </c>
    </row>
    <row r="145" spans="1:12" x14ac:dyDescent="0.25">
      <c r="A145" s="1"/>
      <c r="B145" s="165" t="s">
        <v>130</v>
      </c>
      <c r="C145" s="166">
        <v>1834</v>
      </c>
      <c r="D145" s="166">
        <v>2356</v>
      </c>
      <c r="E145" s="166">
        <v>38</v>
      </c>
      <c r="F145" s="166">
        <v>2295</v>
      </c>
      <c r="G145" s="166">
        <v>2747</v>
      </c>
      <c r="H145" s="166">
        <v>2517</v>
      </c>
      <c r="I145" s="166">
        <v>2700</v>
      </c>
      <c r="J145" s="181">
        <f t="shared" si="51"/>
        <v>7.2705601907032236E-2</v>
      </c>
      <c r="K145" s="165">
        <f t="shared" si="50"/>
        <v>183</v>
      </c>
      <c r="L145" s="167">
        <f t="shared" si="49"/>
        <v>8.6067407993940857E-4</v>
      </c>
    </row>
    <row r="146" spans="1:12" x14ac:dyDescent="0.25">
      <c r="A146" s="164" t="s">
        <v>146</v>
      </c>
      <c r="B146" s="165" t="s">
        <v>133</v>
      </c>
      <c r="C146" s="166">
        <v>5396</v>
      </c>
      <c r="D146" s="166">
        <v>4700</v>
      </c>
      <c r="E146" s="166">
        <v>53</v>
      </c>
      <c r="F146" s="166">
        <v>1105</v>
      </c>
      <c r="G146" s="166">
        <v>2019</v>
      </c>
      <c r="H146" s="166">
        <v>1852</v>
      </c>
      <c r="I146" s="166">
        <v>1343</v>
      </c>
      <c r="J146" s="181">
        <f t="shared" si="51"/>
        <v>-0.27483801295896326</v>
      </c>
      <c r="K146" s="165">
        <f t="shared" si="50"/>
        <v>-509</v>
      </c>
      <c r="L146" s="167">
        <f t="shared" si="49"/>
        <v>4.2810566272541694E-4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31984</v>
      </c>
      <c r="D147" s="171">
        <f t="shared" ref="D147:I147" si="53">D139-SUM(D140:D146)</f>
        <v>16813</v>
      </c>
      <c r="E147" s="171">
        <f t="shared" si="53"/>
        <v>8187</v>
      </c>
      <c r="F147" s="171">
        <f t="shared" si="53"/>
        <v>40824</v>
      </c>
      <c r="G147" s="171">
        <f t="shared" si="53"/>
        <v>45112</v>
      </c>
      <c r="H147" s="171">
        <f t="shared" si="53"/>
        <v>47157</v>
      </c>
      <c r="I147" s="171">
        <f t="shared" si="53"/>
        <v>46673</v>
      </c>
      <c r="J147" s="182">
        <f t="shared" si="51"/>
        <v>-1.0263587590389589E-2</v>
      </c>
      <c r="K147" s="170">
        <f>I147-H147</f>
        <v>-484</v>
      </c>
      <c r="L147" s="172">
        <f t="shared" si="49"/>
        <v>1.4877867160374821E-2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74174</v>
      </c>
      <c r="D149" s="178">
        <v>29561</v>
      </c>
      <c r="E149" s="178">
        <v>23840</v>
      </c>
      <c r="F149" s="178">
        <v>60388</v>
      </c>
      <c r="G149" s="178">
        <v>70498</v>
      </c>
      <c r="H149" s="178">
        <v>71735</v>
      </c>
      <c r="I149" s="178">
        <v>69246</v>
      </c>
      <c r="J149" s="179">
        <f>IFERROR(I149/H149-1,"-")</f>
        <v>-3.4697149229804158E-2</v>
      </c>
      <c r="K149" s="178">
        <f>I149-H149</f>
        <v>-2489</v>
      </c>
      <c r="L149" s="179">
        <f t="shared" ref="L149:L161" si="54">I149/I$9</f>
        <v>2.2073421236846032E-2</v>
      </c>
    </row>
    <row r="150" spans="1:12" x14ac:dyDescent="0.25">
      <c r="A150" s="1" t="s">
        <v>98</v>
      </c>
      <c r="B150" s="161" t="s">
        <v>99</v>
      </c>
      <c r="C150" s="162">
        <v>30727</v>
      </c>
      <c r="D150" s="162">
        <v>10044</v>
      </c>
      <c r="E150" s="162">
        <v>16224</v>
      </c>
      <c r="F150" s="162">
        <v>30483</v>
      </c>
      <c r="G150" s="162">
        <v>33096</v>
      </c>
      <c r="H150" s="162">
        <v>29822</v>
      </c>
      <c r="I150" s="162">
        <v>27565</v>
      </c>
      <c r="J150" s="180">
        <f>IFERROR(I150/H150-1,"-")</f>
        <v>-7.568238213399503E-2</v>
      </c>
      <c r="K150" s="161">
        <f t="shared" ref="K150:K160" si="55">I150-H150</f>
        <v>-2257</v>
      </c>
      <c r="L150" s="163">
        <f t="shared" si="54"/>
        <v>8.7868448198258498E-3</v>
      </c>
    </row>
    <row r="151" spans="1:12" x14ac:dyDescent="0.25">
      <c r="A151" s="164" t="s">
        <v>105</v>
      </c>
      <c r="B151" s="165" t="s">
        <v>105</v>
      </c>
      <c r="C151" s="166">
        <v>17346</v>
      </c>
      <c r="D151" s="166">
        <v>4891</v>
      </c>
      <c r="E151" s="166">
        <v>14211</v>
      </c>
      <c r="F151" s="166">
        <v>20632</v>
      </c>
      <c r="G151" s="166">
        <v>22380</v>
      </c>
      <c r="H151" s="166">
        <v>19716</v>
      </c>
      <c r="I151" s="166">
        <v>17299</v>
      </c>
      <c r="J151" s="181">
        <f>IFERROR(I151/H151-1,"-")</f>
        <v>-0.12259078920673561</v>
      </c>
      <c r="K151" s="165">
        <f t="shared" si="55"/>
        <v>-2417</v>
      </c>
      <c r="L151" s="167">
        <f t="shared" si="54"/>
        <v>5.5143707069895661E-3</v>
      </c>
    </row>
    <row r="152" spans="1:12" x14ac:dyDescent="0.25">
      <c r="A152" s="164" t="s">
        <v>102</v>
      </c>
      <c r="B152" s="165" t="s">
        <v>102</v>
      </c>
      <c r="C152" s="166">
        <v>13381</v>
      </c>
      <c r="D152" s="166">
        <v>5153</v>
      </c>
      <c r="E152" s="166">
        <v>2013</v>
      </c>
      <c r="F152" s="166">
        <v>9851</v>
      </c>
      <c r="G152" s="166">
        <v>10716</v>
      </c>
      <c r="H152" s="166">
        <v>10106</v>
      </c>
      <c r="I152" s="166">
        <v>10266</v>
      </c>
      <c r="J152" s="181">
        <f>IFERROR(I152/H152-1,"-")</f>
        <v>1.5832178903621541E-2</v>
      </c>
      <c r="K152" s="165">
        <f t="shared" si="55"/>
        <v>160</v>
      </c>
      <c r="L152" s="167">
        <f t="shared" si="54"/>
        <v>3.2724741128362846E-3</v>
      </c>
    </row>
    <row r="153" spans="1:12" x14ac:dyDescent="0.25">
      <c r="A153" s="1"/>
      <c r="B153" s="161" t="s">
        <v>109</v>
      </c>
      <c r="C153" s="162">
        <v>43447</v>
      </c>
      <c r="D153" s="162">
        <v>19517</v>
      </c>
      <c r="E153" s="162">
        <v>7616</v>
      </c>
      <c r="F153" s="162">
        <v>29905</v>
      </c>
      <c r="G153" s="162">
        <v>37402</v>
      </c>
      <c r="H153" s="162">
        <v>41913</v>
      </c>
      <c r="I153" s="162">
        <v>41681</v>
      </c>
      <c r="J153" s="180">
        <f>IFERROR(I153/H153-1,"-")</f>
        <v>-5.5352754515305413E-3</v>
      </c>
      <c r="K153" s="161">
        <f t="shared" si="55"/>
        <v>-232</v>
      </c>
      <c r="L153" s="163">
        <f t="shared" si="54"/>
        <v>1.328657641702018E-2</v>
      </c>
    </row>
    <row r="154" spans="1:12" s="57" customFormat="1" x14ac:dyDescent="0.25">
      <c r="B154" s="165" t="s">
        <v>112</v>
      </c>
      <c r="C154" s="166">
        <v>13519</v>
      </c>
      <c r="D154" s="166">
        <v>5840</v>
      </c>
      <c r="E154" s="166">
        <v>280</v>
      </c>
      <c r="F154" s="166">
        <v>10407</v>
      </c>
      <c r="G154" s="166">
        <v>12668</v>
      </c>
      <c r="H154" s="166">
        <v>13031</v>
      </c>
      <c r="I154" s="166">
        <v>10476</v>
      </c>
      <c r="J154" s="181">
        <f t="shared" ref="J154:J161" si="56">IFERROR(I154/H154-1,"-")</f>
        <v>-0.19607090783516234</v>
      </c>
      <c r="K154" s="165">
        <f t="shared" si="55"/>
        <v>-2555</v>
      </c>
      <c r="L154" s="167">
        <f t="shared" si="54"/>
        <v>3.3394154301649051E-3</v>
      </c>
    </row>
    <row r="155" spans="1:12" s="57" customFormat="1" x14ac:dyDescent="0.25">
      <c r="B155" s="165" t="s">
        <v>115</v>
      </c>
      <c r="C155" s="166">
        <v>12622</v>
      </c>
      <c r="D155" s="166">
        <v>5801</v>
      </c>
      <c r="E155" s="166">
        <v>1600</v>
      </c>
      <c r="F155" s="166">
        <v>7508</v>
      </c>
      <c r="G155" s="166">
        <v>7877</v>
      </c>
      <c r="H155" s="166">
        <v>8586</v>
      </c>
      <c r="I155" s="166">
        <v>8165</v>
      </c>
      <c r="J155" s="181">
        <f t="shared" si="56"/>
        <v>-4.903331003959932E-2</v>
      </c>
      <c r="K155" s="165">
        <f t="shared" si="55"/>
        <v>-421</v>
      </c>
      <c r="L155" s="167">
        <f t="shared" si="54"/>
        <v>2.6027421713723225E-3</v>
      </c>
    </row>
    <row r="156" spans="1:12" x14ac:dyDescent="0.25">
      <c r="A156" s="1"/>
      <c r="B156" s="165" t="s">
        <v>118</v>
      </c>
      <c r="C156" s="166">
        <v>5327</v>
      </c>
      <c r="D156" s="166">
        <v>2092</v>
      </c>
      <c r="E156" s="166">
        <v>2207</v>
      </c>
      <c r="F156" s="166">
        <v>3204</v>
      </c>
      <c r="G156" s="166">
        <v>5327</v>
      </c>
      <c r="H156" s="166">
        <v>6226</v>
      </c>
      <c r="I156" s="166">
        <v>9647</v>
      </c>
      <c r="J156" s="181">
        <f t="shared" si="56"/>
        <v>0.54946996466431086</v>
      </c>
      <c r="K156" s="165">
        <f t="shared" si="55"/>
        <v>3421</v>
      </c>
      <c r="L156" s="167">
        <f t="shared" si="54"/>
        <v>3.0751566108057314E-3</v>
      </c>
    </row>
    <row r="157" spans="1:12" x14ac:dyDescent="0.25">
      <c r="A157" s="1"/>
      <c r="B157" s="165" t="s">
        <v>125</v>
      </c>
      <c r="C157" s="166">
        <v>903</v>
      </c>
      <c r="D157" s="166">
        <v>599</v>
      </c>
      <c r="E157" s="166">
        <v>252</v>
      </c>
      <c r="F157" s="166">
        <v>857</v>
      </c>
      <c r="G157" s="166">
        <v>1132</v>
      </c>
      <c r="H157" s="166">
        <v>1650</v>
      </c>
      <c r="I157" s="166">
        <v>1518</v>
      </c>
      <c r="J157" s="181">
        <f t="shared" si="56"/>
        <v>-7.999999999999996E-2</v>
      </c>
      <c r="K157" s="165">
        <f t="shared" si="55"/>
        <v>-132</v>
      </c>
      <c r="L157" s="167">
        <f t="shared" si="54"/>
        <v>4.8389009383260082E-4</v>
      </c>
    </row>
    <row r="158" spans="1:12" x14ac:dyDescent="0.25">
      <c r="A158" s="1"/>
      <c r="B158" s="165" t="s">
        <v>121</v>
      </c>
      <c r="C158" s="166">
        <v>1522</v>
      </c>
      <c r="D158" s="166">
        <v>736</v>
      </c>
      <c r="E158" s="166">
        <v>305</v>
      </c>
      <c r="F158" s="166">
        <v>1428</v>
      </c>
      <c r="G158" s="166">
        <v>1788</v>
      </c>
      <c r="H158" s="166">
        <v>1641</v>
      </c>
      <c r="I158" s="166">
        <v>1453</v>
      </c>
      <c r="J158" s="181">
        <f t="shared" si="56"/>
        <v>-0.11456429006703228</v>
      </c>
      <c r="K158" s="165">
        <f t="shared" si="55"/>
        <v>-188</v>
      </c>
      <c r="L158" s="167">
        <f t="shared" si="54"/>
        <v>4.6317016227850395E-4</v>
      </c>
    </row>
    <row r="159" spans="1:12" x14ac:dyDescent="0.25">
      <c r="A159" s="1"/>
      <c r="B159" s="165" t="s">
        <v>130</v>
      </c>
      <c r="C159" s="166">
        <v>361</v>
      </c>
      <c r="D159" s="166">
        <v>432</v>
      </c>
      <c r="E159" s="166">
        <v>24</v>
      </c>
      <c r="F159" s="166">
        <v>293</v>
      </c>
      <c r="G159" s="166">
        <v>491</v>
      </c>
      <c r="H159" s="166">
        <v>352</v>
      </c>
      <c r="I159" s="166">
        <v>322</v>
      </c>
      <c r="J159" s="181">
        <f t="shared" si="56"/>
        <v>-8.5227272727272707E-2</v>
      </c>
      <c r="K159" s="165">
        <f t="shared" si="55"/>
        <v>-30</v>
      </c>
      <c r="L159" s="167">
        <f t="shared" si="54"/>
        <v>1.0264335323721835E-4</v>
      </c>
    </row>
    <row r="160" spans="1:12" x14ac:dyDescent="0.25">
      <c r="A160" s="164" t="s">
        <v>146</v>
      </c>
      <c r="B160" s="165" t="s">
        <v>133</v>
      </c>
      <c r="C160" s="166">
        <v>805</v>
      </c>
      <c r="D160" s="166">
        <v>575</v>
      </c>
      <c r="E160" s="166">
        <v>63</v>
      </c>
      <c r="F160" s="166">
        <v>501</v>
      </c>
      <c r="G160" s="166">
        <v>671</v>
      </c>
      <c r="H160" s="166">
        <v>592</v>
      </c>
      <c r="I160" s="166">
        <v>477</v>
      </c>
      <c r="J160" s="181">
        <f t="shared" si="56"/>
        <v>-0.1942567567567568</v>
      </c>
      <c r="K160" s="165">
        <f t="shared" si="55"/>
        <v>-115</v>
      </c>
      <c r="L160" s="167">
        <f t="shared" si="54"/>
        <v>1.5205242078929551E-4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8388</v>
      </c>
      <c r="D161" s="171">
        <f t="shared" ref="D161:I161" si="58">D153-SUM(D154:D160)</f>
        <v>3442</v>
      </c>
      <c r="E161" s="171">
        <f t="shared" si="58"/>
        <v>2885</v>
      </c>
      <c r="F161" s="171">
        <f t="shared" si="58"/>
        <v>5707</v>
      </c>
      <c r="G161" s="171">
        <f t="shared" si="58"/>
        <v>7448</v>
      </c>
      <c r="H161" s="171">
        <f t="shared" si="58"/>
        <v>9835</v>
      </c>
      <c r="I161" s="171">
        <f t="shared" si="58"/>
        <v>9623</v>
      </c>
      <c r="J161" s="182">
        <f t="shared" si="56"/>
        <v>-2.1555668530757521E-2</v>
      </c>
      <c r="K161" s="170">
        <f>I161-H161</f>
        <v>-212</v>
      </c>
      <c r="L161" s="172">
        <f t="shared" si="54"/>
        <v>3.067506174539603E-3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5556B-78AB-492B-81C6-17D967E5401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D1A4A-FC00-4BE0-9604-1CA9CB27BCF8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0" t="s">
        <v>273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893934</v>
      </c>
      <c r="D9" s="121">
        <v>2.0976097801655547E-2</v>
      </c>
      <c r="E9" s="120">
        <v>51667</v>
      </c>
      <c r="F9" s="121">
        <f t="shared" ref="F9:L21" si="4">IFERROR(E9/C9-1,"-")</f>
        <v>-0.94220266820593024</v>
      </c>
      <c r="G9" s="120">
        <v>576461</v>
      </c>
      <c r="H9" s="121">
        <f t="shared" si="4"/>
        <v>10.157237695240676</v>
      </c>
      <c r="I9" s="120">
        <v>810733</v>
      </c>
      <c r="J9" s="121">
        <f t="shared" si="4"/>
        <v>0.40639696354133248</v>
      </c>
      <c r="K9" s="120">
        <v>836960</v>
      </c>
      <c r="L9" s="121">
        <f t="shared" si="4"/>
        <v>3.2349737829840297E-2</v>
      </c>
      <c r="M9" s="120">
        <v>876312</v>
      </c>
      <c r="N9" s="121">
        <f>IFERROR(M9/K9-1,"-")</f>
        <v>4.701777862741352E-2</v>
      </c>
    </row>
    <row r="10" spans="1:15" x14ac:dyDescent="0.25">
      <c r="A10" s="1" t="s">
        <v>74</v>
      </c>
      <c r="B10" s="119" t="s">
        <v>75</v>
      </c>
      <c r="C10" s="120">
        <v>832182</v>
      </c>
      <c r="D10" s="121">
        <v>3.5273715272421402E-2</v>
      </c>
      <c r="E10" s="120">
        <v>53867</v>
      </c>
      <c r="F10" s="121">
        <f t="shared" si="4"/>
        <v>-0.93527016926585771</v>
      </c>
      <c r="G10" s="120">
        <v>608977</v>
      </c>
      <c r="H10" s="121">
        <f t="shared" si="4"/>
        <v>10.305196131212059</v>
      </c>
      <c r="I10" s="120">
        <v>773844</v>
      </c>
      <c r="J10" s="121">
        <f t="shared" si="4"/>
        <v>0.27072779431735516</v>
      </c>
      <c r="K10" s="120">
        <v>824761</v>
      </c>
      <c r="L10" s="121">
        <f t="shared" si="4"/>
        <v>6.5797499237572499E-2</v>
      </c>
      <c r="M10" s="120">
        <v>812017</v>
      </c>
      <c r="N10" s="121">
        <f t="shared" ref="N10:N14" si="5">IFERROR(M10/K10-1,"-")</f>
        <v>-1.5451749052149633E-2</v>
      </c>
    </row>
    <row r="11" spans="1:15" x14ac:dyDescent="0.25">
      <c r="A11" s="1" t="s">
        <v>76</v>
      </c>
      <c r="B11" s="119" t="s">
        <v>77</v>
      </c>
      <c r="C11" s="120">
        <v>381721</v>
      </c>
      <c r="D11" s="121">
        <v>-0.55779099968258161</v>
      </c>
      <c r="E11" s="120">
        <v>73467</v>
      </c>
      <c r="F11" s="121">
        <f t="shared" si="4"/>
        <v>-0.80753744226804391</v>
      </c>
      <c r="G11" s="120">
        <v>747881</v>
      </c>
      <c r="H11" s="121">
        <f t="shared" si="4"/>
        <v>9.1798222331114658</v>
      </c>
      <c r="I11" s="120">
        <v>818402</v>
      </c>
      <c r="J11" s="121">
        <f t="shared" si="4"/>
        <v>9.4294413148615863E-2</v>
      </c>
      <c r="K11" s="120">
        <v>866668</v>
      </c>
      <c r="L11" s="121">
        <f t="shared" si="4"/>
        <v>5.8975906705995396E-2</v>
      </c>
      <c r="M11" s="120">
        <v>828674</v>
      </c>
      <c r="N11" s="121">
        <f t="shared" si="5"/>
        <v>-4.3839163324364105E-2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71140</v>
      </c>
      <c r="F12" s="121" t="str">
        <f t="shared" si="4"/>
        <v>-</v>
      </c>
      <c r="G12" s="120">
        <v>725227</v>
      </c>
      <c r="H12" s="121">
        <f t="shared" si="4"/>
        <v>9.1943632274388527</v>
      </c>
      <c r="I12" s="120">
        <v>745949</v>
      </c>
      <c r="J12" s="121">
        <f t="shared" si="4"/>
        <v>2.8573122622296276E-2</v>
      </c>
      <c r="K12" s="120">
        <v>789795</v>
      </c>
      <c r="L12" s="121">
        <f t="shared" si="4"/>
        <v>5.8778817318610344E-2</v>
      </c>
      <c r="M12" s="120">
        <v>754621</v>
      </c>
      <c r="N12" s="121">
        <f t="shared" si="5"/>
        <v>-4.4535607341145478E-2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71284</v>
      </c>
      <c r="F13" s="121" t="str">
        <f t="shared" si="4"/>
        <v>-</v>
      </c>
      <c r="G13" s="120">
        <v>653261</v>
      </c>
      <c r="H13" s="121">
        <f t="shared" si="4"/>
        <v>8.1642023455473876</v>
      </c>
      <c r="I13" s="120">
        <v>671021</v>
      </c>
      <c r="J13" s="121">
        <f t="shared" si="4"/>
        <v>2.7186683423623847E-2</v>
      </c>
      <c r="K13" s="120">
        <v>746827</v>
      </c>
      <c r="L13" s="121">
        <f t="shared" si="4"/>
        <v>0.11297112907047624</v>
      </c>
      <c r="M13" s="120">
        <v>741128</v>
      </c>
      <c r="N13" s="121">
        <f t="shared" si="5"/>
        <v>-7.6309506753237111E-3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113899</v>
      </c>
      <c r="F14" s="121" t="str">
        <f t="shared" si="4"/>
        <v>-</v>
      </c>
      <c r="G14" s="120">
        <v>672943</v>
      </c>
      <c r="H14" s="121">
        <f t="shared" si="4"/>
        <v>4.9082432681586319</v>
      </c>
      <c r="I14" s="120">
        <v>758024</v>
      </c>
      <c r="J14" s="121">
        <f t="shared" si="4"/>
        <v>0.12643121334199181</v>
      </c>
      <c r="K14" s="120">
        <v>787690</v>
      </c>
      <c r="L14" s="121">
        <f t="shared" si="4"/>
        <v>3.9135964032801063E-2</v>
      </c>
      <c r="M14" s="120">
        <v>808867</v>
      </c>
      <c r="N14" s="121">
        <f t="shared" si="5"/>
        <v>2.6884942045728666E-2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254312</v>
      </c>
      <c r="F15" s="121" t="str">
        <f t="shared" si="4"/>
        <v>-</v>
      </c>
      <c r="G15" s="120">
        <v>858220</v>
      </c>
      <c r="H15" s="121">
        <f t="shared" si="4"/>
        <v>2.3746736292428197</v>
      </c>
      <c r="I15" s="120">
        <v>871300</v>
      </c>
      <c r="J15" s="121">
        <f t="shared" si="4"/>
        <v>1.5240847335182162E-2</v>
      </c>
      <c r="K15" s="120">
        <v>895588</v>
      </c>
      <c r="L15" s="121">
        <f t="shared" si="4"/>
        <v>2.7875588201538015E-2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191201</v>
      </c>
      <c r="D16" s="121">
        <v>-0.80228508439032353</v>
      </c>
      <c r="E16" s="120">
        <v>386772</v>
      </c>
      <c r="F16" s="121">
        <f t="shared" si="4"/>
        <v>1.0228555289982793</v>
      </c>
      <c r="G16" s="120">
        <v>895466</v>
      </c>
      <c r="H16" s="121">
        <f t="shared" si="4"/>
        <v>1.3152296443382663</v>
      </c>
      <c r="I16" s="120">
        <v>947197</v>
      </c>
      <c r="J16" s="121">
        <f t="shared" si="4"/>
        <v>5.7769920912686734E-2</v>
      </c>
      <c r="K16" s="120">
        <v>936279</v>
      </c>
      <c r="L16" s="121">
        <f t="shared" si="4"/>
        <v>-1.1526641237250557E-2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105790</v>
      </c>
      <c r="D17" s="121">
        <v>-0.86726440969738949</v>
      </c>
      <c r="E17" s="120">
        <v>422869</v>
      </c>
      <c r="F17" s="121">
        <f t="shared" si="4"/>
        <v>2.99724926741658</v>
      </c>
      <c r="G17" s="120">
        <v>748642</v>
      </c>
      <c r="H17" s="121">
        <f t="shared" si="4"/>
        <v>0.77038751953914808</v>
      </c>
      <c r="I17" s="120">
        <v>799868</v>
      </c>
      <c r="J17" s="121">
        <f t="shared" si="4"/>
        <v>6.8425228613943734E-2</v>
      </c>
      <c r="K17" s="120">
        <v>807680</v>
      </c>
      <c r="L17" s="121">
        <f t="shared" si="4"/>
        <v>9.7666114908960822E-3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101639</v>
      </c>
      <c r="D18" s="121">
        <v>-0.8772455089820359</v>
      </c>
      <c r="E18" s="120">
        <v>627412</v>
      </c>
      <c r="F18" s="121">
        <f t="shared" si="4"/>
        <v>5.1729454244925668</v>
      </c>
      <c r="G18" s="120">
        <v>801936</v>
      </c>
      <c r="H18" s="121">
        <f t="shared" si="4"/>
        <v>0.27816490599478483</v>
      </c>
      <c r="I18" s="120">
        <v>863416</v>
      </c>
      <c r="J18" s="121">
        <f t="shared" si="4"/>
        <v>7.6664471977813786E-2</v>
      </c>
      <c r="K18" s="120">
        <v>870321</v>
      </c>
      <c r="L18" s="121">
        <f t="shared" si="4"/>
        <v>7.997303733078942E-3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110775</v>
      </c>
      <c r="D19" s="121">
        <v>-0.86625818719628145</v>
      </c>
      <c r="E19" s="120">
        <v>660916</v>
      </c>
      <c r="F19" s="121">
        <f t="shared" si="4"/>
        <v>4.9662920334010385</v>
      </c>
      <c r="G19" s="120">
        <v>785918</v>
      </c>
      <c r="H19" s="121">
        <f t="shared" si="4"/>
        <v>0.18913447397248673</v>
      </c>
      <c r="I19" s="120">
        <v>847777</v>
      </c>
      <c r="J19" s="121">
        <f t="shared" si="4"/>
        <v>7.8709229207118314E-2</v>
      </c>
      <c r="K19" s="120">
        <v>817457</v>
      </c>
      <c r="L19" s="121">
        <f t="shared" si="4"/>
        <v>-3.5764121933008375E-2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118240</v>
      </c>
      <c r="D20" s="121">
        <v>-0.86305431499360674</v>
      </c>
      <c r="E20" s="120">
        <v>579557</v>
      </c>
      <c r="F20" s="121">
        <f t="shared" si="4"/>
        <v>3.9015307848443843</v>
      </c>
      <c r="G20" s="120">
        <v>790311</v>
      </c>
      <c r="H20" s="121">
        <f t="shared" si="4"/>
        <v>0.36364671637129731</v>
      </c>
      <c r="I20" s="120">
        <v>831777</v>
      </c>
      <c r="J20" s="121">
        <f t="shared" si="4"/>
        <v>5.2467952489589464E-2</v>
      </c>
      <c r="K20" s="120">
        <v>834955</v>
      </c>
      <c r="L20" s="121">
        <f t="shared" si="4"/>
        <v>3.8207356058175268E-3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2858440</v>
      </c>
      <c r="D21" s="124">
        <v>-0.71680604408130044</v>
      </c>
      <c r="E21" s="123">
        <v>3367162</v>
      </c>
      <c r="F21" s="124">
        <f t="shared" si="4"/>
        <v>0.17797190075705638</v>
      </c>
      <c r="G21" s="123">
        <v>8865243</v>
      </c>
      <c r="H21" s="124">
        <f t="shared" si="4"/>
        <v>1.6328531267577859</v>
      </c>
      <c r="I21" s="123">
        <v>9739308</v>
      </c>
      <c r="J21" s="124">
        <f t="shared" si="4"/>
        <v>9.8594590131370285E-2</v>
      </c>
      <c r="K21" s="123">
        <v>10014981</v>
      </c>
      <c r="L21" s="124">
        <f t="shared" si="4"/>
        <v>2.8305193757092395E-2</v>
      </c>
      <c r="M21" s="123">
        <v>4821619</v>
      </c>
      <c r="N21" s="124">
        <v>-6.4050927514388567E-3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0" t="s">
        <v>274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249</v>
      </c>
      <c r="G30" s="118" t="s">
        <v>71</v>
      </c>
      <c r="H30" s="117" t="s">
        <v>249</v>
      </c>
      <c r="I30" s="118" t="s">
        <v>71</v>
      </c>
      <c r="J30" s="117" t="s">
        <v>249</v>
      </c>
      <c r="K30" s="118" t="s">
        <v>71</v>
      </c>
      <c r="L30" s="117" t="s">
        <v>249</v>
      </c>
      <c r="M30" s="118" t="s">
        <v>71</v>
      </c>
      <c r="N30" s="117" t="s">
        <v>275</v>
      </c>
    </row>
    <row r="31" spans="1:15" x14ac:dyDescent="0.25">
      <c r="B31" s="119" t="s">
        <v>73</v>
      </c>
      <c r="C31" s="120">
        <v>37671</v>
      </c>
      <c r="D31" s="121">
        <v>0.29409137753349368</v>
      </c>
      <c r="E31" s="120">
        <v>5567</v>
      </c>
      <c r="F31" s="121">
        <f t="shared" ref="F31:L43" si="6">IFERROR(E31/C31-1,"-")</f>
        <v>-0.85222054099970801</v>
      </c>
      <c r="G31" s="120">
        <v>23050</v>
      </c>
      <c r="H31" s="121">
        <f t="shared" si="6"/>
        <v>3.1404706305011674</v>
      </c>
      <c r="I31" s="120">
        <v>31748</v>
      </c>
      <c r="J31" s="121">
        <f t="shared" si="6"/>
        <v>0.377353579175705</v>
      </c>
      <c r="K31" s="120">
        <v>32373</v>
      </c>
      <c r="L31" s="121">
        <f t="shared" si="6"/>
        <v>1.9686279450674027E-2</v>
      </c>
      <c r="M31" s="120">
        <v>34050</v>
      </c>
      <c r="N31" s="121">
        <f t="shared" ref="N31:N36" si="7">IFERROR(M31/K31-1,"-")</f>
        <v>5.1802427949216856E-2</v>
      </c>
    </row>
    <row r="32" spans="1:15" x14ac:dyDescent="0.25">
      <c r="B32" s="119" t="s">
        <v>75</v>
      </c>
      <c r="C32" s="120">
        <v>31441</v>
      </c>
      <c r="D32" s="121">
        <v>-0.1028904043142066</v>
      </c>
      <c r="E32" s="120">
        <v>8033</v>
      </c>
      <c r="F32" s="121">
        <f t="shared" si="6"/>
        <v>-0.74450558188352789</v>
      </c>
      <c r="G32" s="120">
        <v>23773</v>
      </c>
      <c r="H32" s="121">
        <f t="shared" si="6"/>
        <v>1.9594174032117517</v>
      </c>
      <c r="I32" s="120">
        <v>21281</v>
      </c>
      <c r="J32" s="121">
        <f t="shared" si="6"/>
        <v>-0.10482480124510996</v>
      </c>
      <c r="K32" s="120">
        <v>26641</v>
      </c>
      <c r="L32" s="121">
        <f t="shared" si="6"/>
        <v>0.25186786335228617</v>
      </c>
      <c r="M32" s="120">
        <v>30506</v>
      </c>
      <c r="N32" s="121">
        <f t="shared" si="7"/>
        <v>0.14507713674411615</v>
      </c>
    </row>
    <row r="33" spans="2:15" x14ac:dyDescent="0.25">
      <c r="B33" s="119" t="s">
        <v>77</v>
      </c>
      <c r="C33" s="120">
        <v>13981</v>
      </c>
      <c r="D33" s="121">
        <v>-0.59311428654579323</v>
      </c>
      <c r="E33" s="120">
        <v>11915</v>
      </c>
      <c r="F33" s="121">
        <f t="shared" si="6"/>
        <v>-0.14777197625348693</v>
      </c>
      <c r="G33" s="120">
        <v>26880</v>
      </c>
      <c r="H33" s="121">
        <f t="shared" si="6"/>
        <v>1.2559798573227026</v>
      </c>
      <c r="I33" s="120">
        <v>24322</v>
      </c>
      <c r="J33" s="121">
        <f t="shared" si="6"/>
        <v>-9.5163690476190443E-2</v>
      </c>
      <c r="K33" s="120">
        <v>38910</v>
      </c>
      <c r="L33" s="121">
        <f t="shared" si="6"/>
        <v>0.59978620179261566</v>
      </c>
      <c r="M33" s="120">
        <v>29803</v>
      </c>
      <c r="N33" s="121">
        <f t="shared" si="7"/>
        <v>-0.23405294268825494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15305</v>
      </c>
      <c r="F34" s="121" t="str">
        <f t="shared" si="6"/>
        <v>-</v>
      </c>
      <c r="G34" s="120">
        <v>48682</v>
      </c>
      <c r="H34" s="121">
        <f t="shared" si="6"/>
        <v>2.1807905913100294</v>
      </c>
      <c r="I34" s="120">
        <v>46080</v>
      </c>
      <c r="J34" s="121">
        <f t="shared" si="6"/>
        <v>-5.3448913356065941E-2</v>
      </c>
      <c r="K34" s="120">
        <v>38278</v>
      </c>
      <c r="L34" s="121">
        <f t="shared" si="6"/>
        <v>-0.16931423611111107</v>
      </c>
      <c r="M34" s="120">
        <v>53611</v>
      </c>
      <c r="N34" s="121">
        <f t="shared" si="7"/>
        <v>0.40056951773864879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16133</v>
      </c>
      <c r="F35" s="121" t="str">
        <f t="shared" si="6"/>
        <v>-</v>
      </c>
      <c r="G35" s="120">
        <v>35593</v>
      </c>
      <c r="H35" s="121">
        <f t="shared" si="6"/>
        <v>1.2062232690758075</v>
      </c>
      <c r="I35" s="120">
        <v>29396</v>
      </c>
      <c r="J35" s="121">
        <f t="shared" si="6"/>
        <v>-0.17410726828308942</v>
      </c>
      <c r="K35" s="120">
        <v>41371</v>
      </c>
      <c r="L35" s="121">
        <f t="shared" si="6"/>
        <v>0.40736834943529732</v>
      </c>
      <c r="M35" s="120">
        <v>35251</v>
      </c>
      <c r="N35" s="121">
        <f t="shared" si="7"/>
        <v>-0.14792970921660098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23727</v>
      </c>
      <c r="F36" s="121" t="str">
        <f t="shared" si="6"/>
        <v>-</v>
      </c>
      <c r="G36" s="120">
        <v>44483</v>
      </c>
      <c r="H36" s="121">
        <f t="shared" si="6"/>
        <v>0.87478400134867451</v>
      </c>
      <c r="I36" s="120">
        <v>44590</v>
      </c>
      <c r="J36" s="121">
        <f t="shared" si="6"/>
        <v>2.4054133039588255E-3</v>
      </c>
      <c r="K36" s="120">
        <v>47095</v>
      </c>
      <c r="L36" s="121">
        <f t="shared" si="6"/>
        <v>5.6178515362188763E-2</v>
      </c>
      <c r="M36" s="120">
        <v>48568</v>
      </c>
      <c r="N36" s="121">
        <f t="shared" si="7"/>
        <v>3.1277205648158057E-2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62543</v>
      </c>
      <c r="F37" s="121" t="str">
        <f t="shared" si="6"/>
        <v>-</v>
      </c>
      <c r="G37" s="120">
        <v>72292</v>
      </c>
      <c r="H37" s="121">
        <f t="shared" si="6"/>
        <v>0.15587675679132751</v>
      </c>
      <c r="I37" s="120">
        <v>66167</v>
      </c>
      <c r="J37" s="121">
        <f t="shared" si="6"/>
        <v>-8.4725834117191368E-2</v>
      </c>
      <c r="K37" s="120">
        <v>72329</v>
      </c>
      <c r="L37" s="121">
        <f t="shared" si="6"/>
        <v>9.3127994317409035E-2</v>
      </c>
      <c r="M37" s="120"/>
      <c r="N37" s="121"/>
    </row>
    <row r="38" spans="2:15" x14ac:dyDescent="0.25">
      <c r="B38" s="119" t="s">
        <v>87</v>
      </c>
      <c r="C38" s="120">
        <v>60743</v>
      </c>
      <c r="D38" s="121">
        <v>-0.44106334425264093</v>
      </c>
      <c r="E38" s="120">
        <v>68184</v>
      </c>
      <c r="F38" s="121">
        <f t="shared" si="6"/>
        <v>0.12249971190095987</v>
      </c>
      <c r="G38" s="120">
        <v>87149</v>
      </c>
      <c r="H38" s="121">
        <f t="shared" si="6"/>
        <v>0.27814443271148659</v>
      </c>
      <c r="I38" s="120">
        <v>132200</v>
      </c>
      <c r="J38" s="121">
        <f t="shared" si="6"/>
        <v>0.51694224833331415</v>
      </c>
      <c r="K38" s="120">
        <v>90782</v>
      </c>
      <c r="L38" s="121">
        <f t="shared" si="6"/>
        <v>-0.31329803328290473</v>
      </c>
      <c r="M38" s="120"/>
      <c r="N38" s="121"/>
    </row>
    <row r="39" spans="2:15" x14ac:dyDescent="0.25">
      <c r="B39" s="119" t="s">
        <v>89</v>
      </c>
      <c r="C39" s="120">
        <v>30758</v>
      </c>
      <c r="D39" s="121">
        <v>-0.31096126705347338</v>
      </c>
      <c r="E39" s="120">
        <v>42507</v>
      </c>
      <c r="F39" s="121">
        <f t="shared" si="6"/>
        <v>0.38198192340204185</v>
      </c>
      <c r="G39" s="120">
        <v>45509</v>
      </c>
      <c r="H39" s="121">
        <f t="shared" si="6"/>
        <v>7.0623661985084851E-2</v>
      </c>
      <c r="I39" s="120">
        <v>54675</v>
      </c>
      <c r="J39" s="121">
        <f t="shared" si="6"/>
        <v>0.20141070996945665</v>
      </c>
      <c r="K39" s="120">
        <v>51020</v>
      </c>
      <c r="L39" s="121">
        <f t="shared" si="6"/>
        <v>-6.6849565614997664E-2</v>
      </c>
      <c r="M39" s="120"/>
      <c r="N39" s="121"/>
    </row>
    <row r="40" spans="2:15" x14ac:dyDescent="0.25">
      <c r="B40" s="119" t="s">
        <v>91</v>
      </c>
      <c r="C40" s="120">
        <v>28673</v>
      </c>
      <c r="D40" s="121">
        <v>-0.43128309895471761</v>
      </c>
      <c r="E40" s="120">
        <v>36401</v>
      </c>
      <c r="F40" s="121">
        <f t="shared" si="6"/>
        <v>0.26952184982387606</v>
      </c>
      <c r="G40" s="120">
        <v>38548</v>
      </c>
      <c r="H40" s="121">
        <f t="shared" si="6"/>
        <v>5.8981896101755416E-2</v>
      </c>
      <c r="I40" s="120">
        <v>44421</v>
      </c>
      <c r="J40" s="121">
        <f t="shared" si="6"/>
        <v>0.15235550482515303</v>
      </c>
      <c r="K40" s="120">
        <v>43620</v>
      </c>
      <c r="L40" s="121">
        <f t="shared" si="6"/>
        <v>-1.8032011886270016E-2</v>
      </c>
      <c r="M40" s="120"/>
      <c r="N40" s="121"/>
    </row>
    <row r="41" spans="2:15" x14ac:dyDescent="0.25">
      <c r="B41" s="119" t="s">
        <v>93</v>
      </c>
      <c r="C41" s="120">
        <v>10757</v>
      </c>
      <c r="D41" s="121">
        <v>-0.7234277780634546</v>
      </c>
      <c r="E41" s="120">
        <v>27872</v>
      </c>
      <c r="F41" s="121">
        <f t="shared" si="6"/>
        <v>1.5910569861485544</v>
      </c>
      <c r="G41" s="120">
        <v>30570</v>
      </c>
      <c r="H41" s="121">
        <f t="shared" si="6"/>
        <v>9.6799655568312382E-2</v>
      </c>
      <c r="I41" s="120">
        <v>36335</v>
      </c>
      <c r="J41" s="121">
        <f t="shared" si="6"/>
        <v>0.18858357867190056</v>
      </c>
      <c r="K41" s="120">
        <v>27880</v>
      </c>
      <c r="L41" s="121">
        <f t="shared" si="6"/>
        <v>-0.23269574790147241</v>
      </c>
      <c r="M41" s="120"/>
      <c r="N41" s="121"/>
    </row>
    <row r="42" spans="2:15" x14ac:dyDescent="0.25">
      <c r="B42" s="119" t="s">
        <v>95</v>
      </c>
      <c r="C42" s="120">
        <v>8464</v>
      </c>
      <c r="D42" s="121">
        <v>-0.78860610904368245</v>
      </c>
      <c r="E42" s="120">
        <v>32687</v>
      </c>
      <c r="F42" s="121">
        <f t="shared" si="6"/>
        <v>2.8618856332703215</v>
      </c>
      <c r="G42" s="120">
        <v>36689</v>
      </c>
      <c r="H42" s="121">
        <f t="shared" si="6"/>
        <v>0.12243399516627407</v>
      </c>
      <c r="I42" s="120">
        <v>45648</v>
      </c>
      <c r="J42" s="121">
        <f t="shared" si="6"/>
        <v>0.24418763117010545</v>
      </c>
      <c r="K42" s="120">
        <v>41448</v>
      </c>
      <c r="L42" s="121">
        <f t="shared" si="6"/>
        <v>-9.2008412197686629E-2</v>
      </c>
      <c r="M42" s="120"/>
      <c r="N42" s="121"/>
    </row>
    <row r="43" spans="2:15" ht="15.75" x14ac:dyDescent="0.25">
      <c r="B43" s="122" t="s">
        <v>32</v>
      </c>
      <c r="C43" s="123">
        <v>241430</v>
      </c>
      <c r="D43" s="124">
        <v>-0.60713065269392863</v>
      </c>
      <c r="E43" s="123">
        <v>350874</v>
      </c>
      <c r="F43" s="124">
        <f t="shared" si="6"/>
        <v>0.45331566085407782</v>
      </c>
      <c r="G43" s="123">
        <v>513218</v>
      </c>
      <c r="H43" s="124">
        <f t="shared" si="6"/>
        <v>0.4626846104299549</v>
      </c>
      <c r="I43" s="123">
        <v>576863</v>
      </c>
      <c r="J43" s="124">
        <f t="shared" si="6"/>
        <v>0.12401162858668235</v>
      </c>
      <c r="K43" s="123">
        <v>551747</v>
      </c>
      <c r="L43" s="124">
        <f t="shared" si="6"/>
        <v>-4.3538933854312067E-2</v>
      </c>
      <c r="M43" s="123">
        <v>231789</v>
      </c>
      <c r="N43" s="124">
        <v>3.1695657592536453E-2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0" t="s">
        <v>276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249</v>
      </c>
      <c r="G52" s="118" t="s">
        <v>71</v>
      </c>
      <c r="H52" s="117" t="s">
        <v>249</v>
      </c>
      <c r="I52" s="118" t="s">
        <v>71</v>
      </c>
      <c r="J52" s="117" t="s">
        <v>249</v>
      </c>
      <c r="K52" s="118" t="s">
        <v>71</v>
      </c>
      <c r="L52" s="117" t="s">
        <v>249</v>
      </c>
      <c r="M52" s="118" t="s">
        <v>71</v>
      </c>
      <c r="N52" s="117" t="s">
        <v>275</v>
      </c>
    </row>
    <row r="53" spans="1:15" x14ac:dyDescent="0.25">
      <c r="A53" s="1">
        <v>1</v>
      </c>
      <c r="B53" s="119" t="s">
        <v>73</v>
      </c>
      <c r="C53" s="120">
        <v>23617</v>
      </c>
      <c r="D53" s="121">
        <v>-2.8026998106840062E-2</v>
      </c>
      <c r="E53" s="120">
        <v>1838</v>
      </c>
      <c r="F53" s="121">
        <f>IFERROR(E53/C53-1,"-")</f>
        <v>-0.92217470466189611</v>
      </c>
      <c r="G53" s="120">
        <v>16394</v>
      </c>
      <c r="H53" s="121">
        <f>IFERROR(G53/E53-1,"-")</f>
        <v>7.9194776931447226</v>
      </c>
      <c r="I53" s="120">
        <v>25146</v>
      </c>
      <c r="J53" s="121">
        <f>IFERROR(I53/G53-1,"-")</f>
        <v>0.53385384896913513</v>
      </c>
      <c r="K53" s="120">
        <v>18647</v>
      </c>
      <c r="L53" s="121">
        <f>IFERROR(K53/I53-1,"-")</f>
        <v>-0.25845064821442776</v>
      </c>
      <c r="M53" s="120">
        <v>21537</v>
      </c>
      <c r="N53" s="121">
        <f t="shared" ref="N53:N58" si="8">IFERROR(M53/K53-1,"-")</f>
        <v>0.15498471604011366</v>
      </c>
    </row>
    <row r="54" spans="1:15" x14ac:dyDescent="0.25">
      <c r="A54" s="1">
        <v>2</v>
      </c>
      <c r="B54" s="119" t="s">
        <v>75</v>
      </c>
      <c r="C54" s="120">
        <v>21412</v>
      </c>
      <c r="D54" s="121">
        <v>-0.12109022247762913</v>
      </c>
      <c r="E54" s="120">
        <v>3018</v>
      </c>
      <c r="F54" s="121">
        <f t="shared" ref="F54:L65" si="9">IFERROR(E54/C54-1,"-")</f>
        <v>-0.85905099943956653</v>
      </c>
      <c r="G54" s="120">
        <v>16294</v>
      </c>
      <c r="H54" s="121">
        <f t="shared" si="9"/>
        <v>4.3989396951623592</v>
      </c>
      <c r="I54" s="120">
        <v>16027</v>
      </c>
      <c r="J54" s="121">
        <f t="shared" si="9"/>
        <v>-1.6386399901804349E-2</v>
      </c>
      <c r="K54" s="120">
        <v>16643</v>
      </c>
      <c r="L54" s="121">
        <f t="shared" si="9"/>
        <v>3.8435140700068704E-2</v>
      </c>
      <c r="M54" s="120">
        <v>19156</v>
      </c>
      <c r="N54" s="121">
        <f t="shared" si="8"/>
        <v>0.15099441206513253</v>
      </c>
    </row>
    <row r="55" spans="1:15" x14ac:dyDescent="0.25">
      <c r="A55" s="1">
        <v>3</v>
      </c>
      <c r="B55" s="119" t="s">
        <v>77</v>
      </c>
      <c r="C55" s="120">
        <v>7343</v>
      </c>
      <c r="D55" s="121">
        <v>-0.65350132125330318</v>
      </c>
      <c r="E55" s="120">
        <v>4318</v>
      </c>
      <c r="F55" s="121">
        <f t="shared" si="9"/>
        <v>-0.41195696581778563</v>
      </c>
      <c r="G55" s="120">
        <v>18322</v>
      </c>
      <c r="H55" s="121">
        <f t="shared" si="9"/>
        <v>3.2431681333950904</v>
      </c>
      <c r="I55" s="120">
        <v>18063</v>
      </c>
      <c r="J55" s="121">
        <f t="shared" si="9"/>
        <v>-1.4136011352472444E-2</v>
      </c>
      <c r="K55" s="120">
        <v>20604</v>
      </c>
      <c r="L55" s="121">
        <f t="shared" si="9"/>
        <v>0.14067430659358915</v>
      </c>
      <c r="M55" s="120">
        <v>18642</v>
      </c>
      <c r="N55" s="121">
        <f t="shared" si="8"/>
        <v>-9.5224228305183511E-2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3687</v>
      </c>
      <c r="F56" s="121" t="str">
        <f t="shared" si="9"/>
        <v>-</v>
      </c>
      <c r="G56" s="120">
        <v>33602</v>
      </c>
      <c r="H56" s="121">
        <f t="shared" si="9"/>
        <v>8.1136425278003799</v>
      </c>
      <c r="I56" s="120">
        <v>31153</v>
      </c>
      <c r="J56" s="121">
        <f t="shared" si="9"/>
        <v>-7.2882566513898017E-2</v>
      </c>
      <c r="K56" s="120">
        <v>18824</v>
      </c>
      <c r="L56" s="121">
        <f t="shared" si="9"/>
        <v>-0.3957564279523641</v>
      </c>
      <c r="M56" s="120">
        <v>29526</v>
      </c>
      <c r="N56" s="121">
        <f t="shared" si="8"/>
        <v>0.56852953676158102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5269</v>
      </c>
      <c r="F57" s="121" t="str">
        <f t="shared" si="9"/>
        <v>-</v>
      </c>
      <c r="G57" s="120">
        <v>21960</v>
      </c>
      <c r="H57" s="121">
        <f t="shared" si="9"/>
        <v>3.1677737711140637</v>
      </c>
      <c r="I57" s="120">
        <v>18994</v>
      </c>
      <c r="J57" s="121">
        <f t="shared" si="9"/>
        <v>-0.13506375227686707</v>
      </c>
      <c r="K57" s="120">
        <v>22446</v>
      </c>
      <c r="L57" s="121">
        <f t="shared" si="9"/>
        <v>0.18174160261135097</v>
      </c>
      <c r="M57" s="120">
        <v>26725</v>
      </c>
      <c r="N57" s="121">
        <f t="shared" si="8"/>
        <v>0.1906353025037868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12085</v>
      </c>
      <c r="F58" s="121" t="str">
        <f t="shared" si="9"/>
        <v>-</v>
      </c>
      <c r="G58" s="120">
        <v>29605</v>
      </c>
      <c r="H58" s="121">
        <f t="shared" si="9"/>
        <v>1.4497310715763345</v>
      </c>
      <c r="I58" s="120">
        <v>26276</v>
      </c>
      <c r="J58" s="121">
        <f t="shared" si="9"/>
        <v>-0.1124472217530823</v>
      </c>
      <c r="K58" s="120">
        <v>24937</v>
      </c>
      <c r="L58" s="121">
        <f t="shared" si="9"/>
        <v>-5.0959050083726587E-2</v>
      </c>
      <c r="M58" s="120">
        <v>29537</v>
      </c>
      <c r="N58" s="121">
        <f t="shared" si="8"/>
        <v>0.18446485142559244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34781</v>
      </c>
      <c r="F59" s="121" t="str">
        <f t="shared" si="9"/>
        <v>-</v>
      </c>
      <c r="G59" s="120">
        <v>45742</v>
      </c>
      <c r="H59" s="121">
        <f t="shared" si="9"/>
        <v>0.31514332537879874</v>
      </c>
      <c r="I59" s="120">
        <v>36382</v>
      </c>
      <c r="J59" s="121">
        <f t="shared" si="9"/>
        <v>-0.20462594552052815</v>
      </c>
      <c r="K59" s="120">
        <v>39454</v>
      </c>
      <c r="L59" s="121">
        <f t="shared" si="9"/>
        <v>8.4437359133637591E-2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38101</v>
      </c>
      <c r="D60" s="121">
        <v>-0.41627344037259473</v>
      </c>
      <c r="E60" s="120">
        <v>50516</v>
      </c>
      <c r="F60" s="121">
        <f t="shared" si="9"/>
        <v>0.32584446602451389</v>
      </c>
      <c r="G60" s="120">
        <v>58778</v>
      </c>
      <c r="H60" s="121">
        <f t="shared" si="9"/>
        <v>0.16355214189563694</v>
      </c>
      <c r="I60" s="120">
        <v>83159</v>
      </c>
      <c r="J60" s="121">
        <f t="shared" si="9"/>
        <v>0.41479805369355871</v>
      </c>
      <c r="K60" s="120">
        <v>50144</v>
      </c>
      <c r="L60" s="121">
        <f t="shared" si="9"/>
        <v>-0.39701054606236241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17630</v>
      </c>
      <c r="D61" s="121">
        <v>-0.50712887894883973</v>
      </c>
      <c r="E61" s="120">
        <v>34341</v>
      </c>
      <c r="F61" s="121">
        <f t="shared" si="9"/>
        <v>0.94787294384571763</v>
      </c>
      <c r="G61" s="120">
        <v>34328</v>
      </c>
      <c r="H61" s="121">
        <f t="shared" si="9"/>
        <v>-3.7855624472205029E-4</v>
      </c>
      <c r="I61" s="120">
        <v>27840</v>
      </c>
      <c r="J61" s="121">
        <f t="shared" si="9"/>
        <v>-0.18900023304591007</v>
      </c>
      <c r="K61" s="120">
        <v>29348</v>
      </c>
      <c r="L61" s="121">
        <f t="shared" si="9"/>
        <v>5.4166666666666696E-2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16572</v>
      </c>
      <c r="D62" s="121">
        <v>-0.50722569134701168</v>
      </c>
      <c r="E62" s="120">
        <v>24758</v>
      </c>
      <c r="F62" s="121">
        <f t="shared" si="9"/>
        <v>0.49396572531981664</v>
      </c>
      <c r="G62" s="120">
        <v>28657</v>
      </c>
      <c r="H62" s="121">
        <f t="shared" si="9"/>
        <v>0.15748444947087803</v>
      </c>
      <c r="I62" s="120">
        <v>24146</v>
      </c>
      <c r="J62" s="121">
        <f t="shared" si="9"/>
        <v>-0.15741354642844685</v>
      </c>
      <c r="K62" s="120">
        <v>26632</v>
      </c>
      <c r="L62" s="121">
        <f t="shared" si="9"/>
        <v>0.10295701151329406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5230</v>
      </c>
      <c r="D63" s="121">
        <v>-0.8050980099873295</v>
      </c>
      <c r="E63" s="120">
        <v>20985</v>
      </c>
      <c r="F63" s="121">
        <f t="shared" si="9"/>
        <v>3.0124282982791586</v>
      </c>
      <c r="G63" s="120">
        <v>24068</v>
      </c>
      <c r="H63" s="121">
        <f t="shared" si="9"/>
        <v>0.14691446271146047</v>
      </c>
      <c r="I63" s="120">
        <v>20317</v>
      </c>
      <c r="J63" s="121">
        <f t="shared" si="9"/>
        <v>-0.15585009140767825</v>
      </c>
      <c r="K63" s="120">
        <v>20242</v>
      </c>
      <c r="L63" s="121">
        <f t="shared" si="9"/>
        <v>-3.6914898853177558E-3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4774</v>
      </c>
      <c r="D64" s="121">
        <v>-0.82489730046948351</v>
      </c>
      <c r="E64" s="120">
        <v>24212</v>
      </c>
      <c r="F64" s="121">
        <f t="shared" si="9"/>
        <v>4.0716380393799749</v>
      </c>
      <c r="G64" s="120">
        <v>30360</v>
      </c>
      <c r="H64" s="121">
        <f t="shared" si="9"/>
        <v>0.25392367421113504</v>
      </c>
      <c r="I64" s="120">
        <v>31159</v>
      </c>
      <c r="J64" s="121">
        <f t="shared" si="9"/>
        <v>2.6317523056653469E-2</v>
      </c>
      <c r="K64" s="120">
        <v>24796</v>
      </c>
      <c r="L64" s="121">
        <f t="shared" si="9"/>
        <v>-0.20421066144613109</v>
      </c>
      <c r="M64" s="120"/>
      <c r="N64" s="121"/>
    </row>
    <row r="65" spans="1:15" ht="15.75" x14ac:dyDescent="0.25">
      <c r="B65" s="122" t="s">
        <v>32</v>
      </c>
      <c r="C65" s="123">
        <v>148896</v>
      </c>
      <c r="D65" s="124">
        <v>-0.63143368474728145</v>
      </c>
      <c r="E65" s="123">
        <v>219808</v>
      </c>
      <c r="F65" s="124">
        <f t="shared" si="9"/>
        <v>0.47625188050719958</v>
      </c>
      <c r="G65" s="123">
        <v>358110</v>
      </c>
      <c r="H65" s="124">
        <f t="shared" si="9"/>
        <v>0.62919456980637656</v>
      </c>
      <c r="I65" s="123">
        <v>358662</v>
      </c>
      <c r="J65" s="124">
        <f t="shared" si="9"/>
        <v>1.5414258188823915E-3</v>
      </c>
      <c r="K65" s="123">
        <v>312717</v>
      </c>
      <c r="L65" s="124">
        <f t="shared" si="9"/>
        <v>-0.1281011091222376</v>
      </c>
      <c r="M65" s="123">
        <v>145123</v>
      </c>
      <c r="N65" s="124">
        <v>0.18854882433395304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0" t="s">
        <v>277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249</v>
      </c>
      <c r="G74" s="118" t="s">
        <v>71</v>
      </c>
      <c r="H74" s="117" t="s">
        <v>249</v>
      </c>
      <c r="I74" s="118" t="s">
        <v>71</v>
      </c>
      <c r="J74" s="117" t="s">
        <v>249</v>
      </c>
      <c r="K74" s="118" t="s">
        <v>71</v>
      </c>
      <c r="L74" s="117" t="s">
        <v>249</v>
      </c>
      <c r="M74" s="118" t="s">
        <v>71</v>
      </c>
      <c r="N74" s="117" t="s">
        <v>275</v>
      </c>
    </row>
    <row r="75" spans="1:15" x14ac:dyDescent="0.25">
      <c r="A75" s="1">
        <v>1</v>
      </c>
      <c r="B75" s="119" t="s">
        <v>73</v>
      </c>
      <c r="C75" s="120">
        <v>14054</v>
      </c>
      <c r="D75" s="121">
        <v>1.9206151288445552</v>
      </c>
      <c r="E75" s="120">
        <v>3729</v>
      </c>
      <c r="F75" s="121">
        <f>IFERROR(E75/C75-1,"-")</f>
        <v>-0.73466628717802762</v>
      </c>
      <c r="G75" s="120">
        <v>6656</v>
      </c>
      <c r="H75" s="121">
        <f>IFERROR(G75/E75-1,"-")</f>
        <v>0.78492893537141328</v>
      </c>
      <c r="I75" s="120">
        <v>6602</v>
      </c>
      <c r="J75" s="121">
        <f>IFERROR(I75/G75-1,"-")</f>
        <v>-8.1129807692307265E-3</v>
      </c>
      <c r="K75" s="120">
        <v>13726</v>
      </c>
      <c r="L75" s="121">
        <f>IFERROR(K75/I75-1,"-")</f>
        <v>1.0790669494092699</v>
      </c>
      <c r="M75" s="120">
        <v>12513</v>
      </c>
      <c r="N75" s="121">
        <f t="shared" ref="N75:N80" si="10">IFERROR(M75/K75-1,"-")</f>
        <v>-8.8372431881101554E-2</v>
      </c>
    </row>
    <row r="76" spans="1:15" x14ac:dyDescent="0.25">
      <c r="A76" s="1">
        <v>2</v>
      </c>
      <c r="B76" s="119" t="s">
        <v>75</v>
      </c>
      <c r="C76" s="120">
        <v>10029</v>
      </c>
      <c r="D76" s="121">
        <v>-6.1394478240524131E-2</v>
      </c>
      <c r="E76" s="120">
        <v>5015</v>
      </c>
      <c r="F76" s="121">
        <f t="shared" ref="F76:L87" si="11">IFERROR(E76/C76-1,"-")</f>
        <v>-0.49995014458071596</v>
      </c>
      <c r="G76" s="120">
        <v>7479</v>
      </c>
      <c r="H76" s="121">
        <f t="shared" si="11"/>
        <v>0.4913260219341975</v>
      </c>
      <c r="I76" s="120">
        <v>5254</v>
      </c>
      <c r="J76" s="121">
        <f t="shared" si="11"/>
        <v>-0.29749966573071263</v>
      </c>
      <c r="K76" s="120">
        <v>9998</v>
      </c>
      <c r="L76" s="121">
        <f t="shared" si="11"/>
        <v>0.90293110011419864</v>
      </c>
      <c r="M76" s="120">
        <v>11350</v>
      </c>
      <c r="N76" s="121">
        <f t="shared" si="10"/>
        <v>0.13522704540908181</v>
      </c>
    </row>
    <row r="77" spans="1:15" x14ac:dyDescent="0.25">
      <c r="A77" s="1">
        <v>3</v>
      </c>
      <c r="B77" s="119" t="s">
        <v>77</v>
      </c>
      <c r="C77" s="120">
        <v>6638</v>
      </c>
      <c r="D77" s="121">
        <v>-0.49593742881008429</v>
      </c>
      <c r="E77" s="120">
        <v>7597</v>
      </c>
      <c r="F77" s="121">
        <f t="shared" si="11"/>
        <v>0.14447122627297371</v>
      </c>
      <c r="G77" s="120">
        <v>8558</v>
      </c>
      <c r="H77" s="121">
        <f t="shared" si="11"/>
        <v>0.1264973015664077</v>
      </c>
      <c r="I77" s="120">
        <v>6259</v>
      </c>
      <c r="J77" s="121">
        <f t="shared" si="11"/>
        <v>-0.26863753213367614</v>
      </c>
      <c r="K77" s="120">
        <v>18306</v>
      </c>
      <c r="L77" s="121">
        <f t="shared" si="11"/>
        <v>1.924748362358204</v>
      </c>
      <c r="M77" s="120">
        <v>11161</v>
      </c>
      <c r="N77" s="121">
        <f t="shared" si="10"/>
        <v>-0.39030918824429151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11618</v>
      </c>
      <c r="F78" s="121" t="str">
        <f t="shared" si="11"/>
        <v>-</v>
      </c>
      <c r="G78" s="120">
        <v>15080</v>
      </c>
      <c r="H78" s="121">
        <f t="shared" si="11"/>
        <v>0.29798588397314507</v>
      </c>
      <c r="I78" s="120">
        <v>14927</v>
      </c>
      <c r="J78" s="121">
        <f t="shared" si="11"/>
        <v>-1.0145888594164432E-2</v>
      </c>
      <c r="K78" s="120">
        <v>19454</v>
      </c>
      <c r="L78" s="121">
        <f t="shared" si="11"/>
        <v>0.30327594292222138</v>
      </c>
      <c r="M78" s="120">
        <v>24085</v>
      </c>
      <c r="N78" s="121">
        <f t="shared" si="10"/>
        <v>0.2380487303382337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10864</v>
      </c>
      <c r="F79" s="121" t="str">
        <f t="shared" si="11"/>
        <v>-</v>
      </c>
      <c r="G79" s="120">
        <v>13633</v>
      </c>
      <c r="H79" s="121">
        <f t="shared" si="11"/>
        <v>0.25487849779086891</v>
      </c>
      <c r="I79" s="120">
        <v>10402</v>
      </c>
      <c r="J79" s="121">
        <f t="shared" si="11"/>
        <v>-0.23699845962003963</v>
      </c>
      <c r="K79" s="120">
        <v>18925</v>
      </c>
      <c r="L79" s="121">
        <f t="shared" si="11"/>
        <v>0.81936166121899645</v>
      </c>
      <c r="M79" s="120">
        <v>8526</v>
      </c>
      <c r="N79" s="121">
        <f t="shared" si="10"/>
        <v>-0.54948480845442538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11642</v>
      </c>
      <c r="F80" s="121" t="str">
        <f t="shared" si="11"/>
        <v>-</v>
      </c>
      <c r="G80" s="120">
        <v>14878</v>
      </c>
      <c r="H80" s="121">
        <f t="shared" si="11"/>
        <v>0.27795911355437219</v>
      </c>
      <c r="I80" s="120">
        <v>18314</v>
      </c>
      <c r="J80" s="121">
        <f t="shared" si="11"/>
        <v>0.23094501949186719</v>
      </c>
      <c r="K80" s="120">
        <v>22158</v>
      </c>
      <c r="L80" s="121">
        <f t="shared" si="11"/>
        <v>0.20989407011029804</v>
      </c>
      <c r="M80" s="120">
        <v>19031</v>
      </c>
      <c r="N80" s="121">
        <f t="shared" si="10"/>
        <v>-0.14112284502211392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27762</v>
      </c>
      <c r="F81" s="121" t="str">
        <f t="shared" si="11"/>
        <v>-</v>
      </c>
      <c r="G81" s="120">
        <v>26550</v>
      </c>
      <c r="H81" s="121">
        <f t="shared" si="11"/>
        <v>-4.3656797060730446E-2</v>
      </c>
      <c r="I81" s="120">
        <v>29785</v>
      </c>
      <c r="J81" s="121">
        <f t="shared" si="11"/>
        <v>0.12184557438794719</v>
      </c>
      <c r="K81" s="120">
        <v>32875</v>
      </c>
      <c r="L81" s="121">
        <f t="shared" si="11"/>
        <v>0.10374349504784286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22642</v>
      </c>
      <c r="D82" s="121">
        <v>-0.47834300986084233</v>
      </c>
      <c r="E82" s="120">
        <v>17668</v>
      </c>
      <c r="F82" s="121">
        <f t="shared" si="11"/>
        <v>-0.21968024026146105</v>
      </c>
      <c r="G82" s="120">
        <v>28371</v>
      </c>
      <c r="H82" s="121">
        <f t="shared" si="11"/>
        <v>0.60578446909667205</v>
      </c>
      <c r="I82" s="120">
        <v>49041</v>
      </c>
      <c r="J82" s="121">
        <f t="shared" si="11"/>
        <v>0.72856085439357088</v>
      </c>
      <c r="K82" s="120">
        <v>40638</v>
      </c>
      <c r="L82" s="121">
        <f t="shared" si="11"/>
        <v>-0.17134642442038295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13128</v>
      </c>
      <c r="D83" s="121">
        <v>0.48021197429247953</v>
      </c>
      <c r="E83" s="120">
        <v>8166</v>
      </c>
      <c r="F83" s="121">
        <f t="shared" si="11"/>
        <v>-0.37797074954296161</v>
      </c>
      <c r="G83" s="120">
        <v>11181</v>
      </c>
      <c r="H83" s="121">
        <f t="shared" si="11"/>
        <v>0.36921381337252024</v>
      </c>
      <c r="I83" s="120">
        <v>26835</v>
      </c>
      <c r="J83" s="121">
        <f t="shared" si="11"/>
        <v>1.4000536624631073</v>
      </c>
      <c r="K83" s="120">
        <v>21672</v>
      </c>
      <c r="L83" s="121">
        <f t="shared" si="11"/>
        <v>-0.19239798770262717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12101</v>
      </c>
      <c r="D84" s="121">
        <v>-0.27914457616012389</v>
      </c>
      <c r="E84" s="120">
        <v>11643</v>
      </c>
      <c r="F84" s="121">
        <f t="shared" si="11"/>
        <v>-3.7848111726303646E-2</v>
      </c>
      <c r="G84" s="120">
        <v>9891</v>
      </c>
      <c r="H84" s="121">
        <f t="shared" si="11"/>
        <v>-0.15047668126771452</v>
      </c>
      <c r="I84" s="120">
        <v>20275</v>
      </c>
      <c r="J84" s="121">
        <f t="shared" si="11"/>
        <v>1.0498432918815084</v>
      </c>
      <c r="K84" s="120">
        <v>16988</v>
      </c>
      <c r="L84" s="121">
        <f t="shared" si="11"/>
        <v>-0.16212083847102343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5527</v>
      </c>
      <c r="D85" s="121">
        <v>-0.54170812603648422</v>
      </c>
      <c r="E85" s="120">
        <v>6887</v>
      </c>
      <c r="F85" s="121">
        <f t="shared" si="11"/>
        <v>0.24606477293287488</v>
      </c>
      <c r="G85" s="120">
        <v>6502</v>
      </c>
      <c r="H85" s="121">
        <f t="shared" si="11"/>
        <v>-5.590242485842889E-2</v>
      </c>
      <c r="I85" s="120">
        <v>16018</v>
      </c>
      <c r="J85" s="121">
        <f t="shared" si="11"/>
        <v>1.4635496770224545</v>
      </c>
      <c r="K85" s="120">
        <v>7638</v>
      </c>
      <c r="L85" s="121">
        <f t="shared" si="11"/>
        <v>-0.52316144337620174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3690</v>
      </c>
      <c r="D86" s="121">
        <v>-0.71115459882583165</v>
      </c>
      <c r="E86" s="120">
        <v>8475</v>
      </c>
      <c r="F86" s="121">
        <f t="shared" si="11"/>
        <v>1.2967479674796749</v>
      </c>
      <c r="G86" s="120">
        <v>6329</v>
      </c>
      <c r="H86" s="121">
        <f t="shared" si="11"/>
        <v>-0.25321533923303829</v>
      </c>
      <c r="I86" s="120">
        <v>14489</v>
      </c>
      <c r="J86" s="121">
        <f t="shared" si="11"/>
        <v>1.2893032074577344</v>
      </c>
      <c r="K86" s="120">
        <v>16652</v>
      </c>
      <c r="L86" s="121">
        <f t="shared" si="11"/>
        <v>0.14928566498723161</v>
      </c>
      <c r="M86" s="120"/>
      <c r="N86" s="121"/>
    </row>
    <row r="87" spans="1:15" ht="15.75" x14ac:dyDescent="0.25">
      <c r="B87" s="122" t="s">
        <v>32</v>
      </c>
      <c r="C87" s="123">
        <v>92534</v>
      </c>
      <c r="D87" s="124">
        <v>-0.56049833050730724</v>
      </c>
      <c r="E87" s="123">
        <v>131066</v>
      </c>
      <c r="F87" s="124">
        <f t="shared" si="11"/>
        <v>0.4164091036808093</v>
      </c>
      <c r="G87" s="123">
        <v>155108</v>
      </c>
      <c r="H87" s="124">
        <f t="shared" si="11"/>
        <v>0.18343430027619667</v>
      </c>
      <c r="I87" s="123">
        <v>218201</v>
      </c>
      <c r="J87" s="124">
        <f t="shared" si="11"/>
        <v>0.4067681873275395</v>
      </c>
      <c r="K87" s="123">
        <v>239030</v>
      </c>
      <c r="L87" s="124">
        <f t="shared" si="11"/>
        <v>9.5457857663347134E-2</v>
      </c>
      <c r="M87" s="123">
        <v>86666</v>
      </c>
      <c r="N87" s="124">
        <v>-0.15503037039203638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0" t="s">
        <v>278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249</v>
      </c>
      <c r="G96" s="118" t="s">
        <v>71</v>
      </c>
      <c r="H96" s="117" t="s">
        <v>249</v>
      </c>
      <c r="I96" s="118" t="s">
        <v>71</v>
      </c>
      <c r="J96" s="117" t="s">
        <v>249</v>
      </c>
      <c r="K96" s="118" t="s">
        <v>71</v>
      </c>
      <c r="L96" s="117" t="s">
        <v>249</v>
      </c>
      <c r="M96" s="118" t="s">
        <v>71</v>
      </c>
      <c r="N96" s="117" t="s">
        <v>275</v>
      </c>
    </row>
    <row r="97" spans="2:14" x14ac:dyDescent="0.25">
      <c r="B97" s="119" t="s">
        <v>73</v>
      </c>
      <c r="C97" s="120">
        <v>856263</v>
      </c>
      <c r="D97" s="121">
        <v>1.1583563508171801E-2</v>
      </c>
      <c r="E97" s="120">
        <v>46100</v>
      </c>
      <c r="F97" s="121">
        <f t="shared" ref="F97:L109" si="12">IFERROR(E97/C97-1,"-")</f>
        <v>-0.94616140134514748</v>
      </c>
      <c r="G97" s="120">
        <v>553411</v>
      </c>
      <c r="H97" s="121">
        <f t="shared" si="12"/>
        <v>11.004577006507592</v>
      </c>
      <c r="I97" s="120">
        <v>778985</v>
      </c>
      <c r="J97" s="121">
        <f t="shared" si="12"/>
        <v>0.40760664316394135</v>
      </c>
      <c r="K97" s="120">
        <v>804587</v>
      </c>
      <c r="L97" s="121">
        <f t="shared" si="12"/>
        <v>3.2865844656829069E-2</v>
      </c>
      <c r="M97" s="120">
        <v>842262</v>
      </c>
      <c r="N97" s="121">
        <f t="shared" ref="N97:N102" si="13">IFERROR(M97/K97-1,"-")</f>
        <v>4.6825265633175794E-2</v>
      </c>
    </row>
    <row r="98" spans="2:14" x14ac:dyDescent="0.25">
      <c r="B98" s="119" t="s">
        <v>75</v>
      </c>
      <c r="C98" s="120">
        <v>800741</v>
      </c>
      <c r="D98" s="121">
        <v>4.1572307328094693E-2</v>
      </c>
      <c r="E98" s="120">
        <v>45834</v>
      </c>
      <c r="F98" s="121">
        <f t="shared" si="12"/>
        <v>-0.9427605180701375</v>
      </c>
      <c r="G98" s="120">
        <v>585204</v>
      </c>
      <c r="H98" s="121">
        <f t="shared" si="12"/>
        <v>11.767901557795524</v>
      </c>
      <c r="I98" s="120">
        <v>752563</v>
      </c>
      <c r="J98" s="121">
        <f t="shared" si="12"/>
        <v>0.28598403291843533</v>
      </c>
      <c r="K98" s="120">
        <v>798120</v>
      </c>
      <c r="L98" s="121">
        <f t="shared" si="12"/>
        <v>6.053579567424916E-2</v>
      </c>
      <c r="M98" s="120">
        <v>781511</v>
      </c>
      <c r="N98" s="121">
        <f t="shared" si="13"/>
        <v>-2.0810153861574698E-2</v>
      </c>
    </row>
    <row r="99" spans="2:14" x14ac:dyDescent="0.25">
      <c r="B99" s="119" t="s">
        <v>77</v>
      </c>
      <c r="C99" s="120">
        <v>367740</v>
      </c>
      <c r="D99" s="121">
        <v>-0.55632663451782161</v>
      </c>
      <c r="E99" s="120">
        <v>61552</v>
      </c>
      <c r="F99" s="121">
        <f t="shared" si="12"/>
        <v>-0.83262087344319358</v>
      </c>
      <c r="G99" s="120">
        <v>721001</v>
      </c>
      <c r="H99" s="121">
        <f t="shared" si="12"/>
        <v>10.713689238367559</v>
      </c>
      <c r="I99" s="120">
        <v>794080</v>
      </c>
      <c r="J99" s="121">
        <f t="shared" si="12"/>
        <v>0.10135769575909048</v>
      </c>
      <c r="K99" s="120">
        <v>827758</v>
      </c>
      <c r="L99" s="121">
        <f t="shared" si="12"/>
        <v>4.2411343945194524E-2</v>
      </c>
      <c r="M99" s="120">
        <v>798871</v>
      </c>
      <c r="N99" s="121">
        <f t="shared" si="13"/>
        <v>-3.489788078158107E-2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55835</v>
      </c>
      <c r="F100" s="121" t="str">
        <f t="shared" si="12"/>
        <v>-</v>
      </c>
      <c r="G100" s="120">
        <v>676545</v>
      </c>
      <c r="H100" s="121">
        <f t="shared" si="12"/>
        <v>11.116862183218412</v>
      </c>
      <c r="I100" s="120">
        <v>699869</v>
      </c>
      <c r="J100" s="121">
        <f t="shared" si="12"/>
        <v>3.4475164253671142E-2</v>
      </c>
      <c r="K100" s="120">
        <v>751517</v>
      </c>
      <c r="L100" s="121">
        <f t="shared" si="12"/>
        <v>7.3796667662091142E-2</v>
      </c>
      <c r="M100" s="120">
        <v>701010</v>
      </c>
      <c r="N100" s="121">
        <f t="shared" si="13"/>
        <v>-6.7206729854414449E-2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55151</v>
      </c>
      <c r="F101" s="121" t="str">
        <f t="shared" si="12"/>
        <v>-</v>
      </c>
      <c r="G101" s="120">
        <v>617668</v>
      </c>
      <c r="H101" s="121">
        <f t="shared" si="12"/>
        <v>10.199579336730068</v>
      </c>
      <c r="I101" s="120">
        <v>641625</v>
      </c>
      <c r="J101" s="121">
        <f t="shared" si="12"/>
        <v>3.8786208772350284E-2</v>
      </c>
      <c r="K101" s="120">
        <v>705456</v>
      </c>
      <c r="L101" s="121">
        <f t="shared" si="12"/>
        <v>9.9483343074225683E-2</v>
      </c>
      <c r="M101" s="120">
        <v>705877</v>
      </c>
      <c r="N101" s="121">
        <f t="shared" si="13"/>
        <v>5.967771200472427E-4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90172</v>
      </c>
      <c r="F102" s="121" t="str">
        <f t="shared" si="12"/>
        <v>-</v>
      </c>
      <c r="G102" s="120">
        <v>628460</v>
      </c>
      <c r="H102" s="121">
        <f t="shared" si="12"/>
        <v>5.9695692676218783</v>
      </c>
      <c r="I102" s="120">
        <v>713434</v>
      </c>
      <c r="J102" s="121">
        <f t="shared" si="12"/>
        <v>0.1352098781147566</v>
      </c>
      <c r="K102" s="120">
        <v>740595</v>
      </c>
      <c r="L102" s="121">
        <f t="shared" si="12"/>
        <v>3.8070795616693243E-2</v>
      </c>
      <c r="M102" s="120">
        <v>760299</v>
      </c>
      <c r="N102" s="121">
        <f t="shared" si="13"/>
        <v>2.6605634658618982E-2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191769</v>
      </c>
      <c r="F103" s="121" t="str">
        <f t="shared" si="12"/>
        <v>-</v>
      </c>
      <c r="G103" s="120">
        <v>785928</v>
      </c>
      <c r="H103" s="121">
        <f t="shared" si="12"/>
        <v>3.0983057741345057</v>
      </c>
      <c r="I103" s="120">
        <v>805133</v>
      </c>
      <c r="J103" s="121">
        <f t="shared" si="12"/>
        <v>2.4436080658787995E-2</v>
      </c>
      <c r="K103" s="120">
        <v>823259</v>
      </c>
      <c r="L103" s="121">
        <f t="shared" si="12"/>
        <v>2.2513050638838461E-2</v>
      </c>
      <c r="M103" s="120"/>
      <c r="N103" s="121"/>
    </row>
    <row r="104" spans="2:14" x14ac:dyDescent="0.25">
      <c r="B104" s="119" t="s">
        <v>87</v>
      </c>
      <c r="C104" s="120">
        <v>130458</v>
      </c>
      <c r="D104" s="121">
        <v>-0.84801800605327726</v>
      </c>
      <c r="E104" s="120">
        <v>318588</v>
      </c>
      <c r="F104" s="121">
        <f t="shared" si="12"/>
        <v>1.4420733109506507</v>
      </c>
      <c r="G104" s="120">
        <v>808317</v>
      </c>
      <c r="H104" s="121">
        <f t="shared" si="12"/>
        <v>1.537185958039851</v>
      </c>
      <c r="I104" s="120">
        <v>814997</v>
      </c>
      <c r="J104" s="121">
        <f t="shared" si="12"/>
        <v>8.264084511398373E-3</v>
      </c>
      <c r="K104" s="120">
        <v>845497</v>
      </c>
      <c r="L104" s="121">
        <f t="shared" si="12"/>
        <v>3.7423450638468525E-2</v>
      </c>
      <c r="M104" s="120"/>
      <c r="N104" s="121"/>
    </row>
    <row r="105" spans="2:14" x14ac:dyDescent="0.25">
      <c r="B105" s="119" t="s">
        <v>89</v>
      </c>
      <c r="C105" s="120">
        <v>75032</v>
      </c>
      <c r="D105" s="121">
        <v>-0.90027101423655465</v>
      </c>
      <c r="E105" s="120">
        <v>380362</v>
      </c>
      <c r="F105" s="121">
        <f t="shared" si="12"/>
        <v>4.0693304190212176</v>
      </c>
      <c r="G105" s="120">
        <v>703133</v>
      </c>
      <c r="H105" s="121">
        <f t="shared" si="12"/>
        <v>0.8485889757651921</v>
      </c>
      <c r="I105" s="120">
        <v>745193</v>
      </c>
      <c r="J105" s="121">
        <f t="shared" si="12"/>
        <v>5.9817986070914042E-2</v>
      </c>
      <c r="K105" s="120">
        <v>756660</v>
      </c>
      <c r="L105" s="121">
        <f t="shared" si="12"/>
        <v>1.5387959897637193E-2</v>
      </c>
      <c r="M105" s="120"/>
      <c r="N105" s="121"/>
    </row>
    <row r="106" spans="2:14" x14ac:dyDescent="0.25">
      <c r="B106" s="119" t="s">
        <v>91</v>
      </c>
      <c r="C106" s="120">
        <v>72966</v>
      </c>
      <c r="D106" s="121">
        <v>-0.90616138246252098</v>
      </c>
      <c r="E106" s="120">
        <v>591011</v>
      </c>
      <c r="F106" s="121">
        <f t="shared" si="12"/>
        <v>7.0998136118192043</v>
      </c>
      <c r="G106" s="120">
        <v>763388</v>
      </c>
      <c r="H106" s="121">
        <f t="shared" si="12"/>
        <v>0.2916646221474728</v>
      </c>
      <c r="I106" s="120">
        <v>818995</v>
      </c>
      <c r="J106" s="121">
        <f t="shared" si="12"/>
        <v>7.2842381593632544E-2</v>
      </c>
      <c r="K106" s="120">
        <v>826701</v>
      </c>
      <c r="L106" s="121">
        <f t="shared" si="12"/>
        <v>9.4090928516046279E-3</v>
      </c>
      <c r="M106" s="120"/>
      <c r="N106" s="121"/>
    </row>
    <row r="107" spans="2:14" x14ac:dyDescent="0.25">
      <c r="B107" s="119" t="s">
        <v>93</v>
      </c>
      <c r="C107" s="120">
        <v>100018</v>
      </c>
      <c r="D107" s="121">
        <v>-0.87329565824361111</v>
      </c>
      <c r="E107" s="120">
        <v>633044</v>
      </c>
      <c r="F107" s="121">
        <f t="shared" si="12"/>
        <v>5.3293007258693432</v>
      </c>
      <c r="G107" s="120">
        <v>755348</v>
      </c>
      <c r="H107" s="121">
        <f t="shared" si="12"/>
        <v>0.19319984076936203</v>
      </c>
      <c r="I107" s="120">
        <v>811442</v>
      </c>
      <c r="J107" s="121">
        <f t="shared" si="12"/>
        <v>7.4262459157897975E-2</v>
      </c>
      <c r="K107" s="120">
        <v>789577</v>
      </c>
      <c r="L107" s="121">
        <f t="shared" si="12"/>
        <v>-2.6945856881945951E-2</v>
      </c>
      <c r="M107" s="120"/>
      <c r="N107" s="121"/>
    </row>
    <row r="108" spans="2:14" x14ac:dyDescent="0.25">
      <c r="B108" s="119" t="s">
        <v>95</v>
      </c>
      <c r="C108" s="120">
        <v>109776</v>
      </c>
      <c r="D108" s="121">
        <v>-0.86667460154560105</v>
      </c>
      <c r="E108" s="120">
        <v>546870</v>
      </c>
      <c r="F108" s="121">
        <f t="shared" si="12"/>
        <v>3.9816899868823787</v>
      </c>
      <c r="G108" s="120">
        <v>753622</v>
      </c>
      <c r="H108" s="121">
        <f t="shared" si="12"/>
        <v>0.37806425658748877</v>
      </c>
      <c r="I108" s="120">
        <v>786129</v>
      </c>
      <c r="J108" s="121">
        <f t="shared" si="12"/>
        <v>4.3134356481100644E-2</v>
      </c>
      <c r="K108" s="120">
        <v>793507</v>
      </c>
      <c r="L108" s="121">
        <f t="shared" si="12"/>
        <v>9.3852281241373348E-3</v>
      </c>
      <c r="M108" s="120"/>
      <c r="N108" s="121"/>
    </row>
    <row r="109" spans="2:14" ht="15.75" x14ac:dyDescent="0.25">
      <c r="B109" s="122" t="s">
        <v>32</v>
      </c>
      <c r="C109" s="123">
        <v>2617010</v>
      </c>
      <c r="D109" s="124">
        <v>-0.72391633884714368</v>
      </c>
      <c r="E109" s="123">
        <v>3016288</v>
      </c>
      <c r="F109" s="124">
        <f t="shared" si="12"/>
        <v>0.15257029969316127</v>
      </c>
      <c r="G109" s="123">
        <v>8352025</v>
      </c>
      <c r="H109" s="124">
        <f t="shared" si="12"/>
        <v>1.7689746469833119</v>
      </c>
      <c r="I109" s="123">
        <v>9162445</v>
      </c>
      <c r="J109" s="124">
        <f t="shared" si="12"/>
        <v>9.7032755529347758E-2</v>
      </c>
      <c r="K109" s="123">
        <v>9463234</v>
      </c>
      <c r="L109" s="124">
        <f t="shared" si="12"/>
        <v>3.2828464454629724E-2</v>
      </c>
      <c r="M109" s="123">
        <v>4589830</v>
      </c>
      <c r="N109" s="124">
        <v>-8.2546948131095865E-3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0" t="s">
        <v>279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249</v>
      </c>
      <c r="G118" s="118" t="s">
        <v>71</v>
      </c>
      <c r="H118" s="117" t="s">
        <v>249</v>
      </c>
      <c r="I118" s="118" t="s">
        <v>71</v>
      </c>
      <c r="J118" s="117" t="s">
        <v>249</v>
      </c>
      <c r="K118" s="118" t="s">
        <v>71</v>
      </c>
      <c r="L118" s="117" t="s">
        <v>249</v>
      </c>
      <c r="M118" s="118" t="s">
        <v>71</v>
      </c>
      <c r="N118" s="117" t="s">
        <v>275</v>
      </c>
    </row>
    <row r="119" spans="1:15" x14ac:dyDescent="0.25">
      <c r="B119" s="119" t="s">
        <v>73</v>
      </c>
      <c r="C119" s="120">
        <v>371020</v>
      </c>
      <c r="D119" s="121">
        <v>-2.3098911204988415E-3</v>
      </c>
      <c r="E119" s="120">
        <v>5882</v>
      </c>
      <c r="F119" s="121">
        <f t="shared" ref="F119:L131" si="14">IFERROR(E119/C119-1,"-")</f>
        <v>-0.98414640720176805</v>
      </c>
      <c r="G119" s="120">
        <v>194152</v>
      </c>
      <c r="H119" s="121">
        <f t="shared" si="14"/>
        <v>32.00782046922815</v>
      </c>
      <c r="I119" s="120">
        <v>305389</v>
      </c>
      <c r="J119" s="121">
        <f t="shared" si="14"/>
        <v>0.57293769829824059</v>
      </c>
      <c r="K119" s="120">
        <v>337479</v>
      </c>
      <c r="L119" s="121">
        <f t="shared" si="14"/>
        <v>0.10507909584169695</v>
      </c>
      <c r="M119" s="120">
        <v>359614</v>
      </c>
      <c r="N119" s="121">
        <f t="shared" ref="N119:N124" si="15">IFERROR(M119/K119-1,"-")</f>
        <v>6.55892662950881E-2</v>
      </c>
    </row>
    <row r="120" spans="1:15" x14ac:dyDescent="0.25">
      <c r="B120" s="119" t="s">
        <v>75</v>
      </c>
      <c r="C120" s="120">
        <v>348572</v>
      </c>
      <c r="D120" s="121">
        <v>7.5899278354970345E-2</v>
      </c>
      <c r="E120" s="120">
        <v>2515</v>
      </c>
      <c r="F120" s="121">
        <f t="shared" si="14"/>
        <v>-0.99278484789369192</v>
      </c>
      <c r="G120" s="120">
        <v>236389</v>
      </c>
      <c r="H120" s="121">
        <f t="shared" si="14"/>
        <v>92.991650099403572</v>
      </c>
      <c r="I120" s="120">
        <v>294598</v>
      </c>
      <c r="J120" s="121">
        <f t="shared" si="14"/>
        <v>0.24624242244774508</v>
      </c>
      <c r="K120" s="120">
        <v>317505</v>
      </c>
      <c r="L120" s="121">
        <f t="shared" si="14"/>
        <v>7.7756807581857323E-2</v>
      </c>
      <c r="M120" s="120">
        <v>313821</v>
      </c>
      <c r="N120" s="121">
        <f t="shared" si="15"/>
        <v>-1.1602966882411248E-2</v>
      </c>
    </row>
    <row r="121" spans="1:15" x14ac:dyDescent="0.25">
      <c r="B121" s="119" t="s">
        <v>77</v>
      </c>
      <c r="C121" s="120">
        <v>182964</v>
      </c>
      <c r="D121" s="121">
        <v>-0.50144826439885448</v>
      </c>
      <c r="E121" s="120">
        <v>2747</v>
      </c>
      <c r="F121" s="121">
        <f t="shared" si="14"/>
        <v>-0.98498611748759324</v>
      </c>
      <c r="G121" s="120">
        <v>322218</v>
      </c>
      <c r="H121" s="121">
        <f t="shared" si="14"/>
        <v>116.29814342919549</v>
      </c>
      <c r="I121" s="120">
        <v>365880</v>
      </c>
      <c r="J121" s="121">
        <f t="shared" si="14"/>
        <v>0.13550453419734465</v>
      </c>
      <c r="K121" s="120">
        <v>366554</v>
      </c>
      <c r="L121" s="121">
        <f t="shared" si="14"/>
        <v>1.8421340330163627E-3</v>
      </c>
      <c r="M121" s="120">
        <v>362426</v>
      </c>
      <c r="N121" s="121">
        <f t="shared" si="15"/>
        <v>-1.1261642213698408E-2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1587</v>
      </c>
      <c r="F122" s="121" t="str">
        <f t="shared" si="14"/>
        <v>-</v>
      </c>
      <c r="G122" s="120">
        <v>336250</v>
      </c>
      <c r="H122" s="121">
        <f t="shared" si="14"/>
        <v>210.87775677378701</v>
      </c>
      <c r="I122" s="120">
        <v>328415</v>
      </c>
      <c r="J122" s="121">
        <f t="shared" si="14"/>
        <v>-2.3301115241635695E-2</v>
      </c>
      <c r="K122" s="120">
        <v>387552</v>
      </c>
      <c r="L122" s="121">
        <f t="shared" si="14"/>
        <v>0.18006790189242272</v>
      </c>
      <c r="M122" s="120">
        <v>350010</v>
      </c>
      <c r="N122" s="121">
        <f t="shared" si="15"/>
        <v>-9.6869581372306168E-2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1610</v>
      </c>
      <c r="F123" s="121" t="str">
        <f t="shared" si="14"/>
        <v>-</v>
      </c>
      <c r="G123" s="120">
        <v>366440</v>
      </c>
      <c r="H123" s="121">
        <f t="shared" si="14"/>
        <v>226.6024844720497</v>
      </c>
      <c r="I123" s="120">
        <v>380507</v>
      </c>
      <c r="J123" s="121">
        <f t="shared" si="14"/>
        <v>3.838827638904041E-2</v>
      </c>
      <c r="K123" s="120">
        <v>422996</v>
      </c>
      <c r="L123" s="121">
        <f t="shared" si="14"/>
        <v>0.11166417437786946</v>
      </c>
      <c r="M123" s="120">
        <v>432268</v>
      </c>
      <c r="N123" s="121">
        <f t="shared" si="15"/>
        <v>2.1919829029116045E-2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8660</v>
      </c>
      <c r="F124" s="121" t="str">
        <f t="shared" si="14"/>
        <v>-</v>
      </c>
      <c r="G124" s="120">
        <v>382090</v>
      </c>
      <c r="H124" s="121">
        <f t="shared" si="14"/>
        <v>43.121247113163975</v>
      </c>
      <c r="I124" s="120">
        <v>428359</v>
      </c>
      <c r="J124" s="121">
        <f t="shared" si="14"/>
        <v>0.12109450652987519</v>
      </c>
      <c r="K124" s="120">
        <v>458450</v>
      </c>
      <c r="L124" s="121">
        <f t="shared" si="14"/>
        <v>7.024715250525837E-2</v>
      </c>
      <c r="M124" s="120">
        <v>466474</v>
      </c>
      <c r="N124" s="121">
        <f t="shared" si="15"/>
        <v>1.7502453920820171E-2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31484</v>
      </c>
      <c r="F125" s="121" t="str">
        <f t="shared" si="14"/>
        <v>-</v>
      </c>
      <c r="G125" s="120">
        <v>453306</v>
      </c>
      <c r="H125" s="121">
        <f t="shared" si="14"/>
        <v>13.397979926311777</v>
      </c>
      <c r="I125" s="120">
        <v>480731</v>
      </c>
      <c r="J125" s="121">
        <f t="shared" si="14"/>
        <v>6.0499971321800183E-2</v>
      </c>
      <c r="K125" s="120">
        <v>490081</v>
      </c>
      <c r="L125" s="121">
        <f t="shared" si="14"/>
        <v>1.9449546627947845E-2</v>
      </c>
      <c r="M125" s="120"/>
      <c r="N125" s="121"/>
    </row>
    <row r="126" spans="1:15" x14ac:dyDescent="0.25">
      <c r="B126" s="119" t="s">
        <v>87</v>
      </c>
      <c r="C126" s="120">
        <v>39763</v>
      </c>
      <c r="D126" s="121">
        <v>-0.92509800006404619</v>
      </c>
      <c r="E126" s="120">
        <v>112679</v>
      </c>
      <c r="F126" s="121">
        <f t="shared" si="14"/>
        <v>1.833765057968463</v>
      </c>
      <c r="G126" s="120">
        <v>453711</v>
      </c>
      <c r="H126" s="121">
        <f t="shared" si="14"/>
        <v>3.0265799305993131</v>
      </c>
      <c r="I126" s="120">
        <v>456116</v>
      </c>
      <c r="J126" s="121">
        <f t="shared" si="14"/>
        <v>5.3007310821204801E-3</v>
      </c>
      <c r="K126" s="120">
        <v>482673</v>
      </c>
      <c r="L126" s="121">
        <f t="shared" si="14"/>
        <v>5.8224223662401764E-2</v>
      </c>
      <c r="M126" s="120"/>
      <c r="N126" s="121"/>
    </row>
    <row r="127" spans="1:15" x14ac:dyDescent="0.25">
      <c r="B127" s="119" t="s">
        <v>89</v>
      </c>
      <c r="C127" s="120">
        <v>30652</v>
      </c>
      <c r="D127" s="121">
        <v>-0.93657126420845482</v>
      </c>
      <c r="E127" s="120">
        <v>175746</v>
      </c>
      <c r="F127" s="121">
        <f t="shared" si="14"/>
        <v>4.7335899778154769</v>
      </c>
      <c r="G127" s="120">
        <v>420455</v>
      </c>
      <c r="H127" s="121">
        <f t="shared" si="14"/>
        <v>1.3924015340320688</v>
      </c>
      <c r="I127" s="120">
        <v>441166</v>
      </c>
      <c r="J127" s="121">
        <f t="shared" si="14"/>
        <v>4.9258541342117379E-2</v>
      </c>
      <c r="K127" s="120">
        <v>457809</v>
      </c>
      <c r="L127" s="121">
        <f t="shared" si="14"/>
        <v>3.7725028674013839E-2</v>
      </c>
      <c r="M127" s="120"/>
      <c r="N127" s="121"/>
    </row>
    <row r="128" spans="1:15" x14ac:dyDescent="0.25">
      <c r="A128" s="125"/>
      <c r="B128" s="119" t="s">
        <v>91</v>
      </c>
      <c r="C128" s="120">
        <v>32753</v>
      </c>
      <c r="D128" s="121">
        <v>-0.92429537585347699</v>
      </c>
      <c r="E128" s="120">
        <v>282050</v>
      </c>
      <c r="F128" s="121">
        <f t="shared" si="14"/>
        <v>7.6114249076420482</v>
      </c>
      <c r="G128" s="120">
        <v>411383</v>
      </c>
      <c r="H128" s="121">
        <f t="shared" si="14"/>
        <v>0.45854635702889568</v>
      </c>
      <c r="I128" s="120">
        <v>438839</v>
      </c>
      <c r="J128" s="121">
        <f t="shared" si="14"/>
        <v>6.6740725795669809E-2</v>
      </c>
      <c r="K128" s="120">
        <v>440688</v>
      </c>
      <c r="L128" s="121">
        <f t="shared" si="14"/>
        <v>4.2133903322174593E-3</v>
      </c>
      <c r="M128" s="120"/>
      <c r="N128" s="121"/>
    </row>
    <row r="129" spans="2:15" x14ac:dyDescent="0.25">
      <c r="B129" s="119" t="s">
        <v>93</v>
      </c>
      <c r="C129" s="120">
        <v>58172</v>
      </c>
      <c r="D129" s="121">
        <v>-0.8345859102864861</v>
      </c>
      <c r="E129" s="120">
        <v>253462</v>
      </c>
      <c r="F129" s="121">
        <f t="shared" si="14"/>
        <v>3.3571133878842057</v>
      </c>
      <c r="G129" s="120">
        <v>344832</v>
      </c>
      <c r="H129" s="121">
        <f t="shared" si="14"/>
        <v>0.3604879626926325</v>
      </c>
      <c r="I129" s="120">
        <v>355194</v>
      </c>
      <c r="J129" s="121">
        <f t="shared" si="14"/>
        <v>3.004941536748329E-2</v>
      </c>
      <c r="K129" s="120">
        <v>349166</v>
      </c>
      <c r="L129" s="121">
        <f t="shared" si="14"/>
        <v>-1.6971007393142945E-2</v>
      </c>
      <c r="M129" s="120"/>
      <c r="N129" s="121"/>
    </row>
    <row r="130" spans="2:15" x14ac:dyDescent="0.25">
      <c r="B130" s="119" t="s">
        <v>95</v>
      </c>
      <c r="C130" s="120">
        <v>59517</v>
      </c>
      <c r="D130" s="121">
        <v>-0.84141782593983061</v>
      </c>
      <c r="E130" s="120">
        <v>187921</v>
      </c>
      <c r="F130" s="121">
        <f t="shared" si="14"/>
        <v>2.1574340104507956</v>
      </c>
      <c r="G130" s="120">
        <v>335204</v>
      </c>
      <c r="H130" s="121">
        <f t="shared" si="14"/>
        <v>0.78374955433400206</v>
      </c>
      <c r="I130" s="120">
        <v>352959</v>
      </c>
      <c r="J130" s="121">
        <f t="shared" si="14"/>
        <v>5.296774501497592E-2</v>
      </c>
      <c r="K130" s="120">
        <v>347949</v>
      </c>
      <c r="L130" s="121">
        <f t="shared" si="14"/>
        <v>-1.4194283188698975E-2</v>
      </c>
      <c r="M130" s="120"/>
      <c r="N130" s="121"/>
    </row>
    <row r="131" spans="2:15" ht="15.75" x14ac:dyDescent="0.25">
      <c r="B131" s="122" t="s">
        <v>32</v>
      </c>
      <c r="C131" s="123">
        <v>1173619</v>
      </c>
      <c r="D131" s="124">
        <v>-0.76964985814343068</v>
      </c>
      <c r="E131" s="123">
        <v>1066343</v>
      </c>
      <c r="F131" s="124">
        <f t="shared" si="14"/>
        <v>-9.1406154808332141E-2</v>
      </c>
      <c r="G131" s="123">
        <v>4256430</v>
      </c>
      <c r="H131" s="124">
        <f t="shared" si="14"/>
        <v>2.9916143304734031</v>
      </c>
      <c r="I131" s="123">
        <v>4628153</v>
      </c>
      <c r="J131" s="124">
        <f t="shared" si="14"/>
        <v>8.7332106953479816E-2</v>
      </c>
      <c r="K131" s="123">
        <v>4858902</v>
      </c>
      <c r="L131" s="124">
        <f t="shared" si="14"/>
        <v>4.9857686208731655E-2</v>
      </c>
      <c r="M131" s="123">
        <v>2284613</v>
      </c>
      <c r="N131" s="124">
        <v>-2.5858576333225303E-3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0" t="s">
        <v>280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249</v>
      </c>
      <c r="G140" s="118" t="s">
        <v>71</v>
      </c>
      <c r="H140" s="117" t="s">
        <v>249</v>
      </c>
      <c r="I140" s="118" t="s">
        <v>71</v>
      </c>
      <c r="J140" s="117" t="s">
        <v>249</v>
      </c>
      <c r="K140" s="118" t="s">
        <v>71</v>
      </c>
      <c r="L140" s="117" t="s">
        <v>249</v>
      </c>
      <c r="M140" s="118" t="s">
        <v>71</v>
      </c>
      <c r="N140" s="117" t="s">
        <v>275</v>
      </c>
    </row>
    <row r="141" spans="2:15" x14ac:dyDescent="0.25">
      <c r="B141" s="119" t="s">
        <v>73</v>
      </c>
      <c r="C141" s="120">
        <v>44550</v>
      </c>
      <c r="D141" s="121">
        <v>-0.10161527758172173</v>
      </c>
      <c r="E141" s="120">
        <v>3988</v>
      </c>
      <c r="F141" s="121">
        <f t="shared" ref="F141:L153" si="16">IFERROR(E141/C141-1,"-")</f>
        <v>-0.91048260381593715</v>
      </c>
      <c r="G141" s="120">
        <v>24948</v>
      </c>
      <c r="H141" s="121">
        <f t="shared" si="16"/>
        <v>5.2557673019057169</v>
      </c>
      <c r="I141" s="120">
        <v>34751</v>
      </c>
      <c r="J141" s="121">
        <f t="shared" si="16"/>
        <v>0.39293730960397633</v>
      </c>
      <c r="K141" s="120">
        <v>33149</v>
      </c>
      <c r="L141" s="121">
        <f t="shared" si="16"/>
        <v>-4.6099392823228058E-2</v>
      </c>
      <c r="M141" s="120">
        <v>33405</v>
      </c>
      <c r="N141" s="121">
        <f t="shared" ref="N141:N146" si="17">IFERROR(M141/K141-1,"-")</f>
        <v>7.7227065673173279E-3</v>
      </c>
    </row>
    <row r="142" spans="2:15" x14ac:dyDescent="0.25">
      <c r="B142" s="119" t="s">
        <v>75</v>
      </c>
      <c r="C142" s="120">
        <v>43433</v>
      </c>
      <c r="D142" s="121">
        <v>-6.8660877023694611E-2</v>
      </c>
      <c r="E142" s="120">
        <v>4402</v>
      </c>
      <c r="F142" s="121">
        <f t="shared" si="16"/>
        <v>-0.89864849308129768</v>
      </c>
      <c r="G142" s="120">
        <v>24167</v>
      </c>
      <c r="H142" s="121">
        <f t="shared" si="16"/>
        <v>4.4900045433893681</v>
      </c>
      <c r="I142" s="120">
        <v>41108</v>
      </c>
      <c r="J142" s="121">
        <f t="shared" si="16"/>
        <v>0.7009972276244465</v>
      </c>
      <c r="K142" s="120">
        <v>38403</v>
      </c>
      <c r="L142" s="121">
        <f t="shared" si="16"/>
        <v>-6.5802276929064929E-2</v>
      </c>
      <c r="M142" s="120">
        <v>32430</v>
      </c>
      <c r="N142" s="121">
        <f t="shared" si="17"/>
        <v>-0.15553472384969924</v>
      </c>
    </row>
    <row r="143" spans="2:15" x14ac:dyDescent="0.25">
      <c r="B143" s="119" t="s">
        <v>77</v>
      </c>
      <c r="C143" s="120">
        <v>17711</v>
      </c>
      <c r="D143" s="121">
        <v>-0.61737383339094365</v>
      </c>
      <c r="E143" s="120">
        <v>6472</v>
      </c>
      <c r="F143" s="121">
        <f t="shared" si="16"/>
        <v>-0.63457738128846475</v>
      </c>
      <c r="G143" s="120">
        <v>30216</v>
      </c>
      <c r="H143" s="121">
        <f t="shared" si="16"/>
        <v>3.6687268232385657</v>
      </c>
      <c r="I143" s="120">
        <v>34033</v>
      </c>
      <c r="J143" s="121">
        <f t="shared" si="16"/>
        <v>0.12632380195922699</v>
      </c>
      <c r="K143" s="120">
        <v>36177</v>
      </c>
      <c r="L143" s="121">
        <f t="shared" si="16"/>
        <v>6.2997678723591743E-2</v>
      </c>
      <c r="M143" s="120">
        <v>34895</v>
      </c>
      <c r="N143" s="121">
        <f t="shared" si="17"/>
        <v>-3.5436879785499031E-2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3725</v>
      </c>
      <c r="F144" s="121" t="str">
        <f t="shared" si="16"/>
        <v>-</v>
      </c>
      <c r="G144" s="120">
        <v>29557</v>
      </c>
      <c r="H144" s="121">
        <f t="shared" si="16"/>
        <v>6.9347651006711413</v>
      </c>
      <c r="I144" s="120">
        <v>29401</v>
      </c>
      <c r="J144" s="121">
        <f t="shared" si="16"/>
        <v>-5.277937544405753E-3</v>
      </c>
      <c r="K144" s="120">
        <v>30259</v>
      </c>
      <c r="L144" s="121">
        <f t="shared" si="16"/>
        <v>2.9182680861195243E-2</v>
      </c>
      <c r="M144" s="120">
        <v>32073</v>
      </c>
      <c r="N144" s="121">
        <f t="shared" si="17"/>
        <v>5.994910605109216E-2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4989</v>
      </c>
      <c r="F145" s="121" t="str">
        <f t="shared" si="16"/>
        <v>-</v>
      </c>
      <c r="G145" s="120">
        <v>16808</v>
      </c>
      <c r="H145" s="121">
        <f t="shared" si="16"/>
        <v>2.3690118260172381</v>
      </c>
      <c r="I145" s="120">
        <v>17791</v>
      </c>
      <c r="J145" s="121">
        <f t="shared" si="16"/>
        <v>5.8484055211803998E-2</v>
      </c>
      <c r="K145" s="120">
        <v>18366</v>
      </c>
      <c r="L145" s="121">
        <f t="shared" si="16"/>
        <v>3.2319712214040841E-2</v>
      </c>
      <c r="M145" s="120">
        <v>19038</v>
      </c>
      <c r="N145" s="121">
        <f t="shared" si="17"/>
        <v>3.6589349885658207E-2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6327</v>
      </c>
      <c r="F146" s="121" t="str">
        <f t="shared" si="16"/>
        <v>-</v>
      </c>
      <c r="G146" s="120">
        <v>19444</v>
      </c>
      <c r="H146" s="121">
        <f t="shared" si="16"/>
        <v>2.0731784415994943</v>
      </c>
      <c r="I146" s="120">
        <v>23745</v>
      </c>
      <c r="J146" s="121">
        <f t="shared" si="16"/>
        <v>0.22119934169923883</v>
      </c>
      <c r="K146" s="120">
        <v>18611</v>
      </c>
      <c r="L146" s="121">
        <f t="shared" si="16"/>
        <v>-0.21621393977679515</v>
      </c>
      <c r="M146" s="120">
        <v>24240</v>
      </c>
      <c r="N146" s="121">
        <f t="shared" si="17"/>
        <v>0.30245553704798245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11927</v>
      </c>
      <c r="F147" s="121" t="str">
        <f t="shared" si="16"/>
        <v>-</v>
      </c>
      <c r="G147" s="120">
        <v>25892</v>
      </c>
      <c r="H147" s="121">
        <f t="shared" si="16"/>
        <v>1.1708728095916827</v>
      </c>
      <c r="I147" s="120">
        <v>21000</v>
      </c>
      <c r="J147" s="121">
        <f t="shared" si="16"/>
        <v>-0.18893866831453732</v>
      </c>
      <c r="K147" s="120">
        <v>21458</v>
      </c>
      <c r="L147" s="121">
        <f t="shared" si="16"/>
        <v>2.1809523809523723E-2</v>
      </c>
      <c r="M147" s="120"/>
      <c r="N147" s="121"/>
    </row>
    <row r="148" spans="1:15" x14ac:dyDescent="0.25">
      <c r="B148" s="119" t="s">
        <v>87</v>
      </c>
      <c r="C148" s="120">
        <v>9610</v>
      </c>
      <c r="D148" s="121">
        <v>-0.68435919332588846</v>
      </c>
      <c r="E148" s="120">
        <v>11584</v>
      </c>
      <c r="F148" s="121">
        <f t="shared" si="16"/>
        <v>0.20541103017689899</v>
      </c>
      <c r="G148" s="120">
        <v>23834</v>
      </c>
      <c r="H148" s="121">
        <f t="shared" si="16"/>
        <v>1.0574930939226519</v>
      </c>
      <c r="I148" s="120">
        <v>24723</v>
      </c>
      <c r="J148" s="121">
        <f t="shared" si="16"/>
        <v>3.7299655953679567E-2</v>
      </c>
      <c r="K148" s="120">
        <v>25592</v>
      </c>
      <c r="L148" s="121">
        <f t="shared" si="16"/>
        <v>3.5149455972171673E-2</v>
      </c>
      <c r="M148" s="120"/>
      <c r="N148" s="121"/>
    </row>
    <row r="149" spans="1:15" x14ac:dyDescent="0.25">
      <c r="B149" s="119" t="s">
        <v>89</v>
      </c>
      <c r="C149" s="120">
        <v>2711</v>
      </c>
      <c r="D149" s="121">
        <v>-0.92172431714500203</v>
      </c>
      <c r="E149" s="120">
        <v>19406</v>
      </c>
      <c r="F149" s="121">
        <f t="shared" si="16"/>
        <v>6.1582441903356697</v>
      </c>
      <c r="G149" s="120">
        <v>20951</v>
      </c>
      <c r="H149" s="121">
        <f t="shared" si="16"/>
        <v>7.9614552200350408E-2</v>
      </c>
      <c r="I149" s="120">
        <v>27751</v>
      </c>
      <c r="J149" s="121">
        <f t="shared" si="16"/>
        <v>0.32456684645124345</v>
      </c>
      <c r="K149" s="120">
        <v>23085</v>
      </c>
      <c r="L149" s="121">
        <f t="shared" si="16"/>
        <v>-0.16813808511404993</v>
      </c>
      <c r="M149" s="120"/>
      <c r="N149" s="121"/>
    </row>
    <row r="150" spans="1:15" x14ac:dyDescent="0.25">
      <c r="A150" s="125"/>
      <c r="B150" s="119" t="s">
        <v>91</v>
      </c>
      <c r="C150" s="120">
        <v>1419</v>
      </c>
      <c r="D150" s="121">
        <v>-0.96029547553093264</v>
      </c>
      <c r="E150" s="120">
        <v>30169</v>
      </c>
      <c r="F150" s="121">
        <f t="shared" si="16"/>
        <v>20.260747004933052</v>
      </c>
      <c r="G150" s="120">
        <v>22674</v>
      </c>
      <c r="H150" s="121">
        <f t="shared" si="16"/>
        <v>-0.24843382279823656</v>
      </c>
      <c r="I150" s="120">
        <v>29023</v>
      </c>
      <c r="J150" s="121">
        <f t="shared" si="16"/>
        <v>0.28001234894592919</v>
      </c>
      <c r="K150" s="120">
        <v>30463</v>
      </c>
      <c r="L150" s="121">
        <f t="shared" si="16"/>
        <v>4.9615821934327897E-2</v>
      </c>
      <c r="M150" s="120"/>
      <c r="N150" s="121"/>
    </row>
    <row r="151" spans="1:15" x14ac:dyDescent="0.25">
      <c r="B151" s="119" t="s">
        <v>93</v>
      </c>
      <c r="C151" s="120">
        <v>6113</v>
      </c>
      <c r="D151" s="121">
        <v>-0.86518910574484509</v>
      </c>
      <c r="E151" s="120">
        <v>39561</v>
      </c>
      <c r="F151" s="121">
        <f t="shared" si="16"/>
        <v>5.4716178635694419</v>
      </c>
      <c r="G151" s="120">
        <v>37132</v>
      </c>
      <c r="H151" s="121">
        <f t="shared" si="16"/>
        <v>-6.1398852405146531E-2</v>
      </c>
      <c r="I151" s="120">
        <v>37370</v>
      </c>
      <c r="J151" s="121">
        <f t="shared" si="16"/>
        <v>6.4095658731013749E-3</v>
      </c>
      <c r="K151" s="120">
        <v>40648</v>
      </c>
      <c r="L151" s="121">
        <f t="shared" si="16"/>
        <v>8.7717420390687639E-2</v>
      </c>
      <c r="M151" s="120"/>
      <c r="N151" s="121"/>
    </row>
    <row r="152" spans="1:15" x14ac:dyDescent="0.25">
      <c r="B152" s="119" t="s">
        <v>95</v>
      </c>
      <c r="C152" s="120">
        <v>7245</v>
      </c>
      <c r="D152" s="121">
        <v>-0.82432530733978326</v>
      </c>
      <c r="E152" s="120">
        <v>32431</v>
      </c>
      <c r="F152" s="121">
        <f t="shared" si="16"/>
        <v>3.4763285024154591</v>
      </c>
      <c r="G152" s="120">
        <v>35573</v>
      </c>
      <c r="H152" s="121">
        <f t="shared" si="16"/>
        <v>9.6882612315377203E-2</v>
      </c>
      <c r="I152" s="120">
        <v>37684</v>
      </c>
      <c r="J152" s="121">
        <f t="shared" si="16"/>
        <v>5.934275995839533E-2</v>
      </c>
      <c r="K152" s="120">
        <v>41905</v>
      </c>
      <c r="L152" s="121">
        <f t="shared" si="16"/>
        <v>0.11201040229275017</v>
      </c>
      <c r="M152" s="120"/>
      <c r="N152" s="121"/>
    </row>
    <row r="153" spans="1:15" ht="15.75" x14ac:dyDescent="0.25">
      <c r="B153" s="122" t="s">
        <v>32</v>
      </c>
      <c r="C153" s="123">
        <v>139836</v>
      </c>
      <c r="D153" s="124">
        <v>-0.7030603664285533</v>
      </c>
      <c r="E153" s="123">
        <v>174981</v>
      </c>
      <c r="F153" s="124">
        <f t="shared" si="16"/>
        <v>0.2513301295803656</v>
      </c>
      <c r="G153" s="123">
        <v>311196</v>
      </c>
      <c r="H153" s="124">
        <f t="shared" si="16"/>
        <v>0.77845594664563578</v>
      </c>
      <c r="I153" s="123">
        <v>358380</v>
      </c>
      <c r="J153" s="124">
        <f t="shared" si="16"/>
        <v>0.15162148613735393</v>
      </c>
      <c r="K153" s="123">
        <v>358116</v>
      </c>
      <c r="L153" s="124">
        <f t="shared" si="16"/>
        <v>-7.3664825046038107E-4</v>
      </c>
      <c r="M153" s="123">
        <v>176081</v>
      </c>
      <c r="N153" s="124">
        <v>6.378418540851083E-3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0" t="s">
        <v>281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249</v>
      </c>
      <c r="G162" s="118" t="s">
        <v>71</v>
      </c>
      <c r="H162" s="117" t="s">
        <v>249</v>
      </c>
      <c r="I162" s="118" t="s">
        <v>71</v>
      </c>
      <c r="J162" s="117" t="s">
        <v>249</v>
      </c>
      <c r="K162" s="118" t="s">
        <v>71</v>
      </c>
      <c r="L162" s="117" t="s">
        <v>249</v>
      </c>
      <c r="M162" s="118" t="s">
        <v>71</v>
      </c>
      <c r="N162" s="117" t="s">
        <v>275</v>
      </c>
    </row>
    <row r="163" spans="2:14" x14ac:dyDescent="0.25">
      <c r="B163" s="119" t="s">
        <v>73</v>
      </c>
      <c r="C163" s="120">
        <v>18130</v>
      </c>
      <c r="D163" s="121">
        <v>9.8787878787878869E-2</v>
      </c>
      <c r="E163" s="120">
        <v>3849</v>
      </c>
      <c r="F163" s="121">
        <f t="shared" ref="F163:L175" si="18">IFERROR(E163/C163-1,"-")</f>
        <v>-0.78769994484280192</v>
      </c>
      <c r="G163" s="120">
        <v>13267</v>
      </c>
      <c r="H163" s="121">
        <f t="shared" si="18"/>
        <v>2.4468693167056377</v>
      </c>
      <c r="I163" s="120">
        <v>19000</v>
      </c>
      <c r="J163" s="121">
        <f t="shared" si="18"/>
        <v>0.43212482098439731</v>
      </c>
      <c r="K163" s="120">
        <v>18969</v>
      </c>
      <c r="L163" s="121">
        <f t="shared" si="18"/>
        <v>-1.6315789473684283E-3</v>
      </c>
      <c r="M163" s="120">
        <v>20765</v>
      </c>
      <c r="N163" s="121">
        <f t="shared" ref="N163:N168" si="19">IFERROR(M163/K163-1,"-")</f>
        <v>9.4680794981285343E-2</v>
      </c>
    </row>
    <row r="164" spans="2:14" x14ac:dyDescent="0.25">
      <c r="B164" s="119" t="s">
        <v>75</v>
      </c>
      <c r="C164" s="120">
        <v>19669</v>
      </c>
      <c r="D164" s="121">
        <v>6.7053653773124333E-2</v>
      </c>
      <c r="E164" s="120">
        <v>7396</v>
      </c>
      <c r="F164" s="121">
        <f t="shared" si="18"/>
        <v>-0.62397681630992929</v>
      </c>
      <c r="G164" s="120">
        <v>18071</v>
      </c>
      <c r="H164" s="121">
        <f t="shared" si="18"/>
        <v>1.4433477555435372</v>
      </c>
      <c r="I164" s="120">
        <v>20172</v>
      </c>
      <c r="J164" s="121">
        <f t="shared" si="18"/>
        <v>0.11626362680537872</v>
      </c>
      <c r="K164" s="120">
        <v>19532</v>
      </c>
      <c r="L164" s="121">
        <f t="shared" si="18"/>
        <v>-3.1727146539758055E-2</v>
      </c>
      <c r="M164" s="120">
        <v>23537</v>
      </c>
      <c r="N164" s="121">
        <f t="shared" si="19"/>
        <v>0.20504812615195567</v>
      </c>
    </row>
    <row r="165" spans="2:14" x14ac:dyDescent="0.25">
      <c r="B165" s="119" t="s">
        <v>77</v>
      </c>
      <c r="C165" s="120">
        <v>5819</v>
      </c>
      <c r="D165" s="121">
        <v>-0.58130666282918408</v>
      </c>
      <c r="E165" s="120">
        <v>7023</v>
      </c>
      <c r="F165" s="121">
        <f t="shared" si="18"/>
        <v>0.2069084035057569</v>
      </c>
      <c r="G165" s="120">
        <v>15881</v>
      </c>
      <c r="H165" s="121">
        <f t="shared" si="18"/>
        <v>1.2612843514167733</v>
      </c>
      <c r="I165" s="120">
        <v>20521</v>
      </c>
      <c r="J165" s="121">
        <f t="shared" si="18"/>
        <v>0.29217303696240782</v>
      </c>
      <c r="K165" s="120">
        <v>19164</v>
      </c>
      <c r="L165" s="121">
        <f t="shared" si="18"/>
        <v>-6.612738170654453E-2</v>
      </c>
      <c r="M165" s="120">
        <v>20641</v>
      </c>
      <c r="N165" s="121">
        <f t="shared" si="19"/>
        <v>7.7071592569400993E-2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4157</v>
      </c>
      <c r="F166" s="121" t="str">
        <f t="shared" si="18"/>
        <v>-</v>
      </c>
      <c r="G166" s="120">
        <v>15425</v>
      </c>
      <c r="H166" s="121">
        <f t="shared" si="18"/>
        <v>2.7106086119797932</v>
      </c>
      <c r="I166" s="120">
        <v>24238</v>
      </c>
      <c r="J166" s="121">
        <f t="shared" si="18"/>
        <v>0.57134521880064826</v>
      </c>
      <c r="K166" s="120">
        <v>23046</v>
      </c>
      <c r="L166" s="121">
        <f t="shared" si="18"/>
        <v>-4.9178975162967209E-2</v>
      </c>
      <c r="M166" s="120">
        <v>18693</v>
      </c>
      <c r="N166" s="121">
        <f t="shared" si="19"/>
        <v>-0.18888310335850034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8877</v>
      </c>
      <c r="F167" s="121" t="str">
        <f t="shared" si="18"/>
        <v>-</v>
      </c>
      <c r="G167" s="120">
        <v>14464</v>
      </c>
      <c r="H167" s="121">
        <f t="shared" si="18"/>
        <v>0.62937929480680399</v>
      </c>
      <c r="I167" s="120">
        <v>19331</v>
      </c>
      <c r="J167" s="121">
        <f t="shared" si="18"/>
        <v>0.33649059734513265</v>
      </c>
      <c r="K167" s="120">
        <v>18795</v>
      </c>
      <c r="L167" s="121">
        <f t="shared" si="18"/>
        <v>-2.7727484351559695E-2</v>
      </c>
      <c r="M167" s="120">
        <v>17212</v>
      </c>
      <c r="N167" s="121">
        <f t="shared" si="19"/>
        <v>-8.4224527799946824E-2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7506</v>
      </c>
      <c r="F168" s="121" t="str">
        <f t="shared" si="18"/>
        <v>-</v>
      </c>
      <c r="G168" s="120">
        <v>11078</v>
      </c>
      <c r="H168" s="121">
        <f t="shared" si="18"/>
        <v>0.47588595790034649</v>
      </c>
      <c r="I168" s="120">
        <v>16213</v>
      </c>
      <c r="J168" s="121">
        <f t="shared" si="18"/>
        <v>0.46353132334356384</v>
      </c>
      <c r="K168" s="120">
        <v>18025</v>
      </c>
      <c r="L168" s="121">
        <f t="shared" si="18"/>
        <v>0.11176216616295576</v>
      </c>
      <c r="M168" s="120">
        <v>15950</v>
      </c>
      <c r="N168" s="121">
        <f t="shared" si="19"/>
        <v>-0.11511789181692089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14469</v>
      </c>
      <c r="F169" s="121" t="str">
        <f t="shared" si="18"/>
        <v>-</v>
      </c>
      <c r="G169" s="120">
        <v>14696</v>
      </c>
      <c r="H169" s="121">
        <f t="shared" si="18"/>
        <v>1.5688713801921272E-2</v>
      </c>
      <c r="I169" s="120">
        <v>16801</v>
      </c>
      <c r="J169" s="121">
        <f t="shared" si="18"/>
        <v>0.1432362547632009</v>
      </c>
      <c r="K169" s="120">
        <v>21516</v>
      </c>
      <c r="L169" s="121">
        <f t="shared" si="18"/>
        <v>0.28063805725849655</v>
      </c>
      <c r="M169" s="120"/>
      <c r="N169" s="121"/>
    </row>
    <row r="170" spans="2:14" x14ac:dyDescent="0.25">
      <c r="B170" s="119" t="s">
        <v>87</v>
      </c>
      <c r="C170" s="120">
        <v>7582</v>
      </c>
      <c r="D170" s="121">
        <v>-0.62379676491019154</v>
      </c>
      <c r="E170" s="120">
        <v>19532</v>
      </c>
      <c r="F170" s="121">
        <f t="shared" si="18"/>
        <v>1.5761012925349513</v>
      </c>
      <c r="G170" s="120">
        <v>26445</v>
      </c>
      <c r="H170" s="121">
        <f t="shared" si="18"/>
        <v>0.35393200901085398</v>
      </c>
      <c r="I170" s="120">
        <v>28351</v>
      </c>
      <c r="J170" s="121">
        <f t="shared" si="18"/>
        <v>7.207411608999803E-2</v>
      </c>
      <c r="K170" s="120">
        <v>28603</v>
      </c>
      <c r="L170" s="121">
        <f t="shared" si="18"/>
        <v>8.8885753588938687E-3</v>
      </c>
      <c r="M170" s="120"/>
      <c r="N170" s="121"/>
    </row>
    <row r="171" spans="2:14" x14ac:dyDescent="0.25">
      <c r="B171" s="119" t="s">
        <v>89</v>
      </c>
      <c r="C171" s="120">
        <v>2424</v>
      </c>
      <c r="D171" s="121">
        <v>-0.7991881368569298</v>
      </c>
      <c r="E171" s="120">
        <v>9241</v>
      </c>
      <c r="F171" s="121">
        <f t="shared" si="18"/>
        <v>2.8122937293729371</v>
      </c>
      <c r="G171" s="120">
        <v>15077</v>
      </c>
      <c r="H171" s="121">
        <f t="shared" si="18"/>
        <v>0.63153338383291846</v>
      </c>
      <c r="I171" s="120">
        <v>19988</v>
      </c>
      <c r="J171" s="121">
        <f t="shared" si="18"/>
        <v>0.32572792995954103</v>
      </c>
      <c r="K171" s="120">
        <v>18074</v>
      </c>
      <c r="L171" s="121">
        <f t="shared" si="18"/>
        <v>-9.5757454472683579E-2</v>
      </c>
      <c r="M171" s="120"/>
      <c r="N171" s="121"/>
    </row>
    <row r="172" spans="2:14" x14ac:dyDescent="0.25">
      <c r="B172" s="119" t="s">
        <v>91</v>
      </c>
      <c r="C172" s="120">
        <v>7424</v>
      </c>
      <c r="D172" s="121">
        <v>-0.45563865669452996</v>
      </c>
      <c r="E172" s="120">
        <v>14695</v>
      </c>
      <c r="F172" s="121">
        <f t="shared" si="18"/>
        <v>0.97939116379310343</v>
      </c>
      <c r="G172" s="120">
        <v>19469</v>
      </c>
      <c r="H172" s="121">
        <f t="shared" si="18"/>
        <v>0.32487240558012931</v>
      </c>
      <c r="I172" s="120">
        <v>23246</v>
      </c>
      <c r="J172" s="121">
        <f t="shared" si="18"/>
        <v>0.19400071909188976</v>
      </c>
      <c r="K172" s="120">
        <v>21587</v>
      </c>
      <c r="L172" s="121">
        <f t="shared" si="18"/>
        <v>-7.1367116923341634E-2</v>
      </c>
      <c r="M172" s="120"/>
      <c r="N172" s="121"/>
    </row>
    <row r="173" spans="2:14" x14ac:dyDescent="0.25">
      <c r="B173" s="119" t="s">
        <v>93</v>
      </c>
      <c r="C173" s="120">
        <v>1425</v>
      </c>
      <c r="D173" s="121">
        <v>-0.89326642199086215</v>
      </c>
      <c r="E173" s="120">
        <v>15308</v>
      </c>
      <c r="F173" s="121">
        <f t="shared" si="18"/>
        <v>9.7424561403508765</v>
      </c>
      <c r="G173" s="120">
        <v>14978</v>
      </c>
      <c r="H173" s="121">
        <f t="shared" si="18"/>
        <v>-2.1557355631042552E-2</v>
      </c>
      <c r="I173" s="120">
        <v>20932</v>
      </c>
      <c r="J173" s="121">
        <f t="shared" si="18"/>
        <v>0.39751635732407542</v>
      </c>
      <c r="K173" s="120">
        <v>18655</v>
      </c>
      <c r="L173" s="121">
        <f t="shared" si="18"/>
        <v>-0.10878081406459006</v>
      </c>
      <c r="M173" s="120"/>
      <c r="N173" s="121"/>
    </row>
    <row r="174" spans="2:14" x14ac:dyDescent="0.25">
      <c r="B174" s="119" t="s">
        <v>95</v>
      </c>
      <c r="C174" s="120">
        <v>3667</v>
      </c>
      <c r="D174" s="121">
        <v>-0.6960126005139684</v>
      </c>
      <c r="E174" s="120">
        <v>15332</v>
      </c>
      <c r="F174" s="121">
        <f t="shared" si="18"/>
        <v>3.1810744477774744</v>
      </c>
      <c r="G174" s="120">
        <v>20052</v>
      </c>
      <c r="H174" s="121">
        <f t="shared" si="18"/>
        <v>0.30785285677015395</v>
      </c>
      <c r="I174" s="120">
        <v>19000</v>
      </c>
      <c r="J174" s="121">
        <f t="shared" si="18"/>
        <v>-5.2463594653899825E-2</v>
      </c>
      <c r="K174" s="120">
        <v>19682</v>
      </c>
      <c r="L174" s="121">
        <f t="shared" si="18"/>
        <v>3.5894736842105202E-2</v>
      </c>
      <c r="M174" s="120"/>
      <c r="N174" s="121"/>
    </row>
    <row r="175" spans="2:14" ht="15.75" x14ac:dyDescent="0.25">
      <c r="B175" s="122" t="s">
        <v>32</v>
      </c>
      <c r="C175" s="123">
        <v>67848</v>
      </c>
      <c r="D175" s="124">
        <v>-0.61970102069986044</v>
      </c>
      <c r="E175" s="123">
        <v>127385</v>
      </c>
      <c r="F175" s="124">
        <f t="shared" si="18"/>
        <v>0.87750560075462802</v>
      </c>
      <c r="G175" s="123">
        <v>198903</v>
      </c>
      <c r="H175" s="124">
        <f t="shared" si="18"/>
        <v>0.56143187973466269</v>
      </c>
      <c r="I175" s="123">
        <v>247793</v>
      </c>
      <c r="J175" s="124">
        <f t="shared" si="18"/>
        <v>0.24579820314424627</v>
      </c>
      <c r="K175" s="123">
        <v>245648</v>
      </c>
      <c r="L175" s="124">
        <f t="shared" si="18"/>
        <v>-8.6564188657468621E-3</v>
      </c>
      <c r="M175" s="123">
        <v>116798</v>
      </c>
      <c r="N175" s="124">
        <v>-6.2366524576494831E-3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0" t="s">
        <v>282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249</v>
      </c>
      <c r="G184" s="118" t="s">
        <v>71</v>
      </c>
      <c r="H184" s="117" t="s">
        <v>249</v>
      </c>
      <c r="I184" s="118" t="s">
        <v>71</v>
      </c>
      <c r="J184" s="117" t="s">
        <v>249</v>
      </c>
      <c r="K184" s="118" t="s">
        <v>71</v>
      </c>
      <c r="L184" s="117" t="s">
        <v>249</v>
      </c>
      <c r="M184" s="118" t="s">
        <v>71</v>
      </c>
      <c r="N184" s="117" t="s">
        <v>275</v>
      </c>
    </row>
    <row r="185" spans="1:15" x14ac:dyDescent="0.25">
      <c r="A185" s="125"/>
      <c r="B185" s="119" t="s">
        <v>73</v>
      </c>
      <c r="C185" s="120">
        <v>37400</v>
      </c>
      <c r="D185" s="121">
        <v>0.15435661594493655</v>
      </c>
      <c r="E185" s="120">
        <v>2352</v>
      </c>
      <c r="F185" s="121">
        <f t="shared" ref="F185:L197" si="20">IFERROR(E185/C185-1,"-")</f>
        <v>-0.93711229946524066</v>
      </c>
      <c r="G185" s="120">
        <v>24134</v>
      </c>
      <c r="H185" s="121">
        <f t="shared" si="20"/>
        <v>9.2610544217687067</v>
      </c>
      <c r="I185" s="120">
        <v>34084</v>
      </c>
      <c r="J185" s="121">
        <f t="shared" si="20"/>
        <v>0.4122814286898151</v>
      </c>
      <c r="K185" s="120">
        <v>36621</v>
      </c>
      <c r="L185" s="121">
        <f t="shared" si="20"/>
        <v>7.4433751907053258E-2</v>
      </c>
      <c r="M185" s="120">
        <v>29962</v>
      </c>
      <c r="N185" s="121">
        <f t="shared" ref="N185:N190" si="21">IFERROR(M185/K185-1,"-")</f>
        <v>-0.18183555883236391</v>
      </c>
    </row>
    <row r="186" spans="1:15" x14ac:dyDescent="0.25">
      <c r="B186" s="119" t="s">
        <v>75</v>
      </c>
      <c r="C186" s="120">
        <v>29154</v>
      </c>
      <c r="D186" s="121">
        <v>0.17121966896995011</v>
      </c>
      <c r="E186" s="120">
        <v>692</v>
      </c>
      <c r="F186" s="121">
        <f t="shared" si="20"/>
        <v>-0.97626397749879945</v>
      </c>
      <c r="G186" s="120">
        <v>23097</v>
      </c>
      <c r="H186" s="121">
        <f t="shared" si="20"/>
        <v>32.377167630057805</v>
      </c>
      <c r="I186" s="120">
        <v>28094</v>
      </c>
      <c r="J186" s="121">
        <f t="shared" si="20"/>
        <v>0.21634844352080362</v>
      </c>
      <c r="K186" s="120">
        <v>31556</v>
      </c>
      <c r="L186" s="121">
        <f t="shared" si="20"/>
        <v>0.12322915925108568</v>
      </c>
      <c r="M186" s="120">
        <v>26211</v>
      </c>
      <c r="N186" s="121">
        <f t="shared" si="21"/>
        <v>-0.16938141716313859</v>
      </c>
    </row>
    <row r="187" spans="1:15" x14ac:dyDescent="0.25">
      <c r="B187" s="119" t="s">
        <v>77</v>
      </c>
      <c r="C187" s="120">
        <v>14426</v>
      </c>
      <c r="D187" s="121">
        <v>-0.47138145840967383</v>
      </c>
      <c r="E187" s="120">
        <v>644</v>
      </c>
      <c r="F187" s="121">
        <f t="shared" si="20"/>
        <v>-0.95535838070151113</v>
      </c>
      <c r="G187" s="120">
        <v>26029</v>
      </c>
      <c r="H187" s="121">
        <f t="shared" si="20"/>
        <v>39.41770186335404</v>
      </c>
      <c r="I187" s="120">
        <v>24451</v>
      </c>
      <c r="J187" s="121">
        <f t="shared" si="20"/>
        <v>-6.0624687848169323E-2</v>
      </c>
      <c r="K187" s="120">
        <v>29418</v>
      </c>
      <c r="L187" s="121">
        <f t="shared" si="20"/>
        <v>0.20314097582920954</v>
      </c>
      <c r="M187" s="120">
        <v>28764</v>
      </c>
      <c r="N187" s="121">
        <f t="shared" si="21"/>
        <v>-2.2231286967162922E-2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949</v>
      </c>
      <c r="F188" s="121" t="str">
        <f t="shared" si="20"/>
        <v>-</v>
      </c>
      <c r="G188" s="120">
        <v>26786</v>
      </c>
      <c r="H188" s="121">
        <f t="shared" si="20"/>
        <v>27.225500526870391</v>
      </c>
      <c r="I188" s="120">
        <v>29765</v>
      </c>
      <c r="J188" s="121">
        <f t="shared" si="20"/>
        <v>0.11121481370865371</v>
      </c>
      <c r="K188" s="120">
        <v>34774</v>
      </c>
      <c r="L188" s="121">
        <f t="shared" si="20"/>
        <v>0.16828489837056937</v>
      </c>
      <c r="M188" s="120">
        <v>20575</v>
      </c>
      <c r="N188" s="121">
        <f t="shared" si="21"/>
        <v>-0.4083223097716685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3125</v>
      </c>
      <c r="F189" s="121" t="str">
        <f t="shared" si="20"/>
        <v>-</v>
      </c>
      <c r="G189" s="120">
        <v>22076</v>
      </c>
      <c r="H189" s="121">
        <f t="shared" si="20"/>
        <v>6.0643200000000004</v>
      </c>
      <c r="I189" s="120">
        <v>28163</v>
      </c>
      <c r="J189" s="121">
        <f t="shared" si="20"/>
        <v>0.27572929878601204</v>
      </c>
      <c r="K189" s="120">
        <v>25349</v>
      </c>
      <c r="L189" s="121">
        <f t="shared" si="20"/>
        <v>-9.9918332564002399E-2</v>
      </c>
      <c r="M189" s="120">
        <v>25287</v>
      </c>
      <c r="N189" s="121">
        <f t="shared" si="21"/>
        <v>-2.445855852301837E-3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9995</v>
      </c>
      <c r="F190" s="121" t="str">
        <f t="shared" si="20"/>
        <v>-</v>
      </c>
      <c r="G190" s="120">
        <v>22144</v>
      </c>
      <c r="H190" s="121">
        <f t="shared" si="20"/>
        <v>1.2155077538769383</v>
      </c>
      <c r="I190" s="120">
        <v>26526</v>
      </c>
      <c r="J190" s="121">
        <f t="shared" si="20"/>
        <v>0.19788656069364152</v>
      </c>
      <c r="K190" s="120">
        <v>22751</v>
      </c>
      <c r="L190" s="121">
        <f t="shared" si="20"/>
        <v>-0.14231320214129528</v>
      </c>
      <c r="M190" s="120">
        <v>24911</v>
      </c>
      <c r="N190" s="121">
        <f t="shared" si="21"/>
        <v>9.4940881719484782E-2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17267</v>
      </c>
      <c r="F191" s="121" t="str">
        <f t="shared" si="20"/>
        <v>-</v>
      </c>
      <c r="G191" s="120">
        <v>30251</v>
      </c>
      <c r="H191" s="121">
        <f t="shared" si="20"/>
        <v>0.75195459547112997</v>
      </c>
      <c r="I191" s="120">
        <v>33464</v>
      </c>
      <c r="J191" s="121">
        <f t="shared" si="20"/>
        <v>0.10621136491355654</v>
      </c>
      <c r="K191" s="120">
        <v>32743</v>
      </c>
      <c r="L191" s="121">
        <f t="shared" si="20"/>
        <v>-2.1545541477408503E-2</v>
      </c>
      <c r="M191" s="120"/>
      <c r="N191" s="121"/>
    </row>
    <row r="192" spans="1:15" x14ac:dyDescent="0.25">
      <c r="B192" s="119" t="s">
        <v>87</v>
      </c>
      <c r="C192" s="120">
        <v>11092</v>
      </c>
      <c r="D192" s="121">
        <v>-0.5540545973545612</v>
      </c>
      <c r="E192" s="120">
        <v>18483</v>
      </c>
      <c r="F192" s="121">
        <f t="shared" si="20"/>
        <v>0.66633609808871253</v>
      </c>
      <c r="G192" s="120">
        <v>21835</v>
      </c>
      <c r="H192" s="121">
        <f t="shared" si="20"/>
        <v>0.18135584050208298</v>
      </c>
      <c r="I192" s="120">
        <v>31558</v>
      </c>
      <c r="J192" s="121">
        <f t="shared" si="20"/>
        <v>0.44529425234714903</v>
      </c>
      <c r="K192" s="120">
        <v>29115</v>
      </c>
      <c r="L192" s="121">
        <f t="shared" si="20"/>
        <v>-7.741301730147665E-2</v>
      </c>
      <c r="M192" s="120"/>
      <c r="N192" s="121"/>
    </row>
    <row r="193" spans="2:15" x14ac:dyDescent="0.25">
      <c r="B193" s="119" t="s">
        <v>89</v>
      </c>
      <c r="C193" s="120">
        <v>17306</v>
      </c>
      <c r="D193" s="121">
        <v>-0.44301760484052655</v>
      </c>
      <c r="E193" s="120">
        <v>27344</v>
      </c>
      <c r="F193" s="121">
        <f t="shared" si="20"/>
        <v>0.58003004738241071</v>
      </c>
      <c r="G193" s="120">
        <v>28789</v>
      </c>
      <c r="H193" s="121">
        <f t="shared" si="20"/>
        <v>5.2845231129315495E-2</v>
      </c>
      <c r="I193" s="120">
        <v>33205</v>
      </c>
      <c r="J193" s="121">
        <f t="shared" si="20"/>
        <v>0.15339192052520056</v>
      </c>
      <c r="K193" s="120">
        <v>26955</v>
      </c>
      <c r="L193" s="121">
        <f t="shared" si="20"/>
        <v>-0.18822466496009638</v>
      </c>
      <c r="M193" s="120"/>
      <c r="N193" s="121"/>
    </row>
    <row r="194" spans="2:15" x14ac:dyDescent="0.25">
      <c r="B194" s="119" t="s">
        <v>91</v>
      </c>
      <c r="C194" s="120">
        <v>8123</v>
      </c>
      <c r="D194" s="121">
        <v>-0.73589751926390745</v>
      </c>
      <c r="E194" s="120">
        <v>32377</v>
      </c>
      <c r="F194" s="121">
        <f t="shared" si="20"/>
        <v>2.9858426689646684</v>
      </c>
      <c r="G194" s="120">
        <v>28129</v>
      </c>
      <c r="H194" s="121">
        <f t="shared" si="20"/>
        <v>-0.13120424993050628</v>
      </c>
      <c r="I194" s="120">
        <v>34381</v>
      </c>
      <c r="J194" s="121">
        <f t="shared" si="20"/>
        <v>0.22226172277720502</v>
      </c>
      <c r="K194" s="120">
        <v>32149</v>
      </c>
      <c r="L194" s="121">
        <f t="shared" si="20"/>
        <v>-6.4919577673715145E-2</v>
      </c>
      <c r="M194" s="120"/>
      <c r="N194" s="121"/>
    </row>
    <row r="195" spans="2:15" x14ac:dyDescent="0.25">
      <c r="B195" s="119" t="s">
        <v>93</v>
      </c>
      <c r="C195" s="120">
        <v>3107</v>
      </c>
      <c r="D195" s="121">
        <v>-0.89431972789115644</v>
      </c>
      <c r="E195" s="120">
        <v>37434</v>
      </c>
      <c r="F195" s="121">
        <f t="shared" si="20"/>
        <v>11.048278081750885</v>
      </c>
      <c r="G195" s="120">
        <v>29244</v>
      </c>
      <c r="H195" s="121">
        <f t="shared" si="20"/>
        <v>-0.21878506170860712</v>
      </c>
      <c r="I195" s="120">
        <v>31295</v>
      </c>
      <c r="J195" s="121">
        <f t="shared" si="20"/>
        <v>7.0134044590343336E-2</v>
      </c>
      <c r="K195" s="120">
        <v>30599</v>
      </c>
      <c r="L195" s="121">
        <f t="shared" si="20"/>
        <v>-2.2239974436811027E-2</v>
      </c>
      <c r="M195" s="120"/>
      <c r="N195" s="121"/>
    </row>
    <row r="196" spans="2:15" x14ac:dyDescent="0.25">
      <c r="B196" s="119" t="s">
        <v>95</v>
      </c>
      <c r="C196" s="120">
        <v>4175</v>
      </c>
      <c r="D196" s="121">
        <v>-0.90026278069756327</v>
      </c>
      <c r="E196" s="120">
        <v>33539</v>
      </c>
      <c r="F196" s="121">
        <f t="shared" si="20"/>
        <v>7.0332934131736522</v>
      </c>
      <c r="G196" s="120">
        <v>36172</v>
      </c>
      <c r="H196" s="121">
        <f t="shared" si="20"/>
        <v>7.8505620322609548E-2</v>
      </c>
      <c r="I196" s="120">
        <v>39946</v>
      </c>
      <c r="J196" s="121">
        <f t="shared" si="20"/>
        <v>0.10433484463120646</v>
      </c>
      <c r="K196" s="120">
        <v>40752</v>
      </c>
      <c r="L196" s="121">
        <f t="shared" si="20"/>
        <v>2.0177239273018621E-2</v>
      </c>
      <c r="M196" s="120"/>
      <c r="N196" s="121"/>
    </row>
    <row r="197" spans="2:15" ht="15.75" x14ac:dyDescent="0.25">
      <c r="B197" s="122" t="s">
        <v>32</v>
      </c>
      <c r="C197" s="123">
        <v>131712</v>
      </c>
      <c r="D197" s="124">
        <v>-0.62753764581124072</v>
      </c>
      <c r="E197" s="123">
        <v>184201</v>
      </c>
      <c r="F197" s="124">
        <f t="shared" si="20"/>
        <v>0.39851342322643335</v>
      </c>
      <c r="G197" s="123">
        <v>318686</v>
      </c>
      <c r="H197" s="124">
        <f t="shared" si="20"/>
        <v>0.73009918512928818</v>
      </c>
      <c r="I197" s="123">
        <v>374932</v>
      </c>
      <c r="J197" s="124">
        <f t="shared" si="20"/>
        <v>0.17649347633720969</v>
      </c>
      <c r="K197" s="123">
        <v>372782</v>
      </c>
      <c r="L197" s="124">
        <f t="shared" si="20"/>
        <v>-5.7343731663341835E-3</v>
      </c>
      <c r="M197" s="123">
        <v>155710</v>
      </c>
      <c r="N197" s="124">
        <v>-0.13719253722245928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0" t="s">
        <v>283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249</v>
      </c>
      <c r="G206" s="118" t="s">
        <v>71</v>
      </c>
      <c r="H206" s="117" t="s">
        <v>249</v>
      </c>
      <c r="I206" s="118" t="s">
        <v>71</v>
      </c>
      <c r="J206" s="117" t="s">
        <v>249</v>
      </c>
      <c r="K206" s="118" t="s">
        <v>71</v>
      </c>
      <c r="L206" s="117" t="s">
        <v>249</v>
      </c>
      <c r="M206" s="118" t="s">
        <v>71</v>
      </c>
      <c r="N206" s="117" t="s">
        <v>275</v>
      </c>
    </row>
    <row r="207" spans="2:15" x14ac:dyDescent="0.25">
      <c r="B207" s="119" t="s">
        <v>73</v>
      </c>
      <c r="C207" s="120">
        <v>36543</v>
      </c>
      <c r="D207" s="121">
        <v>5.7898850707813532E-2</v>
      </c>
      <c r="E207" s="120">
        <v>962</v>
      </c>
      <c r="F207" s="121">
        <f t="shared" ref="F207:L219" si="22">IFERROR(E207/C207-1,"-")</f>
        <v>-0.97367484880825328</v>
      </c>
      <c r="G207" s="120">
        <v>33158</v>
      </c>
      <c r="H207" s="121">
        <f t="shared" si="22"/>
        <v>33.467775467775468</v>
      </c>
      <c r="I207" s="120">
        <v>37744</v>
      </c>
      <c r="J207" s="121">
        <f t="shared" si="22"/>
        <v>0.13830749743651616</v>
      </c>
      <c r="K207" s="120">
        <v>41040</v>
      </c>
      <c r="L207" s="121">
        <f t="shared" si="22"/>
        <v>8.7325137770241534E-2</v>
      </c>
      <c r="M207" s="120">
        <v>35525</v>
      </c>
      <c r="N207" s="121">
        <f t="shared" ref="N207:N212" si="23">IFERROR(M207/K207-1,"-")</f>
        <v>-0.13438109161793377</v>
      </c>
    </row>
    <row r="208" spans="2:15" x14ac:dyDescent="0.25">
      <c r="B208" s="119" t="s">
        <v>75</v>
      </c>
      <c r="C208" s="120">
        <v>36529</v>
      </c>
      <c r="D208" s="121">
        <v>1.9679544439481944E-2</v>
      </c>
      <c r="E208" s="120">
        <v>736</v>
      </c>
      <c r="F208" s="121">
        <f t="shared" si="22"/>
        <v>-0.97985162473651077</v>
      </c>
      <c r="G208" s="120">
        <v>31142</v>
      </c>
      <c r="H208" s="121">
        <f t="shared" si="22"/>
        <v>41.3125</v>
      </c>
      <c r="I208" s="120">
        <v>38159</v>
      </c>
      <c r="J208" s="121">
        <f t="shared" si="22"/>
        <v>0.22532271530409087</v>
      </c>
      <c r="K208" s="120">
        <v>40584</v>
      </c>
      <c r="L208" s="121">
        <f t="shared" si="22"/>
        <v>6.3549883382688188E-2</v>
      </c>
      <c r="M208" s="120">
        <v>39705</v>
      </c>
      <c r="N208" s="121">
        <f t="shared" si="23"/>
        <v>-2.1658781785925507E-2</v>
      </c>
    </row>
    <row r="209" spans="2:15" x14ac:dyDescent="0.25">
      <c r="B209" s="119" t="s">
        <v>77</v>
      </c>
      <c r="C209" s="120">
        <v>14903</v>
      </c>
      <c r="D209" s="121">
        <v>-0.56374227920728315</v>
      </c>
      <c r="E209" s="120">
        <v>704</v>
      </c>
      <c r="F209" s="121">
        <f t="shared" si="22"/>
        <v>-0.95276118902234452</v>
      </c>
      <c r="G209" s="120">
        <v>37658</v>
      </c>
      <c r="H209" s="121">
        <f t="shared" si="22"/>
        <v>52.491477272727273</v>
      </c>
      <c r="I209" s="120">
        <v>34053</v>
      </c>
      <c r="J209" s="121">
        <f t="shared" si="22"/>
        <v>-9.5729990971373913E-2</v>
      </c>
      <c r="K209" s="120">
        <v>33027</v>
      </c>
      <c r="L209" s="121">
        <f t="shared" si="22"/>
        <v>-3.0129504008457375E-2</v>
      </c>
      <c r="M209" s="120">
        <v>35886</v>
      </c>
      <c r="N209" s="121">
        <f t="shared" si="23"/>
        <v>8.6565537287673688E-2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573</v>
      </c>
      <c r="F210" s="121" t="str">
        <f t="shared" si="22"/>
        <v>-</v>
      </c>
      <c r="G210" s="120">
        <v>39062</v>
      </c>
      <c r="H210" s="121">
        <f t="shared" si="22"/>
        <v>67.171029668411862</v>
      </c>
      <c r="I210" s="120">
        <v>39077</v>
      </c>
      <c r="J210" s="121">
        <f t="shared" si="22"/>
        <v>3.8400491526302538E-4</v>
      </c>
      <c r="K210" s="120">
        <v>40882</v>
      </c>
      <c r="L210" s="121">
        <f t="shared" si="22"/>
        <v>4.619085395501199E-2</v>
      </c>
      <c r="M210" s="120">
        <v>34317</v>
      </c>
      <c r="N210" s="121">
        <f t="shared" si="23"/>
        <v>-0.16058412015067758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2269</v>
      </c>
      <c r="F211" s="121" t="str">
        <f t="shared" si="22"/>
        <v>-</v>
      </c>
      <c r="G211" s="120">
        <v>47122</v>
      </c>
      <c r="H211" s="121">
        <f t="shared" si="22"/>
        <v>19.767739092111061</v>
      </c>
      <c r="I211" s="120">
        <v>38759</v>
      </c>
      <c r="J211" s="121">
        <f t="shared" si="22"/>
        <v>-0.17747548915580835</v>
      </c>
      <c r="K211" s="120">
        <v>41406</v>
      </c>
      <c r="L211" s="121">
        <f t="shared" si="22"/>
        <v>6.8293815629918209E-2</v>
      </c>
      <c r="M211" s="120">
        <v>32381</v>
      </c>
      <c r="N211" s="121">
        <f t="shared" si="23"/>
        <v>-0.21796358015746509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16579</v>
      </c>
      <c r="F212" s="121" t="str">
        <f t="shared" si="22"/>
        <v>-</v>
      </c>
      <c r="G212" s="120">
        <v>34341</v>
      </c>
      <c r="H212" s="121">
        <f t="shared" si="22"/>
        <v>1.0713553290307014</v>
      </c>
      <c r="I212" s="120">
        <v>38151</v>
      </c>
      <c r="J212" s="121">
        <f t="shared" si="22"/>
        <v>0.1109460994146938</v>
      </c>
      <c r="K212" s="120">
        <v>35459</v>
      </c>
      <c r="L212" s="121">
        <f t="shared" si="22"/>
        <v>-7.0561715289245375E-2</v>
      </c>
      <c r="M212" s="120">
        <v>31460</v>
      </c>
      <c r="N212" s="121">
        <f t="shared" si="23"/>
        <v>-0.11277813813136295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24677</v>
      </c>
      <c r="F213" s="121" t="str">
        <f t="shared" si="22"/>
        <v>-</v>
      </c>
      <c r="G213" s="120">
        <v>47180</v>
      </c>
      <c r="H213" s="121">
        <f t="shared" si="22"/>
        <v>0.91190177087976654</v>
      </c>
      <c r="I213" s="120">
        <v>46479</v>
      </c>
      <c r="J213" s="121">
        <f t="shared" si="22"/>
        <v>-1.4857990674014387E-2</v>
      </c>
      <c r="K213" s="120">
        <v>44935</v>
      </c>
      <c r="L213" s="121">
        <f t="shared" si="22"/>
        <v>-3.3219303341293971E-2</v>
      </c>
      <c r="M213" s="120"/>
      <c r="N213" s="121"/>
    </row>
    <row r="214" spans="2:15" x14ac:dyDescent="0.25">
      <c r="B214" s="119" t="s">
        <v>87</v>
      </c>
      <c r="C214" s="120">
        <v>14171</v>
      </c>
      <c r="D214" s="121">
        <v>-0.74963339870320311</v>
      </c>
      <c r="E214" s="120">
        <v>32393</v>
      </c>
      <c r="F214" s="121">
        <f t="shared" si="22"/>
        <v>1.2858654999647166</v>
      </c>
      <c r="G214" s="120">
        <v>56250</v>
      </c>
      <c r="H214" s="121">
        <f t="shared" si="22"/>
        <v>0.73648627789954624</v>
      </c>
      <c r="I214" s="120">
        <v>60423</v>
      </c>
      <c r="J214" s="121">
        <f t="shared" si="22"/>
        <v>7.4186666666666623E-2</v>
      </c>
      <c r="K214" s="120">
        <v>53292</v>
      </c>
      <c r="L214" s="121">
        <f t="shared" si="22"/>
        <v>-0.11801797328831731</v>
      </c>
      <c r="M214" s="120"/>
      <c r="N214" s="121"/>
    </row>
    <row r="215" spans="2:15" x14ac:dyDescent="0.25">
      <c r="B215" s="119" t="s">
        <v>89</v>
      </c>
      <c r="C215" s="120">
        <v>592</v>
      </c>
      <c r="D215" s="121">
        <v>-0.98391479187044883</v>
      </c>
      <c r="E215" s="120">
        <v>40044</v>
      </c>
      <c r="F215" s="121">
        <f t="shared" si="22"/>
        <v>66.641891891891888</v>
      </c>
      <c r="G215" s="120">
        <v>48135</v>
      </c>
      <c r="H215" s="121">
        <f t="shared" si="22"/>
        <v>0.20205274198381784</v>
      </c>
      <c r="I215" s="120">
        <v>45100</v>
      </c>
      <c r="J215" s="121">
        <f t="shared" si="22"/>
        <v>-6.3051833385270539E-2</v>
      </c>
      <c r="K215" s="120">
        <v>42045</v>
      </c>
      <c r="L215" s="121">
        <f t="shared" si="22"/>
        <v>-6.7738359201773846E-2</v>
      </c>
      <c r="M215" s="120"/>
      <c r="N215" s="121"/>
    </row>
    <row r="216" spans="2:15" x14ac:dyDescent="0.25">
      <c r="B216" s="119" t="s">
        <v>91</v>
      </c>
      <c r="C216" s="120">
        <v>1075</v>
      </c>
      <c r="D216" s="121">
        <v>-0.97094280462752725</v>
      </c>
      <c r="E216" s="120">
        <v>49996</v>
      </c>
      <c r="F216" s="121">
        <f t="shared" si="22"/>
        <v>45.507906976744188</v>
      </c>
      <c r="G216" s="120">
        <v>37257</v>
      </c>
      <c r="H216" s="121">
        <f t="shared" si="22"/>
        <v>-0.25480038403072247</v>
      </c>
      <c r="I216" s="120">
        <v>47048</v>
      </c>
      <c r="J216" s="121">
        <f t="shared" si="22"/>
        <v>0.2627962530531176</v>
      </c>
      <c r="K216" s="120">
        <v>49338</v>
      </c>
      <c r="L216" s="121">
        <f t="shared" si="22"/>
        <v>4.8673694949838531E-2</v>
      </c>
      <c r="M216" s="120"/>
      <c r="N216" s="121"/>
    </row>
    <row r="217" spans="2:15" x14ac:dyDescent="0.25">
      <c r="B217" s="119" t="s">
        <v>93</v>
      </c>
      <c r="C217" s="120">
        <v>3587</v>
      </c>
      <c r="D217" s="121">
        <v>-0.87237146415228606</v>
      </c>
      <c r="E217" s="120">
        <v>36800</v>
      </c>
      <c r="F217" s="121">
        <f t="shared" si="22"/>
        <v>9.2592695846110953</v>
      </c>
      <c r="G217" s="120">
        <v>31131</v>
      </c>
      <c r="H217" s="121">
        <f t="shared" si="22"/>
        <v>-0.15404891304347823</v>
      </c>
      <c r="I217" s="120">
        <v>36228</v>
      </c>
      <c r="J217" s="121">
        <f t="shared" si="22"/>
        <v>0.16372747422183664</v>
      </c>
      <c r="K217" s="120">
        <v>38626</v>
      </c>
      <c r="L217" s="121">
        <f t="shared" si="22"/>
        <v>6.6191895771226639E-2</v>
      </c>
      <c r="M217" s="120"/>
      <c r="N217" s="121"/>
    </row>
    <row r="218" spans="2:15" x14ac:dyDescent="0.25">
      <c r="B218" s="119" t="s">
        <v>95</v>
      </c>
      <c r="C218" s="120">
        <v>4288</v>
      </c>
      <c r="D218" s="121">
        <v>-0.86672468452787965</v>
      </c>
      <c r="E218" s="120">
        <v>34190</v>
      </c>
      <c r="F218" s="121">
        <f t="shared" si="22"/>
        <v>6.9734141791044779</v>
      </c>
      <c r="G218" s="120">
        <v>34614</v>
      </c>
      <c r="H218" s="121">
        <f t="shared" si="22"/>
        <v>1.2401286926001731E-2</v>
      </c>
      <c r="I218" s="120">
        <v>39875</v>
      </c>
      <c r="J218" s="121">
        <f t="shared" si="22"/>
        <v>0.15199052406540714</v>
      </c>
      <c r="K218" s="120">
        <v>39037</v>
      </c>
      <c r="L218" s="121">
        <f t="shared" si="22"/>
        <v>-2.1015673981191196E-2</v>
      </c>
      <c r="M218" s="120"/>
      <c r="N218" s="121"/>
    </row>
    <row r="219" spans="2:15" ht="15.75" x14ac:dyDescent="0.25">
      <c r="B219" s="122" t="s">
        <v>32</v>
      </c>
      <c r="C219" s="123">
        <v>124287</v>
      </c>
      <c r="D219" s="124">
        <v>-0.72470961911596632</v>
      </c>
      <c r="E219" s="123">
        <v>239923</v>
      </c>
      <c r="F219" s="124">
        <f t="shared" si="22"/>
        <v>0.93039497292556739</v>
      </c>
      <c r="G219" s="123">
        <v>477050</v>
      </c>
      <c r="H219" s="124">
        <f t="shared" si="22"/>
        <v>0.98834626109210033</v>
      </c>
      <c r="I219" s="123">
        <v>501096</v>
      </c>
      <c r="J219" s="124">
        <f t="shared" si="22"/>
        <v>5.0405617859763163E-2</v>
      </c>
      <c r="K219" s="123">
        <v>499671</v>
      </c>
      <c r="L219" s="124">
        <f t="shared" si="22"/>
        <v>-2.8437664639111571E-3</v>
      </c>
      <c r="M219" s="123">
        <v>209274</v>
      </c>
      <c r="N219" s="124">
        <v>-9.9501716882245073E-2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0" t="s">
        <v>284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249</v>
      </c>
      <c r="G228" s="118" t="s">
        <v>71</v>
      </c>
      <c r="H228" s="117" t="s">
        <v>249</v>
      </c>
      <c r="I228" s="118" t="s">
        <v>71</v>
      </c>
      <c r="J228" s="117" t="s">
        <v>249</v>
      </c>
      <c r="K228" s="118" t="s">
        <v>71</v>
      </c>
      <c r="L228" s="117" t="s">
        <v>249</v>
      </c>
      <c r="M228" s="118" t="s">
        <v>71</v>
      </c>
      <c r="N228" s="117" t="s">
        <v>275</v>
      </c>
    </row>
    <row r="229" spans="2:15" x14ac:dyDescent="0.25">
      <c r="B229" s="119" t="s">
        <v>73</v>
      </c>
      <c r="C229" s="120">
        <v>33066</v>
      </c>
      <c r="D229" s="121">
        <v>-9.9092717216576309E-2</v>
      </c>
      <c r="E229" s="120">
        <v>308</v>
      </c>
      <c r="F229" s="121">
        <f t="shared" ref="F229:L241" si="24">IFERROR(E229/C229-1,"-")</f>
        <v>-0.99068529607451761</v>
      </c>
      <c r="G229" s="120">
        <v>27584</v>
      </c>
      <c r="H229" s="121">
        <f t="shared" si="24"/>
        <v>88.558441558441558</v>
      </c>
      <c r="I229" s="120">
        <v>28081</v>
      </c>
      <c r="J229" s="121">
        <f t="shared" si="24"/>
        <v>1.8017691415313175E-2</v>
      </c>
      <c r="K229" s="120">
        <v>29190</v>
      </c>
      <c r="L229" s="121">
        <f t="shared" si="24"/>
        <v>3.949289555215274E-2</v>
      </c>
      <c r="M229" s="120">
        <v>32181</v>
      </c>
      <c r="N229" s="121">
        <f t="shared" ref="N229:N234" si="25">IFERROR(M229/K229-1,"-")</f>
        <v>0.10246659815005144</v>
      </c>
    </row>
    <row r="230" spans="2:15" x14ac:dyDescent="0.25">
      <c r="B230" s="119" t="s">
        <v>75</v>
      </c>
      <c r="C230" s="120">
        <v>34156</v>
      </c>
      <c r="D230" s="121">
        <v>-4.3329692182729751E-2</v>
      </c>
      <c r="E230" s="120">
        <v>207</v>
      </c>
      <c r="F230" s="121">
        <f t="shared" si="24"/>
        <v>-0.99393957137838151</v>
      </c>
      <c r="G230" s="120">
        <v>28945</v>
      </c>
      <c r="H230" s="121">
        <f t="shared" si="24"/>
        <v>138.83091787439614</v>
      </c>
      <c r="I230" s="120">
        <v>34359</v>
      </c>
      <c r="J230" s="121">
        <f t="shared" si="24"/>
        <v>0.18704439454137156</v>
      </c>
      <c r="K230" s="120">
        <v>31973</v>
      </c>
      <c r="L230" s="121">
        <f t="shared" si="24"/>
        <v>-6.9443231758782309E-2</v>
      </c>
      <c r="M230" s="120">
        <v>30102</v>
      </c>
      <c r="N230" s="121">
        <f t="shared" si="25"/>
        <v>-5.8518124667688354E-2</v>
      </c>
    </row>
    <row r="231" spans="2:15" x14ac:dyDescent="0.25">
      <c r="B231" s="119" t="s">
        <v>77</v>
      </c>
      <c r="C231" s="120">
        <v>18520</v>
      </c>
      <c r="D231" s="121">
        <v>-0.54898570489248222</v>
      </c>
      <c r="E231" s="120">
        <v>295</v>
      </c>
      <c r="F231" s="121">
        <f t="shared" si="24"/>
        <v>-0.98407127429805619</v>
      </c>
      <c r="G231" s="120">
        <v>27402</v>
      </c>
      <c r="H231" s="121">
        <f t="shared" si="24"/>
        <v>91.888135593220341</v>
      </c>
      <c r="I231" s="120">
        <v>32644</v>
      </c>
      <c r="J231" s="121">
        <f t="shared" si="24"/>
        <v>0.19129990511641481</v>
      </c>
      <c r="K231" s="120">
        <v>30472</v>
      </c>
      <c r="L231" s="121">
        <f t="shared" si="24"/>
        <v>-6.6535963729935088E-2</v>
      </c>
      <c r="M231" s="120">
        <v>31474</v>
      </c>
      <c r="N231" s="121">
        <f t="shared" si="25"/>
        <v>3.2882646363874946E-2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107</v>
      </c>
      <c r="F232" s="121" t="str">
        <f t="shared" si="24"/>
        <v>-</v>
      </c>
      <c r="G232" s="120">
        <v>14540</v>
      </c>
      <c r="H232" s="121">
        <f t="shared" si="24"/>
        <v>134.88785046728972</v>
      </c>
      <c r="I232" s="120">
        <v>16479</v>
      </c>
      <c r="J232" s="121">
        <f t="shared" si="24"/>
        <v>0.13335625859697386</v>
      </c>
      <c r="K232" s="120">
        <v>12896</v>
      </c>
      <c r="L232" s="121">
        <f t="shared" si="24"/>
        <v>-0.21742824200497601</v>
      </c>
      <c r="M232" s="120">
        <v>18959</v>
      </c>
      <c r="N232" s="121">
        <f t="shared" si="25"/>
        <v>0.47014578163771703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33</v>
      </c>
      <c r="F233" s="121" t="str">
        <f t="shared" si="24"/>
        <v>-</v>
      </c>
      <c r="G233" s="120">
        <v>3257</v>
      </c>
      <c r="H233" s="121">
        <f t="shared" si="24"/>
        <v>97.696969696969703</v>
      </c>
      <c r="I233" s="120">
        <v>3226</v>
      </c>
      <c r="J233" s="121">
        <f t="shared" si="24"/>
        <v>-9.517961314092771E-3</v>
      </c>
      <c r="K233" s="120">
        <v>4569</v>
      </c>
      <c r="L233" s="121">
        <f t="shared" si="24"/>
        <v>0.4163050216986981</v>
      </c>
      <c r="M233" s="120">
        <v>4021</v>
      </c>
      <c r="N233" s="121">
        <f t="shared" si="25"/>
        <v>-0.11993871744364193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420</v>
      </c>
      <c r="F234" s="121" t="str">
        <f t="shared" si="24"/>
        <v>-</v>
      </c>
      <c r="G234" s="120">
        <v>2257</v>
      </c>
      <c r="H234" s="121">
        <f t="shared" si="24"/>
        <v>4.3738095238095234</v>
      </c>
      <c r="I234" s="120">
        <v>4389</v>
      </c>
      <c r="J234" s="121">
        <f t="shared" si="24"/>
        <v>0.94461674789543637</v>
      </c>
      <c r="K234" s="120">
        <v>3883</v>
      </c>
      <c r="L234" s="121">
        <f t="shared" si="24"/>
        <v>-0.11528822055137844</v>
      </c>
      <c r="M234" s="120">
        <v>3158</v>
      </c>
      <c r="N234" s="121">
        <f t="shared" si="25"/>
        <v>-0.18671130569147565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6238</v>
      </c>
      <c r="F235" s="121" t="str">
        <f t="shared" si="24"/>
        <v>-</v>
      </c>
      <c r="G235" s="120">
        <v>7344</v>
      </c>
      <c r="H235" s="121">
        <f t="shared" si="24"/>
        <v>0.17730041680025654</v>
      </c>
      <c r="I235" s="120">
        <v>3899</v>
      </c>
      <c r="J235" s="121">
        <f t="shared" si="24"/>
        <v>-0.46909041394335516</v>
      </c>
      <c r="K235" s="120">
        <v>4602</v>
      </c>
      <c r="L235" s="121">
        <f t="shared" si="24"/>
        <v>0.1803026417030007</v>
      </c>
      <c r="M235" s="120"/>
      <c r="N235" s="121"/>
    </row>
    <row r="236" spans="2:15" x14ac:dyDescent="0.25">
      <c r="B236" s="119" t="s">
        <v>87</v>
      </c>
      <c r="C236" s="120">
        <v>98</v>
      </c>
      <c r="D236" s="121">
        <v>-0.97674418604651159</v>
      </c>
      <c r="E236" s="120">
        <v>5358</v>
      </c>
      <c r="F236" s="121">
        <f t="shared" si="24"/>
        <v>53.673469387755105</v>
      </c>
      <c r="G236" s="120">
        <v>6474</v>
      </c>
      <c r="H236" s="121">
        <f t="shared" si="24"/>
        <v>0.20828667413213875</v>
      </c>
      <c r="I236" s="120">
        <v>3011</v>
      </c>
      <c r="J236" s="121">
        <f t="shared" si="24"/>
        <v>-0.53490886623416745</v>
      </c>
      <c r="K236" s="120">
        <v>3794</v>
      </c>
      <c r="L236" s="121">
        <f t="shared" si="24"/>
        <v>0.26004649618067077</v>
      </c>
      <c r="M236" s="120"/>
      <c r="N236" s="121"/>
    </row>
    <row r="237" spans="2:15" x14ac:dyDescent="0.25">
      <c r="B237" s="119" t="s">
        <v>89</v>
      </c>
      <c r="C237" s="120">
        <v>22</v>
      </c>
      <c r="D237" s="121">
        <v>-0.99596478356566398</v>
      </c>
      <c r="E237" s="120">
        <v>4435</v>
      </c>
      <c r="F237" s="121">
        <f t="shared" si="24"/>
        <v>200.59090909090909</v>
      </c>
      <c r="G237" s="120">
        <v>4878</v>
      </c>
      <c r="H237" s="121">
        <f t="shared" si="24"/>
        <v>9.9887260428410451E-2</v>
      </c>
      <c r="I237" s="120">
        <v>3511</v>
      </c>
      <c r="J237" s="121">
        <f t="shared" si="24"/>
        <v>-0.28023780237802376</v>
      </c>
      <c r="K237" s="120">
        <v>4211</v>
      </c>
      <c r="L237" s="121">
        <f t="shared" si="24"/>
        <v>0.19937339789233843</v>
      </c>
      <c r="M237" s="120"/>
      <c r="N237" s="121"/>
    </row>
    <row r="238" spans="2:15" x14ac:dyDescent="0.25">
      <c r="B238" s="119" t="s">
        <v>91</v>
      </c>
      <c r="C238" s="120">
        <v>144</v>
      </c>
      <c r="D238" s="121">
        <v>-0.98942343004039657</v>
      </c>
      <c r="E238" s="120">
        <v>16294</v>
      </c>
      <c r="F238" s="121">
        <f t="shared" si="24"/>
        <v>112.15277777777777</v>
      </c>
      <c r="G238" s="120">
        <v>14250</v>
      </c>
      <c r="H238" s="121">
        <f t="shared" si="24"/>
        <v>-0.12544494906100401</v>
      </c>
      <c r="I238" s="120">
        <v>13071</v>
      </c>
      <c r="J238" s="121">
        <f t="shared" si="24"/>
        <v>-8.2736842105263109E-2</v>
      </c>
      <c r="K238" s="120">
        <v>11574</v>
      </c>
      <c r="L238" s="121">
        <f t="shared" si="24"/>
        <v>-0.11452834519164568</v>
      </c>
      <c r="M238" s="120"/>
      <c r="N238" s="121"/>
    </row>
    <row r="239" spans="2:15" x14ac:dyDescent="0.25">
      <c r="B239" s="119" t="s">
        <v>93</v>
      </c>
      <c r="C239" s="120">
        <v>219</v>
      </c>
      <c r="D239" s="121">
        <v>-0.9912087029826181</v>
      </c>
      <c r="E239" s="120">
        <v>25333</v>
      </c>
      <c r="F239" s="121">
        <f t="shared" si="24"/>
        <v>114.67579908675799</v>
      </c>
      <c r="G239" s="120">
        <v>25858</v>
      </c>
      <c r="H239" s="121">
        <f t="shared" si="24"/>
        <v>2.0723956894169726E-2</v>
      </c>
      <c r="I239" s="120">
        <v>23720</v>
      </c>
      <c r="J239" s="121">
        <f t="shared" si="24"/>
        <v>-8.2682342021811461E-2</v>
      </c>
      <c r="K239" s="120">
        <v>24371</v>
      </c>
      <c r="L239" s="121">
        <f t="shared" si="24"/>
        <v>2.7445193929173772E-2</v>
      </c>
      <c r="M239" s="120"/>
      <c r="N239" s="121"/>
    </row>
    <row r="240" spans="2:15" x14ac:dyDescent="0.25">
      <c r="B240" s="119" t="s">
        <v>95</v>
      </c>
      <c r="C240" s="120">
        <v>305</v>
      </c>
      <c r="D240" s="121">
        <v>-0.99059744743818978</v>
      </c>
      <c r="E240" s="120">
        <v>22805</v>
      </c>
      <c r="F240" s="121">
        <f t="shared" si="24"/>
        <v>73.770491803278688</v>
      </c>
      <c r="G240" s="120">
        <v>22903</v>
      </c>
      <c r="H240" s="121">
        <f t="shared" si="24"/>
        <v>4.2973032229773889E-3</v>
      </c>
      <c r="I240" s="120">
        <v>21949</v>
      </c>
      <c r="J240" s="121">
        <f t="shared" si="24"/>
        <v>-4.1653931799327637E-2</v>
      </c>
      <c r="K240" s="120">
        <v>25573</v>
      </c>
      <c r="L240" s="121">
        <f t="shared" si="24"/>
        <v>0.16511002779169903</v>
      </c>
      <c r="M240" s="120"/>
      <c r="N240" s="121"/>
    </row>
    <row r="241" spans="2:15" ht="15.75" x14ac:dyDescent="0.25">
      <c r="B241" s="122" t="s">
        <v>32</v>
      </c>
      <c r="C241" s="123">
        <v>86739</v>
      </c>
      <c r="D241" s="124">
        <v>-0.61904113559902674</v>
      </c>
      <c r="E241" s="123">
        <v>81833</v>
      </c>
      <c r="F241" s="124">
        <f t="shared" si="24"/>
        <v>-5.6560486055868719E-2</v>
      </c>
      <c r="G241" s="123">
        <v>185692</v>
      </c>
      <c r="H241" s="124">
        <f t="shared" si="24"/>
        <v>1.2691579191768603</v>
      </c>
      <c r="I241" s="123">
        <v>188339</v>
      </c>
      <c r="J241" s="124">
        <f t="shared" si="24"/>
        <v>1.4254787497576693E-2</v>
      </c>
      <c r="K241" s="123">
        <v>187108</v>
      </c>
      <c r="L241" s="124">
        <f t="shared" si="24"/>
        <v>-6.5360865248301758E-3</v>
      </c>
      <c r="M241" s="123">
        <v>119895</v>
      </c>
      <c r="N241" s="124">
        <v>6.1177345264331828E-2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0" t="s">
        <v>285</v>
      </c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249</v>
      </c>
      <c r="G254" s="118" t="s">
        <v>71</v>
      </c>
      <c r="H254" s="117" t="s">
        <v>249</v>
      </c>
      <c r="I254" s="118" t="s">
        <v>71</v>
      </c>
      <c r="J254" s="117" t="s">
        <v>249</v>
      </c>
      <c r="K254" s="118" t="s">
        <v>71</v>
      </c>
      <c r="L254" s="117" t="s">
        <v>249</v>
      </c>
      <c r="M254" s="118" t="s">
        <v>71</v>
      </c>
      <c r="N254" s="117" t="s">
        <v>275</v>
      </c>
    </row>
    <row r="255" spans="2:15" x14ac:dyDescent="0.25">
      <c r="B255" s="119" t="s">
        <v>73</v>
      </c>
      <c r="C255" s="120">
        <v>62996</v>
      </c>
      <c r="D255" s="121">
        <v>1.7081597726759101E-2</v>
      </c>
      <c r="E255" s="120">
        <v>4585</v>
      </c>
      <c r="F255" s="121">
        <f t="shared" ref="F255:L267" si="26">IFERROR(E255/C255-1,"-")</f>
        <v>-0.92721760111753126</v>
      </c>
      <c r="G255" s="120">
        <v>32167</v>
      </c>
      <c r="H255" s="121">
        <f t="shared" si="26"/>
        <v>6.0157033805888771</v>
      </c>
      <c r="I255" s="120">
        <v>36246</v>
      </c>
      <c r="J255" s="121">
        <f t="shared" si="26"/>
        <v>0.12680697609351199</v>
      </c>
      <c r="K255" s="120">
        <v>42817</v>
      </c>
      <c r="L255" s="121">
        <f t="shared" si="26"/>
        <v>0.1812889698173592</v>
      </c>
      <c r="M255" s="120">
        <v>40225</v>
      </c>
      <c r="N255" s="121">
        <f t="shared" ref="N255:N260" si="27">IFERROR(M255/K255-1,"-")</f>
        <v>-6.0536702711539769E-2</v>
      </c>
    </row>
    <row r="256" spans="2:15" x14ac:dyDescent="0.25">
      <c r="B256" s="119" t="s">
        <v>75</v>
      </c>
      <c r="C256" s="120">
        <v>54402</v>
      </c>
      <c r="D256" s="121">
        <v>8.303369537012939E-3</v>
      </c>
      <c r="E256" s="120">
        <v>2795</v>
      </c>
      <c r="F256" s="121">
        <f t="shared" si="26"/>
        <v>-0.94862321238189773</v>
      </c>
      <c r="G256" s="120">
        <v>21001</v>
      </c>
      <c r="H256" s="121">
        <f t="shared" si="26"/>
        <v>6.5137745974955275</v>
      </c>
      <c r="I256" s="120">
        <v>33395</v>
      </c>
      <c r="J256" s="121">
        <f t="shared" si="26"/>
        <v>0.59016237322032294</v>
      </c>
      <c r="K256" s="120">
        <v>37402</v>
      </c>
      <c r="L256" s="121">
        <f t="shared" si="26"/>
        <v>0.11998802215900595</v>
      </c>
      <c r="M256" s="120">
        <v>32015</v>
      </c>
      <c r="N256" s="121">
        <f t="shared" si="27"/>
        <v>-0.14402973103042616</v>
      </c>
    </row>
    <row r="257" spans="2:14" x14ac:dyDescent="0.25">
      <c r="B257" s="119" t="s">
        <v>77</v>
      </c>
      <c r="C257" s="120">
        <v>21399</v>
      </c>
      <c r="D257" s="121">
        <v>-0.67212135141346818</v>
      </c>
      <c r="E257" s="120">
        <v>5401</v>
      </c>
      <c r="F257" s="121">
        <f t="shared" si="26"/>
        <v>-0.7476050282723492</v>
      </c>
      <c r="G257" s="120">
        <v>28576</v>
      </c>
      <c r="H257" s="121">
        <f t="shared" si="26"/>
        <v>4.2908720607294946</v>
      </c>
      <c r="I257" s="120">
        <v>32444</v>
      </c>
      <c r="J257" s="121">
        <f t="shared" si="26"/>
        <v>0.13535834266517366</v>
      </c>
      <c r="K257" s="120">
        <v>37795</v>
      </c>
      <c r="L257" s="121">
        <f t="shared" si="26"/>
        <v>0.16493034151152752</v>
      </c>
      <c r="M257" s="120">
        <v>28398</v>
      </c>
      <c r="N257" s="121">
        <f t="shared" si="27"/>
        <v>-0.2486307712660405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1101</v>
      </c>
      <c r="F258" s="121" t="str">
        <f t="shared" si="26"/>
        <v>-</v>
      </c>
      <c r="G258" s="120">
        <v>14762</v>
      </c>
      <c r="H258" s="121">
        <f t="shared" si="26"/>
        <v>12.407811080835604</v>
      </c>
      <c r="I258" s="120">
        <v>16826</v>
      </c>
      <c r="J258" s="121">
        <f t="shared" si="26"/>
        <v>0.13981845278417548</v>
      </c>
      <c r="K258" s="120">
        <v>16401</v>
      </c>
      <c r="L258" s="121">
        <f t="shared" si="26"/>
        <v>-2.5258528467847374E-2</v>
      </c>
      <c r="M258" s="120">
        <v>14573</v>
      </c>
      <c r="N258" s="121">
        <f t="shared" si="27"/>
        <v>-0.11145661849887201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194</v>
      </c>
      <c r="F259" s="121" t="str">
        <f t="shared" si="26"/>
        <v>-</v>
      </c>
      <c r="G259" s="120">
        <v>724</v>
      </c>
      <c r="H259" s="121">
        <f t="shared" si="26"/>
        <v>2.731958762886598</v>
      </c>
      <c r="I259" s="120">
        <v>2087</v>
      </c>
      <c r="J259" s="121">
        <f t="shared" si="26"/>
        <v>1.882596685082873</v>
      </c>
      <c r="K259" s="120">
        <v>973</v>
      </c>
      <c r="L259" s="121">
        <f t="shared" si="26"/>
        <v>-0.53378054623862004</v>
      </c>
      <c r="M259" s="120">
        <v>912</v>
      </c>
      <c r="N259" s="121">
        <f t="shared" si="27"/>
        <v>-6.2692702980472803E-2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78</v>
      </c>
      <c r="F260" s="121" t="str">
        <f t="shared" si="26"/>
        <v>-</v>
      </c>
      <c r="G260" s="120">
        <v>1267</v>
      </c>
      <c r="H260" s="121">
        <f t="shared" si="26"/>
        <v>15.243589743589745</v>
      </c>
      <c r="I260" s="120">
        <v>2269</v>
      </c>
      <c r="J260" s="121">
        <f t="shared" si="26"/>
        <v>0.79084451460142069</v>
      </c>
      <c r="K260" s="120">
        <v>1043</v>
      </c>
      <c r="L260" s="121">
        <f t="shared" si="26"/>
        <v>-0.54032613486117231</v>
      </c>
      <c r="M260" s="120">
        <v>962</v>
      </c>
      <c r="N260" s="121">
        <f t="shared" si="27"/>
        <v>-7.766059443911788E-2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473</v>
      </c>
      <c r="F261" s="121" t="str">
        <f t="shared" si="26"/>
        <v>-</v>
      </c>
      <c r="G261" s="120">
        <v>1278</v>
      </c>
      <c r="H261" s="121">
        <f t="shared" si="26"/>
        <v>1.7019027484143763</v>
      </c>
      <c r="I261" s="120">
        <v>2935</v>
      </c>
      <c r="J261" s="121">
        <f t="shared" si="26"/>
        <v>1.2965571205007826</v>
      </c>
      <c r="K261" s="120">
        <v>781</v>
      </c>
      <c r="L261" s="121">
        <f t="shared" si="26"/>
        <v>-0.73390119250425889</v>
      </c>
      <c r="M261" s="120"/>
      <c r="N261" s="121"/>
    </row>
    <row r="262" spans="2:14" x14ac:dyDescent="0.25">
      <c r="B262" s="119" t="s">
        <v>87</v>
      </c>
      <c r="C262" s="120">
        <v>121</v>
      </c>
      <c r="D262" s="121">
        <v>-0.95277127244340365</v>
      </c>
      <c r="E262" s="120">
        <v>620</v>
      </c>
      <c r="F262" s="121">
        <f t="shared" si="26"/>
        <v>4.1239669421487601</v>
      </c>
      <c r="G262" s="120">
        <v>989</v>
      </c>
      <c r="H262" s="121">
        <f t="shared" si="26"/>
        <v>0.59516129032258069</v>
      </c>
      <c r="I262" s="120">
        <v>2710</v>
      </c>
      <c r="J262" s="121">
        <f t="shared" si="26"/>
        <v>1.7401415571284127</v>
      </c>
      <c r="K262" s="120">
        <v>381</v>
      </c>
      <c r="L262" s="121">
        <f t="shared" si="26"/>
        <v>-0.85940959409594098</v>
      </c>
      <c r="M262" s="120"/>
      <c r="N262" s="121"/>
    </row>
    <row r="263" spans="2:14" x14ac:dyDescent="0.25">
      <c r="B263" s="119" t="s">
        <v>89</v>
      </c>
      <c r="C263" s="120">
        <v>200</v>
      </c>
      <c r="D263" s="121">
        <v>-0.94196169471851421</v>
      </c>
      <c r="E263" s="120">
        <v>834</v>
      </c>
      <c r="F263" s="121">
        <f t="shared" si="26"/>
        <v>3.17</v>
      </c>
      <c r="G263" s="120">
        <v>881</v>
      </c>
      <c r="H263" s="121">
        <f t="shared" si="26"/>
        <v>5.6354916067146377E-2</v>
      </c>
      <c r="I263" s="120">
        <v>2697</v>
      </c>
      <c r="J263" s="121">
        <f t="shared" si="26"/>
        <v>2.0612939841089672</v>
      </c>
      <c r="K263" s="120">
        <v>805</v>
      </c>
      <c r="L263" s="121">
        <f t="shared" si="26"/>
        <v>-0.7015202076381164</v>
      </c>
      <c r="M263" s="120"/>
      <c r="N263" s="121"/>
    </row>
    <row r="264" spans="2:14" x14ac:dyDescent="0.25">
      <c r="B264" s="119" t="s">
        <v>91</v>
      </c>
      <c r="C264" s="120">
        <v>2086</v>
      </c>
      <c r="D264" s="121">
        <v>-0.91433968462549275</v>
      </c>
      <c r="E264" s="120">
        <v>7257</v>
      </c>
      <c r="F264" s="121">
        <f t="shared" si="26"/>
        <v>2.4789069990412274</v>
      </c>
      <c r="G264" s="120">
        <v>12144</v>
      </c>
      <c r="H264" s="121">
        <f t="shared" si="26"/>
        <v>0.673418768085986</v>
      </c>
      <c r="I264" s="120">
        <v>13940</v>
      </c>
      <c r="J264" s="121">
        <f t="shared" si="26"/>
        <v>0.14789196310935449</v>
      </c>
      <c r="K264" s="120">
        <v>12474</v>
      </c>
      <c r="L264" s="121">
        <f t="shared" si="26"/>
        <v>-0.10516499282639891</v>
      </c>
      <c r="M264" s="120"/>
      <c r="N264" s="121"/>
    </row>
    <row r="265" spans="2:14" x14ac:dyDescent="0.25">
      <c r="B265" s="119" t="s">
        <v>93</v>
      </c>
      <c r="C265" s="120">
        <v>4827</v>
      </c>
      <c r="D265" s="121">
        <v>-0.91460868949900931</v>
      </c>
      <c r="E265" s="120">
        <v>33433</v>
      </c>
      <c r="F265" s="121">
        <f t="shared" si="26"/>
        <v>5.9262481872798842</v>
      </c>
      <c r="G265" s="120">
        <v>39258</v>
      </c>
      <c r="H265" s="121">
        <f t="shared" si="26"/>
        <v>0.17422905512517572</v>
      </c>
      <c r="I265" s="120">
        <v>40654</v>
      </c>
      <c r="J265" s="121">
        <f t="shared" si="26"/>
        <v>3.5559631157980442E-2</v>
      </c>
      <c r="K265" s="120">
        <v>32066</v>
      </c>
      <c r="L265" s="121">
        <f t="shared" si="26"/>
        <v>-0.21124612584247549</v>
      </c>
      <c r="M265" s="120"/>
      <c r="N265" s="121"/>
    </row>
    <row r="266" spans="2:14" x14ac:dyDescent="0.25">
      <c r="B266" s="119" t="s">
        <v>95</v>
      </c>
      <c r="C266" s="120">
        <v>3934</v>
      </c>
      <c r="D266" s="121">
        <v>-0.93409170869004343</v>
      </c>
      <c r="E266" s="120">
        <v>31477</v>
      </c>
      <c r="F266" s="121">
        <f t="shared" si="26"/>
        <v>7.0012709710218601</v>
      </c>
      <c r="G266" s="120">
        <v>35181</v>
      </c>
      <c r="H266" s="121">
        <f t="shared" si="26"/>
        <v>0.11767322171744454</v>
      </c>
      <c r="I266" s="120">
        <v>38319</v>
      </c>
      <c r="J266" s="121">
        <f t="shared" si="26"/>
        <v>8.9195872772235063E-2</v>
      </c>
      <c r="K266" s="120">
        <v>34431</v>
      </c>
      <c r="L266" s="121">
        <f t="shared" si="26"/>
        <v>-0.10146402567916701</v>
      </c>
      <c r="M266" s="120"/>
      <c r="N266" s="121"/>
    </row>
    <row r="267" spans="2:14" ht="15.75" x14ac:dyDescent="0.25">
      <c r="B267" s="122" t="s">
        <v>32</v>
      </c>
      <c r="C267" s="123">
        <v>150036</v>
      </c>
      <c r="D267" s="124">
        <v>-0.59081351300491725</v>
      </c>
      <c r="E267" s="123">
        <v>88248</v>
      </c>
      <c r="F267" s="124">
        <f t="shared" si="26"/>
        <v>-0.41182116292089899</v>
      </c>
      <c r="G267" s="123">
        <v>188228</v>
      </c>
      <c r="H267" s="124">
        <f t="shared" si="26"/>
        <v>1.1329435227993834</v>
      </c>
      <c r="I267" s="123">
        <v>224522</v>
      </c>
      <c r="J267" s="124">
        <f t="shared" si="26"/>
        <v>0.19281934674968659</v>
      </c>
      <c r="K267" s="123">
        <v>217369</v>
      </c>
      <c r="L267" s="124">
        <f t="shared" si="26"/>
        <v>-3.1858793347645187E-2</v>
      </c>
      <c r="M267" s="123">
        <v>117085</v>
      </c>
      <c r="N267" s="124">
        <v>-0.14180061716178871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58E57-F05D-4A49-99B7-15E3CFD71058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0" t="s">
        <v>273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893934</v>
      </c>
      <c r="D9" s="121">
        <v>2.0976097801655547E-2</v>
      </c>
      <c r="E9" s="120">
        <v>51667</v>
      </c>
      <c r="F9" s="121">
        <f t="shared" ref="F9:L21" si="0">IFERROR(E9/C9-1,"-")</f>
        <v>-0.94220266820593024</v>
      </c>
      <c r="G9" s="120">
        <v>576461</v>
      </c>
      <c r="H9" s="121">
        <f t="shared" si="0"/>
        <v>10.157237695240676</v>
      </c>
      <c r="I9" s="120">
        <v>810733</v>
      </c>
      <c r="J9" s="121">
        <f t="shared" si="0"/>
        <v>0.40639696354133248</v>
      </c>
      <c r="K9" s="120">
        <v>836960</v>
      </c>
      <c r="L9" s="121">
        <f t="shared" si="0"/>
        <v>3.2349737829840297E-2</v>
      </c>
      <c r="M9" s="120">
        <v>876312</v>
      </c>
      <c r="N9" s="121">
        <f t="shared" ref="N9:N14" si="1">IFERROR(M9/K9-1,"-")</f>
        <v>4.701777862741352E-2</v>
      </c>
    </row>
    <row r="10" spans="1:15" x14ac:dyDescent="0.25">
      <c r="A10" s="1" t="s">
        <v>74</v>
      </c>
      <c r="B10" s="119" t="s">
        <v>75</v>
      </c>
      <c r="C10" s="120">
        <v>832182</v>
      </c>
      <c r="D10" s="121">
        <v>3.5273715272421402E-2</v>
      </c>
      <c r="E10" s="120">
        <v>53867</v>
      </c>
      <c r="F10" s="121">
        <f t="shared" si="0"/>
        <v>-0.93527016926585771</v>
      </c>
      <c r="G10" s="120">
        <v>608977</v>
      </c>
      <c r="H10" s="121">
        <f t="shared" si="0"/>
        <v>10.305196131212059</v>
      </c>
      <c r="I10" s="120">
        <v>773844</v>
      </c>
      <c r="J10" s="121">
        <f t="shared" si="0"/>
        <v>0.27072779431735516</v>
      </c>
      <c r="K10" s="120">
        <v>824761</v>
      </c>
      <c r="L10" s="121">
        <f t="shared" si="0"/>
        <v>6.5797499237572499E-2</v>
      </c>
      <c r="M10" s="120">
        <v>812017</v>
      </c>
      <c r="N10" s="121">
        <f t="shared" si="1"/>
        <v>-1.5451749052149633E-2</v>
      </c>
    </row>
    <row r="11" spans="1:15" x14ac:dyDescent="0.25">
      <c r="A11" s="1" t="s">
        <v>76</v>
      </c>
      <c r="B11" s="119" t="s">
        <v>77</v>
      </c>
      <c r="C11" s="120">
        <v>381721</v>
      </c>
      <c r="D11" s="121">
        <v>-0.55779099968258161</v>
      </c>
      <c r="E11" s="120">
        <v>73467</v>
      </c>
      <c r="F11" s="121">
        <f t="shared" si="0"/>
        <v>-0.80753744226804391</v>
      </c>
      <c r="G11" s="120">
        <v>747881</v>
      </c>
      <c r="H11" s="121">
        <f t="shared" si="0"/>
        <v>9.1798222331114658</v>
      </c>
      <c r="I11" s="120">
        <v>818402</v>
      </c>
      <c r="J11" s="121">
        <f t="shared" si="0"/>
        <v>9.4294413148615863E-2</v>
      </c>
      <c r="K11" s="120">
        <v>866668</v>
      </c>
      <c r="L11" s="121">
        <f t="shared" si="0"/>
        <v>5.8975906705995396E-2</v>
      </c>
      <c r="M11" s="120">
        <v>828674</v>
      </c>
      <c r="N11" s="121">
        <f t="shared" si="1"/>
        <v>-4.3839163324364105E-2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71140</v>
      </c>
      <c r="F12" s="121" t="str">
        <f t="shared" si="0"/>
        <v>-</v>
      </c>
      <c r="G12" s="120">
        <v>725227</v>
      </c>
      <c r="H12" s="121">
        <f t="shared" si="0"/>
        <v>9.1943632274388527</v>
      </c>
      <c r="I12" s="120">
        <v>745949</v>
      </c>
      <c r="J12" s="121">
        <f t="shared" si="0"/>
        <v>2.8573122622296276E-2</v>
      </c>
      <c r="K12" s="120">
        <v>789795</v>
      </c>
      <c r="L12" s="121">
        <f t="shared" si="0"/>
        <v>5.8778817318610344E-2</v>
      </c>
      <c r="M12" s="120">
        <v>754621</v>
      </c>
      <c r="N12" s="121">
        <f t="shared" si="1"/>
        <v>-4.4535607341145478E-2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71284</v>
      </c>
      <c r="F13" s="121" t="str">
        <f t="shared" si="0"/>
        <v>-</v>
      </c>
      <c r="G13" s="120">
        <v>653261</v>
      </c>
      <c r="H13" s="121">
        <f t="shared" si="0"/>
        <v>8.1642023455473876</v>
      </c>
      <c r="I13" s="120">
        <v>671021</v>
      </c>
      <c r="J13" s="121">
        <f t="shared" si="0"/>
        <v>2.7186683423623847E-2</v>
      </c>
      <c r="K13" s="120">
        <v>746827</v>
      </c>
      <c r="L13" s="121">
        <f t="shared" si="0"/>
        <v>0.11297112907047624</v>
      </c>
      <c r="M13" s="120">
        <v>741128</v>
      </c>
      <c r="N13" s="121">
        <f t="shared" si="1"/>
        <v>-7.6309506753237111E-3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113899</v>
      </c>
      <c r="F14" s="121" t="str">
        <f t="shared" si="0"/>
        <v>-</v>
      </c>
      <c r="G14" s="120">
        <v>672943</v>
      </c>
      <c r="H14" s="121">
        <f t="shared" si="0"/>
        <v>4.9082432681586319</v>
      </c>
      <c r="I14" s="120">
        <v>758024</v>
      </c>
      <c r="J14" s="121">
        <f t="shared" si="0"/>
        <v>0.12643121334199181</v>
      </c>
      <c r="K14" s="120">
        <v>787690</v>
      </c>
      <c r="L14" s="121">
        <f t="shared" si="0"/>
        <v>3.9135964032801063E-2</v>
      </c>
      <c r="M14" s="120">
        <v>808867</v>
      </c>
      <c r="N14" s="121">
        <f t="shared" si="1"/>
        <v>2.6884942045728666E-2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254312</v>
      </c>
      <c r="F15" s="121" t="str">
        <f t="shared" si="0"/>
        <v>-</v>
      </c>
      <c r="G15" s="120">
        <v>858220</v>
      </c>
      <c r="H15" s="121">
        <f t="shared" si="0"/>
        <v>2.3746736292428197</v>
      </c>
      <c r="I15" s="120">
        <v>871300</v>
      </c>
      <c r="J15" s="121">
        <f t="shared" si="0"/>
        <v>1.5240847335182162E-2</v>
      </c>
      <c r="K15" s="120">
        <v>895588</v>
      </c>
      <c r="L15" s="121">
        <f t="shared" si="0"/>
        <v>2.7875588201538015E-2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191201</v>
      </c>
      <c r="D16" s="121">
        <v>-0.80228508439032353</v>
      </c>
      <c r="E16" s="120">
        <v>386772</v>
      </c>
      <c r="F16" s="121">
        <f t="shared" si="0"/>
        <v>1.0228555289982793</v>
      </c>
      <c r="G16" s="120">
        <v>895466</v>
      </c>
      <c r="H16" s="121">
        <f t="shared" si="0"/>
        <v>1.3152296443382663</v>
      </c>
      <c r="I16" s="120">
        <v>947197</v>
      </c>
      <c r="J16" s="121">
        <f t="shared" si="0"/>
        <v>5.7769920912686734E-2</v>
      </c>
      <c r="K16" s="120">
        <v>936279</v>
      </c>
      <c r="L16" s="121">
        <f t="shared" si="0"/>
        <v>-1.1526641237250557E-2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105790</v>
      </c>
      <c r="D17" s="121">
        <v>-0.86726440969738949</v>
      </c>
      <c r="E17" s="120">
        <v>422869</v>
      </c>
      <c r="F17" s="121">
        <f t="shared" si="0"/>
        <v>2.99724926741658</v>
      </c>
      <c r="G17" s="120">
        <v>748642</v>
      </c>
      <c r="H17" s="121">
        <f t="shared" si="0"/>
        <v>0.77038751953914808</v>
      </c>
      <c r="I17" s="120">
        <v>799868</v>
      </c>
      <c r="J17" s="121">
        <f t="shared" si="0"/>
        <v>6.8425228613943734E-2</v>
      </c>
      <c r="K17" s="120">
        <v>807680</v>
      </c>
      <c r="L17" s="121">
        <f t="shared" si="0"/>
        <v>9.7666114908960822E-3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101639</v>
      </c>
      <c r="D18" s="121">
        <v>-0.8772455089820359</v>
      </c>
      <c r="E18" s="120">
        <v>627412</v>
      </c>
      <c r="F18" s="121">
        <f t="shared" si="0"/>
        <v>5.1729454244925668</v>
      </c>
      <c r="G18" s="120">
        <v>801936</v>
      </c>
      <c r="H18" s="121">
        <f t="shared" si="0"/>
        <v>0.27816490599478483</v>
      </c>
      <c r="I18" s="120">
        <v>863416</v>
      </c>
      <c r="J18" s="121">
        <f t="shared" si="0"/>
        <v>7.6664471977813786E-2</v>
      </c>
      <c r="K18" s="120">
        <v>870321</v>
      </c>
      <c r="L18" s="121">
        <f t="shared" si="0"/>
        <v>7.997303733078942E-3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110775</v>
      </c>
      <c r="D19" s="121">
        <v>-0.86625818719628145</v>
      </c>
      <c r="E19" s="120">
        <v>660916</v>
      </c>
      <c r="F19" s="121">
        <f t="shared" si="0"/>
        <v>4.9662920334010385</v>
      </c>
      <c r="G19" s="120">
        <v>785918</v>
      </c>
      <c r="H19" s="121">
        <f t="shared" si="0"/>
        <v>0.18913447397248673</v>
      </c>
      <c r="I19" s="120">
        <v>847777</v>
      </c>
      <c r="J19" s="121">
        <f t="shared" si="0"/>
        <v>7.8709229207118314E-2</v>
      </c>
      <c r="K19" s="120">
        <v>817457</v>
      </c>
      <c r="L19" s="121">
        <f t="shared" si="0"/>
        <v>-3.5764121933008375E-2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118240</v>
      </c>
      <c r="D20" s="121">
        <v>-0.86305431499360674</v>
      </c>
      <c r="E20" s="120">
        <v>579557</v>
      </c>
      <c r="F20" s="121">
        <f t="shared" si="0"/>
        <v>3.9015307848443843</v>
      </c>
      <c r="G20" s="120">
        <v>790311</v>
      </c>
      <c r="H20" s="121">
        <f t="shared" si="0"/>
        <v>0.36364671637129731</v>
      </c>
      <c r="I20" s="120">
        <v>831777</v>
      </c>
      <c r="J20" s="121">
        <f t="shared" si="0"/>
        <v>5.2467952489589464E-2</v>
      </c>
      <c r="K20" s="120">
        <v>834955</v>
      </c>
      <c r="L20" s="121">
        <f t="shared" si="0"/>
        <v>3.8207356058175268E-3</v>
      </c>
      <c r="M20" s="120"/>
      <c r="N20" s="121"/>
    </row>
    <row r="21" spans="1:15" ht="15.75" x14ac:dyDescent="0.25">
      <c r="A21" s="1"/>
      <c r="B21" s="122" t="s">
        <v>32</v>
      </c>
      <c r="C21" s="123">
        <v>2858440</v>
      </c>
      <c r="D21" s="124">
        <v>-0.71680604408130044</v>
      </c>
      <c r="E21" s="123">
        <v>3367162</v>
      </c>
      <c r="F21" s="124">
        <f t="shared" si="0"/>
        <v>0.17797190075705638</v>
      </c>
      <c r="G21" s="123">
        <v>8865243</v>
      </c>
      <c r="H21" s="124">
        <f t="shared" si="0"/>
        <v>1.6328531267577859</v>
      </c>
      <c r="I21" s="123">
        <v>9739308</v>
      </c>
      <c r="J21" s="124">
        <f t="shared" si="0"/>
        <v>9.8594590131370285E-2</v>
      </c>
      <c r="K21" s="123">
        <v>10014981</v>
      </c>
      <c r="L21" s="124">
        <f t="shared" si="0"/>
        <v>2.8305193757092395E-2</v>
      </c>
      <c r="M21" s="123">
        <v>4821619</v>
      </c>
      <c r="N21" s="124">
        <v>-6.4050927514388567E-3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0" t="s">
        <v>286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501178</v>
      </c>
      <c r="D31" s="121">
        <v>0.10112710095572885</v>
      </c>
      <c r="E31" s="120">
        <v>14580</v>
      </c>
      <c r="F31" s="121">
        <f t="shared" ref="F31:J43" si="2">IFERROR(E31/C31-1,"-")</f>
        <v>-0.97090853948098277</v>
      </c>
      <c r="G31" s="120">
        <v>303205</v>
      </c>
      <c r="H31" s="121">
        <f t="shared" si="2"/>
        <v>19.795953360768177</v>
      </c>
      <c r="I31" s="120">
        <v>488351</v>
      </c>
      <c r="J31" s="121">
        <f t="shared" si="2"/>
        <v>0.6106297719364786</v>
      </c>
      <c r="K31" s="120">
        <v>464379</v>
      </c>
      <c r="L31" s="121">
        <f t="shared" ref="L31:L43" si="3">IFERROR(K31/I31-1,"-")</f>
        <v>-4.9087643928240166E-2</v>
      </c>
      <c r="M31" s="120">
        <v>516029</v>
      </c>
      <c r="N31" s="121">
        <f t="shared" ref="N31:N36" si="4">IFERROR(M31/K31-1,"-")</f>
        <v>0.11122380641674146</v>
      </c>
    </row>
    <row r="32" spans="1:15" x14ac:dyDescent="0.25">
      <c r="B32" s="119" t="s">
        <v>75</v>
      </c>
      <c r="C32" s="120">
        <v>463416</v>
      </c>
      <c r="D32" s="121">
        <v>0.11876510365239801</v>
      </c>
      <c r="E32" s="120">
        <v>16940</v>
      </c>
      <c r="F32" s="121">
        <f t="shared" si="2"/>
        <v>-0.9634453708978542</v>
      </c>
      <c r="G32" s="120">
        <v>330152</v>
      </c>
      <c r="H32" s="121">
        <f t="shared" si="2"/>
        <v>18.489492325855963</v>
      </c>
      <c r="I32" s="120">
        <v>443471</v>
      </c>
      <c r="J32" s="121">
        <f t="shared" si="2"/>
        <v>0.34323281397659255</v>
      </c>
      <c r="K32" s="120">
        <v>463066</v>
      </c>
      <c r="L32" s="121">
        <f t="shared" si="3"/>
        <v>4.4185527351281229E-2</v>
      </c>
      <c r="M32" s="120">
        <v>474785</v>
      </c>
      <c r="N32" s="121">
        <f t="shared" si="4"/>
        <v>2.5307407583368136E-2</v>
      </c>
    </row>
    <row r="33" spans="2:15" x14ac:dyDescent="0.25">
      <c r="B33" s="119" t="s">
        <v>77</v>
      </c>
      <c r="C33" s="120">
        <v>215134</v>
      </c>
      <c r="D33" s="121">
        <v>-0.51879231710399465</v>
      </c>
      <c r="E33" s="120">
        <v>21891</v>
      </c>
      <c r="F33" s="121">
        <f t="shared" si="2"/>
        <v>-0.89824481485957586</v>
      </c>
      <c r="G33" s="120">
        <v>426904</v>
      </c>
      <c r="H33" s="121">
        <f t="shared" si="2"/>
        <v>18.501347585765838</v>
      </c>
      <c r="I33" s="120">
        <v>469427</v>
      </c>
      <c r="J33" s="121">
        <f t="shared" si="2"/>
        <v>9.9607874369881833E-2</v>
      </c>
      <c r="K33" s="120">
        <v>495607</v>
      </c>
      <c r="L33" s="121">
        <f t="shared" si="3"/>
        <v>5.5770119741727742E-2</v>
      </c>
      <c r="M33" s="120">
        <v>477683</v>
      </c>
      <c r="N33" s="121">
        <f t="shared" si="4"/>
        <v>-3.6165752299705201E-2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21218</v>
      </c>
      <c r="F34" s="121" t="str">
        <f t="shared" si="2"/>
        <v>-</v>
      </c>
      <c r="G34" s="120">
        <v>425285</v>
      </c>
      <c r="H34" s="121">
        <f t="shared" si="2"/>
        <v>19.043595060797436</v>
      </c>
      <c r="I34" s="120">
        <v>444527</v>
      </c>
      <c r="J34" s="121">
        <f t="shared" si="2"/>
        <v>4.5244953384201203E-2</v>
      </c>
      <c r="K34" s="120">
        <v>447408</v>
      </c>
      <c r="L34" s="121">
        <f t="shared" si="3"/>
        <v>6.4810461456783486E-3</v>
      </c>
      <c r="M34" s="120">
        <v>414511</v>
      </c>
      <c r="N34" s="121">
        <f t="shared" si="4"/>
        <v>-7.3527965525873484E-2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21400</v>
      </c>
      <c r="F35" s="121" t="str">
        <f t="shared" si="2"/>
        <v>-</v>
      </c>
      <c r="G35" s="120">
        <v>388948</v>
      </c>
      <c r="H35" s="121">
        <f t="shared" si="2"/>
        <v>17.175140186915886</v>
      </c>
      <c r="I35" s="120">
        <v>422412</v>
      </c>
      <c r="J35" s="121">
        <f t="shared" si="2"/>
        <v>8.6037208058660886E-2</v>
      </c>
      <c r="K35" s="120">
        <v>435777</v>
      </c>
      <c r="L35" s="121">
        <f t="shared" si="3"/>
        <v>3.1639726144143676E-2</v>
      </c>
      <c r="M35" s="120">
        <v>441733</v>
      </c>
      <c r="N35" s="121">
        <f t="shared" si="4"/>
        <v>1.3667540967054359E-2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44736</v>
      </c>
      <c r="F36" s="121" t="str">
        <f t="shared" si="2"/>
        <v>-</v>
      </c>
      <c r="G36" s="120">
        <v>408804</v>
      </c>
      <c r="H36" s="121">
        <f t="shared" si="2"/>
        <v>8.1381437768240339</v>
      </c>
      <c r="I36" s="120">
        <v>454213</v>
      </c>
      <c r="J36" s="121">
        <f t="shared" si="2"/>
        <v>0.11107768025753173</v>
      </c>
      <c r="K36" s="120">
        <v>465333</v>
      </c>
      <c r="L36" s="121">
        <f t="shared" si="3"/>
        <v>2.4481906066096792E-2</v>
      </c>
      <c r="M36" s="120">
        <v>483562</v>
      </c>
      <c r="N36" s="121">
        <f t="shared" si="4"/>
        <v>3.9174096829582172E-2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113386</v>
      </c>
      <c r="F37" s="121" t="str">
        <f t="shared" si="2"/>
        <v>-</v>
      </c>
      <c r="G37" s="120">
        <v>491736</v>
      </c>
      <c r="H37" s="121">
        <f t="shared" si="2"/>
        <v>3.3368317076182246</v>
      </c>
      <c r="I37" s="120">
        <v>510638</v>
      </c>
      <c r="J37" s="121">
        <f t="shared" si="2"/>
        <v>3.8439325166349514E-2</v>
      </c>
      <c r="K37" s="120">
        <v>531003</v>
      </c>
      <c r="L37" s="121">
        <f t="shared" si="3"/>
        <v>3.9881481597531021E-2</v>
      </c>
      <c r="M37" s="120"/>
      <c r="N37" s="121"/>
    </row>
    <row r="38" spans="2:15" x14ac:dyDescent="0.25">
      <c r="B38" s="119" t="s">
        <v>87</v>
      </c>
      <c r="C38" s="120">
        <v>96004</v>
      </c>
      <c r="D38" s="121">
        <v>-0.80321242333803422</v>
      </c>
      <c r="E38" s="120">
        <v>197818</v>
      </c>
      <c r="F38" s="121">
        <f t="shared" si="2"/>
        <v>1.0605183117370109</v>
      </c>
      <c r="G38" s="120">
        <v>530698</v>
      </c>
      <c r="H38" s="121">
        <f t="shared" si="2"/>
        <v>1.6827588995945768</v>
      </c>
      <c r="I38" s="120">
        <v>569851</v>
      </c>
      <c r="J38" s="121">
        <f t="shared" si="2"/>
        <v>7.3776422748907944E-2</v>
      </c>
      <c r="K38" s="120">
        <v>553021</v>
      </c>
      <c r="L38" s="121">
        <f t="shared" si="3"/>
        <v>-2.9534036090135829E-2</v>
      </c>
      <c r="M38" s="120"/>
      <c r="N38" s="121"/>
    </row>
    <row r="39" spans="2:15" x14ac:dyDescent="0.25">
      <c r="B39" s="119" t="s">
        <v>89</v>
      </c>
      <c r="C39" s="120">
        <v>60570</v>
      </c>
      <c r="D39" s="121">
        <v>-0.86497933561897289</v>
      </c>
      <c r="E39" s="120">
        <v>241203</v>
      </c>
      <c r="F39" s="121">
        <f t="shared" si="2"/>
        <v>2.9822189202575533</v>
      </c>
      <c r="G39" s="120">
        <v>466212</v>
      </c>
      <c r="H39" s="121">
        <f t="shared" si="2"/>
        <v>0.93286153157299045</v>
      </c>
      <c r="I39" s="120">
        <v>491257</v>
      </c>
      <c r="J39" s="121">
        <f t="shared" si="2"/>
        <v>5.3720195962351891E-2</v>
      </c>
      <c r="K39" s="120">
        <v>500247</v>
      </c>
      <c r="L39" s="121">
        <f t="shared" si="3"/>
        <v>1.829999368965729E-2</v>
      </c>
      <c r="M39" s="120"/>
      <c r="N39" s="121"/>
    </row>
    <row r="40" spans="2:15" x14ac:dyDescent="0.25">
      <c r="B40" s="119" t="s">
        <v>91</v>
      </c>
      <c r="C40" s="120">
        <v>51321</v>
      </c>
      <c r="D40" s="121">
        <v>-0.89245817957792961</v>
      </c>
      <c r="E40" s="120">
        <v>379310</v>
      </c>
      <c r="F40" s="121">
        <f t="shared" si="2"/>
        <v>6.3909315874593249</v>
      </c>
      <c r="G40" s="120">
        <v>492206</v>
      </c>
      <c r="H40" s="121">
        <f t="shared" si="2"/>
        <v>0.29763517966834518</v>
      </c>
      <c r="I40" s="120">
        <v>505474</v>
      </c>
      <c r="J40" s="121">
        <f t="shared" si="2"/>
        <v>2.6956193138645279E-2</v>
      </c>
      <c r="K40" s="120">
        <v>527606</v>
      </c>
      <c r="L40" s="121">
        <f t="shared" si="3"/>
        <v>4.3784645698888625E-2</v>
      </c>
      <c r="M40" s="120"/>
      <c r="N40" s="121"/>
    </row>
    <row r="41" spans="2:15" x14ac:dyDescent="0.25">
      <c r="B41" s="119" t="s">
        <v>93</v>
      </c>
      <c r="C41" s="120">
        <v>52157</v>
      </c>
      <c r="D41" s="121">
        <v>-0.88898419806903128</v>
      </c>
      <c r="E41" s="120">
        <v>382750</v>
      </c>
      <c r="F41" s="121">
        <f t="shared" si="2"/>
        <v>6.3384205379910652</v>
      </c>
      <c r="G41" s="120">
        <v>471403</v>
      </c>
      <c r="H41" s="121">
        <f t="shared" si="2"/>
        <v>0.23162116263879806</v>
      </c>
      <c r="I41" s="120">
        <v>495470</v>
      </c>
      <c r="J41" s="121">
        <f t="shared" si="2"/>
        <v>5.105398141293116E-2</v>
      </c>
      <c r="K41" s="120">
        <v>484662</v>
      </c>
      <c r="L41" s="121">
        <f t="shared" si="3"/>
        <v>-2.1813631501402697E-2</v>
      </c>
      <c r="M41" s="120"/>
      <c r="N41" s="121"/>
    </row>
    <row r="42" spans="2:15" x14ac:dyDescent="0.25">
      <c r="B42" s="119" t="s">
        <v>95</v>
      </c>
      <c r="C42" s="120">
        <v>56375</v>
      </c>
      <c r="D42" s="121">
        <v>-0.88385915179583108</v>
      </c>
      <c r="E42" s="120">
        <v>322714</v>
      </c>
      <c r="F42" s="121">
        <f t="shared" si="2"/>
        <v>4.7244168514412417</v>
      </c>
      <c r="G42" s="120">
        <v>481522</v>
      </c>
      <c r="H42" s="121">
        <f t="shared" si="2"/>
        <v>0.49210136529558679</v>
      </c>
      <c r="I42" s="120">
        <v>480103</v>
      </c>
      <c r="J42" s="121">
        <f t="shared" si="2"/>
        <v>-2.9469058526920833E-3</v>
      </c>
      <c r="K42" s="120">
        <v>488662</v>
      </c>
      <c r="L42" s="121">
        <f t="shared" si="3"/>
        <v>1.7827424531819291E-2</v>
      </c>
      <c r="M42" s="120"/>
      <c r="N42" s="121"/>
    </row>
    <row r="43" spans="2:15" ht="15.75" x14ac:dyDescent="0.25">
      <c r="B43" s="122" t="s">
        <v>32</v>
      </c>
      <c r="C43" s="123">
        <v>1557028</v>
      </c>
      <c r="D43" s="124">
        <v>-0.715436376044158</v>
      </c>
      <c r="E43" s="123">
        <v>1777946</v>
      </c>
      <c r="F43" s="124">
        <f t="shared" si="2"/>
        <v>0.14188441055652179</v>
      </c>
      <c r="G43" s="123">
        <v>5217075</v>
      </c>
      <c r="H43" s="124">
        <f t="shared" si="2"/>
        <v>1.9343270268050885</v>
      </c>
      <c r="I43" s="123">
        <v>5775194</v>
      </c>
      <c r="J43" s="124">
        <f t="shared" si="2"/>
        <v>0.10697929395302919</v>
      </c>
      <c r="K43" s="123">
        <v>5856771</v>
      </c>
      <c r="L43" s="124">
        <f t="shared" si="3"/>
        <v>1.4125412929851366E-2</v>
      </c>
      <c r="M43" s="123">
        <v>2808303</v>
      </c>
      <c r="N43" s="124">
        <v>1.3253498919385098E-2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0" t="s">
        <v>287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370908</v>
      </c>
      <c r="D53" s="121">
        <v>9.8527726194389986E-2</v>
      </c>
      <c r="E53" s="120">
        <v>11298</v>
      </c>
      <c r="F53" s="121">
        <f t="shared" ref="F53:J65" si="5">IFERROR(E53/C53-1,"-")</f>
        <v>-0.96953961629298913</v>
      </c>
      <c r="G53" s="120">
        <v>234995</v>
      </c>
      <c r="H53" s="121">
        <f t="shared" si="5"/>
        <v>19.799699061780846</v>
      </c>
      <c r="I53" s="120">
        <v>371455</v>
      </c>
      <c r="J53" s="121">
        <f t="shared" si="5"/>
        <v>0.58069320623843068</v>
      </c>
      <c r="K53" s="120">
        <v>375590</v>
      </c>
      <c r="L53" s="121">
        <f t="shared" ref="L53:L65" si="6">IFERROR(K53/I53-1,"-")</f>
        <v>1.1131900230175962E-2</v>
      </c>
      <c r="M53" s="120">
        <v>392816</v>
      </c>
      <c r="N53" s="121">
        <f t="shared" ref="N53:N58" si="7">IFERROR(M53/K53-1,"-")</f>
        <v>4.5863840890332463E-2</v>
      </c>
    </row>
    <row r="54" spans="1:15" x14ac:dyDescent="0.25">
      <c r="A54" s="1">
        <v>2</v>
      </c>
      <c r="B54" s="119" t="s">
        <v>75</v>
      </c>
      <c r="C54" s="120">
        <v>336790</v>
      </c>
      <c r="D54" s="121">
        <v>0.12451126714947303</v>
      </c>
      <c r="E54" s="120">
        <v>14719</v>
      </c>
      <c r="F54" s="121">
        <f t="shared" si="5"/>
        <v>-0.95629620831972451</v>
      </c>
      <c r="G54" s="120">
        <v>256339</v>
      </c>
      <c r="H54" s="121">
        <f t="shared" si="5"/>
        <v>16.415517358516205</v>
      </c>
      <c r="I54" s="120">
        <v>333022</v>
      </c>
      <c r="J54" s="121">
        <f t="shared" si="5"/>
        <v>0.29914683290486432</v>
      </c>
      <c r="K54" s="120">
        <v>353865</v>
      </c>
      <c r="L54" s="121">
        <f t="shared" si="6"/>
        <v>6.2587456684543463E-2</v>
      </c>
      <c r="M54" s="120">
        <v>362809</v>
      </c>
      <c r="N54" s="121">
        <f t="shared" si="7"/>
        <v>2.5275175561301655E-2</v>
      </c>
    </row>
    <row r="55" spans="1:15" x14ac:dyDescent="0.25">
      <c r="A55" s="1">
        <v>3</v>
      </c>
      <c r="B55" s="119" t="s">
        <v>77</v>
      </c>
      <c r="C55" s="120">
        <v>153036</v>
      </c>
      <c r="D55" s="121">
        <v>-0.53248038712515577</v>
      </c>
      <c r="E55" s="120">
        <v>19759</v>
      </c>
      <c r="F55" s="121">
        <f t="shared" si="5"/>
        <v>-0.87088658877649705</v>
      </c>
      <c r="G55" s="120">
        <v>322615</v>
      </c>
      <c r="H55" s="121">
        <f t="shared" si="5"/>
        <v>15.327496330785969</v>
      </c>
      <c r="I55" s="120">
        <v>346043</v>
      </c>
      <c r="J55" s="121">
        <f t="shared" si="5"/>
        <v>7.2619066069463667E-2</v>
      </c>
      <c r="K55" s="120">
        <v>376224</v>
      </c>
      <c r="L55" s="121">
        <f t="shared" si="6"/>
        <v>8.7217484532269074E-2</v>
      </c>
      <c r="M55" s="120">
        <v>376628</v>
      </c>
      <c r="N55" s="121">
        <f t="shared" si="7"/>
        <v>1.0738283575741914E-3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15140</v>
      </c>
      <c r="F56" s="121" t="str">
        <f t="shared" si="5"/>
        <v>-</v>
      </c>
      <c r="G56" s="120">
        <v>326468</v>
      </c>
      <c r="H56" s="121">
        <f t="shared" si="5"/>
        <v>20.563276089828271</v>
      </c>
      <c r="I56" s="120">
        <v>331335</v>
      </c>
      <c r="J56" s="121">
        <f t="shared" si="5"/>
        <v>1.4908046117843021E-2</v>
      </c>
      <c r="K56" s="120">
        <v>344040</v>
      </c>
      <c r="L56" s="121">
        <f t="shared" si="6"/>
        <v>3.8344877540857469E-2</v>
      </c>
      <c r="M56" s="120">
        <v>325436</v>
      </c>
      <c r="N56" s="121">
        <f t="shared" si="7"/>
        <v>-5.4075107545634271E-2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19434</v>
      </c>
      <c r="F57" s="121" t="str">
        <f t="shared" si="5"/>
        <v>-</v>
      </c>
      <c r="G57" s="120">
        <v>316077</v>
      </c>
      <c r="H57" s="121">
        <f t="shared" si="5"/>
        <v>15.264124729854892</v>
      </c>
      <c r="I57" s="120">
        <v>340704</v>
      </c>
      <c r="J57" s="121">
        <f t="shared" si="5"/>
        <v>7.7914558794217825E-2</v>
      </c>
      <c r="K57" s="120">
        <v>344685</v>
      </c>
      <c r="L57" s="121">
        <f t="shared" si="6"/>
        <v>1.1684629473091013E-2</v>
      </c>
      <c r="M57" s="120">
        <v>365014</v>
      </c>
      <c r="N57" s="121">
        <f t="shared" si="7"/>
        <v>5.897848760462443E-2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38047</v>
      </c>
      <c r="F58" s="121" t="str">
        <f t="shared" si="5"/>
        <v>-</v>
      </c>
      <c r="G58" s="120">
        <v>318832</v>
      </c>
      <c r="H58" s="121">
        <f t="shared" si="5"/>
        <v>7.3799511130969595</v>
      </c>
      <c r="I58" s="120">
        <v>354121</v>
      </c>
      <c r="J58" s="121">
        <f t="shared" si="5"/>
        <v>0.11068211471872336</v>
      </c>
      <c r="K58" s="120">
        <v>354898</v>
      </c>
      <c r="L58" s="121">
        <f t="shared" si="6"/>
        <v>2.1941652711925386E-3</v>
      </c>
      <c r="M58" s="120">
        <v>391870</v>
      </c>
      <c r="N58" s="121">
        <f t="shared" si="7"/>
        <v>0.10417641125055654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101654</v>
      </c>
      <c r="F59" s="121" t="str">
        <f t="shared" si="5"/>
        <v>-</v>
      </c>
      <c r="G59" s="120">
        <v>380812</v>
      </c>
      <c r="H59" s="121">
        <f t="shared" si="5"/>
        <v>2.7461585377850355</v>
      </c>
      <c r="I59" s="120">
        <v>398818</v>
      </c>
      <c r="J59" s="121">
        <f t="shared" si="5"/>
        <v>4.7283173849563598E-2</v>
      </c>
      <c r="K59" s="120">
        <v>405625</v>
      </c>
      <c r="L59" s="121">
        <f t="shared" si="6"/>
        <v>1.7067935750141761E-2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69690</v>
      </c>
      <c r="D60" s="121">
        <v>-0.81755875869796268</v>
      </c>
      <c r="E60" s="120">
        <v>163462</v>
      </c>
      <c r="F60" s="121">
        <f t="shared" si="5"/>
        <v>1.3455589037164586</v>
      </c>
      <c r="G60" s="120">
        <v>408951</v>
      </c>
      <c r="H60" s="121">
        <f t="shared" si="5"/>
        <v>1.5018108184165126</v>
      </c>
      <c r="I60" s="120">
        <v>415100</v>
      </c>
      <c r="J60" s="121">
        <f t="shared" si="5"/>
        <v>1.5036031211563161E-2</v>
      </c>
      <c r="K60" s="120">
        <v>423978</v>
      </c>
      <c r="L60" s="121">
        <f t="shared" si="6"/>
        <v>2.1387617441580353E-2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47226</v>
      </c>
      <c r="D61" s="121">
        <v>-0.86598903531174454</v>
      </c>
      <c r="E61" s="120">
        <v>196992</v>
      </c>
      <c r="F61" s="121">
        <f t="shared" si="5"/>
        <v>3.1712615931901915</v>
      </c>
      <c r="G61" s="120">
        <v>364342</v>
      </c>
      <c r="H61" s="121">
        <f t="shared" si="5"/>
        <v>0.84952688434048085</v>
      </c>
      <c r="I61" s="120">
        <v>384126</v>
      </c>
      <c r="J61" s="121">
        <f t="shared" si="5"/>
        <v>5.4300629628206476E-2</v>
      </c>
      <c r="K61" s="120">
        <v>385672</v>
      </c>
      <c r="L61" s="121">
        <f t="shared" si="6"/>
        <v>4.0247210550705681E-3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43327</v>
      </c>
      <c r="D62" s="121">
        <v>-0.88349574607681802</v>
      </c>
      <c r="E62" s="120">
        <v>303261</v>
      </c>
      <c r="F62" s="121">
        <f t="shared" si="5"/>
        <v>5.9993537517021718</v>
      </c>
      <c r="G62" s="120">
        <v>388751</v>
      </c>
      <c r="H62" s="121">
        <f t="shared" si="5"/>
        <v>0.28190238771223464</v>
      </c>
      <c r="I62" s="120">
        <v>392254</v>
      </c>
      <c r="J62" s="121">
        <f t="shared" si="5"/>
        <v>9.0109092966963455E-3</v>
      </c>
      <c r="K62" s="120">
        <v>410112</v>
      </c>
      <c r="L62" s="121">
        <f t="shared" si="6"/>
        <v>4.5526623055469173E-2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39419</v>
      </c>
      <c r="D63" s="121">
        <v>-0.88741481638038877</v>
      </c>
      <c r="E63" s="120">
        <v>295608</v>
      </c>
      <c r="F63" s="121">
        <f t="shared" si="5"/>
        <v>6.4991247875390039</v>
      </c>
      <c r="G63" s="120">
        <v>371295</v>
      </c>
      <c r="H63" s="121">
        <f t="shared" si="5"/>
        <v>0.25603840220832996</v>
      </c>
      <c r="I63" s="120">
        <v>361460</v>
      </c>
      <c r="J63" s="121">
        <f t="shared" si="5"/>
        <v>-2.6488371779851638E-2</v>
      </c>
      <c r="K63" s="120">
        <v>367251</v>
      </c>
      <c r="L63" s="121">
        <f t="shared" si="6"/>
        <v>1.6021136501964239E-2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43129</v>
      </c>
      <c r="D64" s="121">
        <v>-0.87992137493631206</v>
      </c>
      <c r="E64" s="120">
        <v>256762</v>
      </c>
      <c r="F64" s="121">
        <f t="shared" si="5"/>
        <v>4.9533492545618953</v>
      </c>
      <c r="G64" s="120">
        <v>375961</v>
      </c>
      <c r="H64" s="121">
        <f t="shared" si="5"/>
        <v>0.46423925658781284</v>
      </c>
      <c r="I64" s="120">
        <v>362997</v>
      </c>
      <c r="J64" s="121">
        <f t="shared" si="5"/>
        <v>-3.448230002580055E-2</v>
      </c>
      <c r="K64" s="120">
        <v>369112</v>
      </c>
      <c r="L64" s="121">
        <f t="shared" si="6"/>
        <v>1.684586924960807E-2</v>
      </c>
      <c r="M64" s="120"/>
      <c r="N64" s="121"/>
    </row>
    <row r="65" spans="1:15" ht="15.75" x14ac:dyDescent="0.25">
      <c r="B65" s="122" t="s">
        <v>32</v>
      </c>
      <c r="C65" s="123">
        <v>1144929</v>
      </c>
      <c r="D65" s="124">
        <v>-0.72279761760646921</v>
      </c>
      <c r="E65" s="123">
        <v>1436136</v>
      </c>
      <c r="F65" s="124">
        <f t="shared" si="5"/>
        <v>0.25434502925508928</v>
      </c>
      <c r="G65" s="123">
        <v>4065438</v>
      </c>
      <c r="H65" s="124">
        <f t="shared" si="5"/>
        <v>1.8308168585704974</v>
      </c>
      <c r="I65" s="123">
        <v>4391435</v>
      </c>
      <c r="J65" s="124">
        <f t="shared" si="5"/>
        <v>8.0187423839694461E-2</v>
      </c>
      <c r="K65" s="123">
        <v>4511052</v>
      </c>
      <c r="L65" s="124">
        <f t="shared" si="6"/>
        <v>2.7238704432605676E-2</v>
      </c>
      <c r="M65" s="123">
        <v>2214573</v>
      </c>
      <c r="N65" s="124">
        <v>3.0368463808250201E-2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0" t="s">
        <v>288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130270</v>
      </c>
      <c r="D75" s="121">
        <v>0.10859593733245965</v>
      </c>
      <c r="E75" s="120">
        <v>3282</v>
      </c>
      <c r="F75" s="121">
        <f t="shared" ref="F75:J87" si="8">IFERROR(E75/C75-1,"-")</f>
        <v>-0.97480617179703688</v>
      </c>
      <c r="G75" s="120">
        <v>68210</v>
      </c>
      <c r="H75" s="121">
        <f t="shared" si="8"/>
        <v>19.783059110298598</v>
      </c>
      <c r="I75" s="120">
        <v>116896</v>
      </c>
      <c r="J75" s="121">
        <f t="shared" si="8"/>
        <v>0.71376630992523094</v>
      </c>
      <c r="K75" s="120">
        <v>88789</v>
      </c>
      <c r="L75" s="121">
        <f t="shared" ref="L75:L87" si="9">IFERROR(K75/I75-1,"-")</f>
        <v>-0.24044449767314535</v>
      </c>
      <c r="M75" s="120">
        <v>123213</v>
      </c>
      <c r="N75" s="121">
        <f t="shared" ref="N75:N80" si="10">IFERROR(M75/K75-1,"-")</f>
        <v>0.38770568426269025</v>
      </c>
    </row>
    <row r="76" spans="1:15" x14ac:dyDescent="0.25">
      <c r="A76" s="1">
        <v>2</v>
      </c>
      <c r="B76" s="119" t="s">
        <v>75</v>
      </c>
      <c r="C76" s="120">
        <v>126626</v>
      </c>
      <c r="D76" s="121">
        <v>0.103763881382821</v>
      </c>
      <c r="E76" s="120">
        <v>2221</v>
      </c>
      <c r="F76" s="121">
        <f t="shared" si="8"/>
        <v>-0.98246015826133659</v>
      </c>
      <c r="G76" s="120">
        <v>73813</v>
      </c>
      <c r="H76" s="121">
        <f t="shared" si="8"/>
        <v>32.234128770823951</v>
      </c>
      <c r="I76" s="120">
        <v>110449</v>
      </c>
      <c r="J76" s="121">
        <f t="shared" si="8"/>
        <v>0.49633533388427509</v>
      </c>
      <c r="K76" s="120">
        <v>109201</v>
      </c>
      <c r="L76" s="121">
        <f t="shared" si="9"/>
        <v>-1.1299332723700539E-2</v>
      </c>
      <c r="M76" s="120">
        <v>111976</v>
      </c>
      <c r="N76" s="121">
        <f t="shared" si="10"/>
        <v>2.54118552027911E-2</v>
      </c>
    </row>
    <row r="77" spans="1:15" x14ac:dyDescent="0.25">
      <c r="A77" s="1">
        <v>3</v>
      </c>
      <c r="B77" s="119" t="s">
        <v>77</v>
      </c>
      <c r="C77" s="120">
        <v>62098</v>
      </c>
      <c r="D77" s="121">
        <v>-0.48137136175721384</v>
      </c>
      <c r="E77" s="120">
        <v>2132</v>
      </c>
      <c r="F77" s="121">
        <f t="shared" si="8"/>
        <v>-0.96566717124545076</v>
      </c>
      <c r="G77" s="120">
        <v>104289</v>
      </c>
      <c r="H77" s="121">
        <f t="shared" si="8"/>
        <v>47.916041275797376</v>
      </c>
      <c r="I77" s="120">
        <v>123384</v>
      </c>
      <c r="J77" s="121">
        <f t="shared" si="8"/>
        <v>0.18309697091735466</v>
      </c>
      <c r="K77" s="120">
        <v>119383</v>
      </c>
      <c r="L77" s="121">
        <f t="shared" si="9"/>
        <v>-3.2427219088374537E-2</v>
      </c>
      <c r="M77" s="120">
        <v>101055</v>
      </c>
      <c r="N77" s="121">
        <f t="shared" si="10"/>
        <v>-0.1535226958612198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6078</v>
      </c>
      <c r="F78" s="121" t="str">
        <f t="shared" si="8"/>
        <v>-</v>
      </c>
      <c r="G78" s="120">
        <v>98817</v>
      </c>
      <c r="H78" s="121">
        <f t="shared" si="8"/>
        <v>15.258144126357355</v>
      </c>
      <c r="I78" s="120">
        <v>113192</v>
      </c>
      <c r="J78" s="121">
        <f t="shared" si="8"/>
        <v>0.14547092099537529</v>
      </c>
      <c r="K78" s="120">
        <v>103368</v>
      </c>
      <c r="L78" s="121">
        <f t="shared" si="9"/>
        <v>-8.679058590713129E-2</v>
      </c>
      <c r="M78" s="120">
        <v>89075</v>
      </c>
      <c r="N78" s="121">
        <f t="shared" si="10"/>
        <v>-0.13827296648866183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1966</v>
      </c>
      <c r="F79" s="121" t="str">
        <f t="shared" si="8"/>
        <v>-</v>
      </c>
      <c r="G79" s="120">
        <v>72871</v>
      </c>
      <c r="H79" s="121">
        <f t="shared" si="8"/>
        <v>36.06561546286877</v>
      </c>
      <c r="I79" s="120">
        <v>81708</v>
      </c>
      <c r="J79" s="121">
        <f t="shared" si="8"/>
        <v>0.12126909195701985</v>
      </c>
      <c r="K79" s="120">
        <v>91092</v>
      </c>
      <c r="L79" s="121">
        <f t="shared" si="9"/>
        <v>0.11484799530033785</v>
      </c>
      <c r="M79" s="120">
        <v>76719</v>
      </c>
      <c r="N79" s="121">
        <f t="shared" si="10"/>
        <v>-0.1577855355025688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6689</v>
      </c>
      <c r="F80" s="121" t="str">
        <f t="shared" si="8"/>
        <v>-</v>
      </c>
      <c r="G80" s="120">
        <v>89972</v>
      </c>
      <c r="H80" s="121">
        <f t="shared" si="8"/>
        <v>12.450740020929885</v>
      </c>
      <c r="I80" s="120">
        <v>100092</v>
      </c>
      <c r="J80" s="121">
        <f t="shared" si="8"/>
        <v>0.11247943804739258</v>
      </c>
      <c r="K80" s="120">
        <v>110435</v>
      </c>
      <c r="L80" s="121">
        <f t="shared" si="9"/>
        <v>0.10333493186268639</v>
      </c>
      <c r="M80" s="120">
        <v>91692</v>
      </c>
      <c r="N80" s="121">
        <f t="shared" si="10"/>
        <v>-0.16971974464617201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11732</v>
      </c>
      <c r="F81" s="121" t="str">
        <f t="shared" si="8"/>
        <v>-</v>
      </c>
      <c r="G81" s="120">
        <v>110924</v>
      </c>
      <c r="H81" s="121">
        <f t="shared" si="8"/>
        <v>8.4548244118649851</v>
      </c>
      <c r="I81" s="120">
        <v>111820</v>
      </c>
      <c r="J81" s="121">
        <f t="shared" si="8"/>
        <v>8.077602682918128E-3</v>
      </c>
      <c r="K81" s="120">
        <v>125378</v>
      </c>
      <c r="L81" s="121">
        <f t="shared" si="9"/>
        <v>0.12124843498479709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26314</v>
      </c>
      <c r="D82" s="121">
        <v>-0.75144989137621609</v>
      </c>
      <c r="E82" s="120">
        <v>34356</v>
      </c>
      <c r="F82" s="121">
        <f t="shared" si="8"/>
        <v>0.30561678194117192</v>
      </c>
      <c r="G82" s="120">
        <v>121747</v>
      </c>
      <c r="H82" s="121">
        <f t="shared" si="8"/>
        <v>2.5436896029805567</v>
      </c>
      <c r="I82" s="120">
        <v>154751</v>
      </c>
      <c r="J82" s="121">
        <f t="shared" si="8"/>
        <v>0.27108676189146341</v>
      </c>
      <c r="K82" s="120">
        <v>129043</v>
      </c>
      <c r="L82" s="121">
        <f t="shared" si="9"/>
        <v>-0.16612493618781143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13344</v>
      </c>
      <c r="D83" s="121">
        <v>-0.86128032933446996</v>
      </c>
      <c r="E83" s="120">
        <v>44211</v>
      </c>
      <c r="F83" s="121">
        <f t="shared" si="8"/>
        <v>2.3131744604316546</v>
      </c>
      <c r="G83" s="120">
        <v>101870</v>
      </c>
      <c r="H83" s="121">
        <f t="shared" si="8"/>
        <v>1.3041776933342382</v>
      </c>
      <c r="I83" s="120">
        <v>107131</v>
      </c>
      <c r="J83" s="121">
        <f t="shared" si="8"/>
        <v>5.1644252478649344E-2</v>
      </c>
      <c r="K83" s="120">
        <v>114575</v>
      </c>
      <c r="L83" s="121">
        <f t="shared" si="9"/>
        <v>6.9485023009212998E-2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7994</v>
      </c>
      <c r="D84" s="121">
        <v>-0.92410303151138828</v>
      </c>
      <c r="E84" s="120">
        <v>76049</v>
      </c>
      <c r="F84" s="121">
        <f t="shared" si="8"/>
        <v>8.513259944958719</v>
      </c>
      <c r="G84" s="120">
        <v>103455</v>
      </c>
      <c r="H84" s="121">
        <f t="shared" si="8"/>
        <v>0.36037291746111055</v>
      </c>
      <c r="I84" s="120">
        <v>113220</v>
      </c>
      <c r="J84" s="121">
        <f t="shared" si="8"/>
        <v>9.4388864723792931E-2</v>
      </c>
      <c r="K84" s="120">
        <v>117494</v>
      </c>
      <c r="L84" s="121">
        <f t="shared" si="9"/>
        <v>3.7749514220102531E-2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12738</v>
      </c>
      <c r="D85" s="121">
        <v>-0.89357506892806415</v>
      </c>
      <c r="E85" s="120">
        <v>87142</v>
      </c>
      <c r="F85" s="121">
        <f t="shared" si="8"/>
        <v>5.8411053540587217</v>
      </c>
      <c r="G85" s="120">
        <v>100108</v>
      </c>
      <c r="H85" s="121">
        <f t="shared" si="8"/>
        <v>0.14879162745863073</v>
      </c>
      <c r="I85" s="120">
        <v>134010</v>
      </c>
      <c r="J85" s="121">
        <f t="shared" si="8"/>
        <v>0.33865425340632127</v>
      </c>
      <c r="K85" s="120">
        <v>117411</v>
      </c>
      <c r="L85" s="121">
        <f t="shared" si="9"/>
        <v>-0.12386389075442128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13246</v>
      </c>
      <c r="D86" s="121">
        <v>-0.895063733373472</v>
      </c>
      <c r="E86" s="120">
        <v>65952</v>
      </c>
      <c r="F86" s="121">
        <f t="shared" si="8"/>
        <v>3.9790125320851581</v>
      </c>
      <c r="G86" s="120">
        <v>105561</v>
      </c>
      <c r="H86" s="121">
        <f t="shared" si="8"/>
        <v>0.60057314410480345</v>
      </c>
      <c r="I86" s="120">
        <v>117106</v>
      </c>
      <c r="J86" s="121">
        <f t="shared" si="8"/>
        <v>0.10936804312198634</v>
      </c>
      <c r="K86" s="120">
        <v>119550</v>
      </c>
      <c r="L86" s="121">
        <f t="shared" si="9"/>
        <v>2.0869981042815899E-2</v>
      </c>
      <c r="M86" s="120"/>
      <c r="N86" s="121"/>
    </row>
    <row r="87" spans="1:15" ht="15.75" x14ac:dyDescent="0.25">
      <c r="B87" s="122" t="s">
        <v>32</v>
      </c>
      <c r="C87" s="123">
        <v>412099</v>
      </c>
      <c r="D87" s="124">
        <v>-0.69276928788802783</v>
      </c>
      <c r="E87" s="123">
        <v>341810</v>
      </c>
      <c r="F87" s="124">
        <f t="shared" si="8"/>
        <v>-0.17056338404121341</v>
      </c>
      <c r="G87" s="123">
        <v>1151637</v>
      </c>
      <c r="H87" s="124">
        <f t="shared" si="8"/>
        <v>2.3692314443696789</v>
      </c>
      <c r="I87" s="123">
        <v>1383759</v>
      </c>
      <c r="J87" s="124">
        <f t="shared" si="8"/>
        <v>0.20155830352793469</v>
      </c>
      <c r="K87" s="123">
        <v>1345719</v>
      </c>
      <c r="L87" s="124">
        <f t="shared" si="9"/>
        <v>-2.7490336106214985E-2</v>
      </c>
      <c r="M87" s="123">
        <v>593730</v>
      </c>
      <c r="N87" s="124">
        <v>-4.586126877808272E-2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0" t="s">
        <v>289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392756</v>
      </c>
      <c r="D97" s="121">
        <v>-6.579642165654187E-2</v>
      </c>
      <c r="E97" s="120">
        <v>37087</v>
      </c>
      <c r="F97" s="121">
        <f t="shared" ref="F97:J109" si="11">IFERROR(E97/C97-1,"-")</f>
        <v>-0.90557241646212916</v>
      </c>
      <c r="G97" s="120">
        <v>273256</v>
      </c>
      <c r="H97" s="121">
        <f t="shared" si="11"/>
        <v>6.3679726049559147</v>
      </c>
      <c r="I97" s="120">
        <v>322382</v>
      </c>
      <c r="J97" s="121">
        <f t="shared" si="11"/>
        <v>0.17978013291565409</v>
      </c>
      <c r="K97" s="120">
        <v>372581</v>
      </c>
      <c r="L97" s="121">
        <f t="shared" ref="L97:L109" si="12">IFERROR(K97/I97-1,"-")</f>
        <v>0.15571278793481036</v>
      </c>
      <c r="M97" s="120">
        <v>360283</v>
      </c>
      <c r="N97" s="121">
        <f t="shared" ref="N97:N102" si="13">IFERROR(M97/K97-1,"-")</f>
        <v>-3.3007587611821321E-2</v>
      </c>
    </row>
    <row r="98" spans="2:14" x14ac:dyDescent="0.25">
      <c r="B98" s="119" t="s">
        <v>75</v>
      </c>
      <c r="C98" s="120">
        <v>368766</v>
      </c>
      <c r="D98" s="121">
        <v>-5.3492365383578822E-2</v>
      </c>
      <c r="E98" s="120">
        <v>36927</v>
      </c>
      <c r="F98" s="121">
        <f t="shared" si="11"/>
        <v>-0.89986332796407476</v>
      </c>
      <c r="G98" s="120">
        <v>278825</v>
      </c>
      <c r="H98" s="121">
        <f t="shared" si="11"/>
        <v>6.5507081539253118</v>
      </c>
      <c r="I98" s="120">
        <v>330373</v>
      </c>
      <c r="J98" s="121">
        <f t="shared" si="11"/>
        <v>0.1848758181655159</v>
      </c>
      <c r="K98" s="120">
        <v>361695</v>
      </c>
      <c r="L98" s="121">
        <f t="shared" si="12"/>
        <v>9.4807989757032196E-2</v>
      </c>
      <c r="M98" s="120">
        <v>337232</v>
      </c>
      <c r="N98" s="121">
        <f t="shared" si="13"/>
        <v>-6.7634332794205054E-2</v>
      </c>
    </row>
    <row r="99" spans="2:14" x14ac:dyDescent="0.25">
      <c r="B99" s="119" t="s">
        <v>77</v>
      </c>
      <c r="C99" s="120">
        <v>166587</v>
      </c>
      <c r="D99" s="121">
        <v>-0.59968808798898454</v>
      </c>
      <c r="E99" s="120">
        <v>51576</v>
      </c>
      <c r="F99" s="121">
        <f t="shared" si="11"/>
        <v>-0.69039600929244171</v>
      </c>
      <c r="G99" s="120">
        <v>320977</v>
      </c>
      <c r="H99" s="121">
        <f t="shared" si="11"/>
        <v>5.2233790910501012</v>
      </c>
      <c r="I99" s="120">
        <v>348975</v>
      </c>
      <c r="J99" s="121">
        <f t="shared" si="11"/>
        <v>8.7227433741358329E-2</v>
      </c>
      <c r="K99" s="120">
        <v>371061</v>
      </c>
      <c r="L99" s="121">
        <f t="shared" si="12"/>
        <v>6.3288201160541568E-2</v>
      </c>
      <c r="M99" s="120">
        <v>350991</v>
      </c>
      <c r="N99" s="121">
        <f t="shared" si="13"/>
        <v>-5.4088141841907356E-2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49922</v>
      </c>
      <c r="F100" s="121" t="str">
        <f t="shared" si="11"/>
        <v>-</v>
      </c>
      <c r="G100" s="120">
        <v>299942</v>
      </c>
      <c r="H100" s="121">
        <f t="shared" si="11"/>
        <v>5.0082128119866995</v>
      </c>
      <c r="I100" s="120">
        <v>301422</v>
      </c>
      <c r="J100" s="121">
        <f t="shared" si="11"/>
        <v>4.9342872955437933E-3</v>
      </c>
      <c r="K100" s="120">
        <v>342387</v>
      </c>
      <c r="L100" s="121">
        <f t="shared" si="12"/>
        <v>0.13590580647729755</v>
      </c>
      <c r="M100" s="120">
        <v>340110</v>
      </c>
      <c r="N100" s="121">
        <f t="shared" si="13"/>
        <v>-6.6503693189285951E-3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49884</v>
      </c>
      <c r="F101" s="121" t="str">
        <f t="shared" si="11"/>
        <v>-</v>
      </c>
      <c r="G101" s="120">
        <v>264313</v>
      </c>
      <c r="H101" s="121">
        <f t="shared" si="11"/>
        <v>4.2985526421297413</v>
      </c>
      <c r="I101" s="120">
        <v>248609</v>
      </c>
      <c r="J101" s="121">
        <f t="shared" si="11"/>
        <v>-5.9414406404527997E-2</v>
      </c>
      <c r="K101" s="120">
        <v>311050</v>
      </c>
      <c r="L101" s="121">
        <f t="shared" si="12"/>
        <v>0.25116146237666381</v>
      </c>
      <c r="M101" s="120">
        <v>299395</v>
      </c>
      <c r="N101" s="121">
        <f t="shared" si="13"/>
        <v>-3.7469860151101098E-2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69163</v>
      </c>
      <c r="F102" s="121" t="str">
        <f t="shared" si="11"/>
        <v>-</v>
      </c>
      <c r="G102" s="120">
        <v>264139</v>
      </c>
      <c r="H102" s="121">
        <f t="shared" si="11"/>
        <v>2.819079565663722</v>
      </c>
      <c r="I102" s="120">
        <v>303811</v>
      </c>
      <c r="J102" s="121">
        <f t="shared" si="11"/>
        <v>0.15019364804137214</v>
      </c>
      <c r="K102" s="120">
        <v>322357</v>
      </c>
      <c r="L102" s="121">
        <f t="shared" si="12"/>
        <v>6.104453097484952E-2</v>
      </c>
      <c r="M102" s="120">
        <v>325305</v>
      </c>
      <c r="N102" s="121">
        <f t="shared" si="13"/>
        <v>9.1451403257878372E-3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140926</v>
      </c>
      <c r="F103" s="121" t="str">
        <f t="shared" si="11"/>
        <v>-</v>
      </c>
      <c r="G103" s="120">
        <v>366484</v>
      </c>
      <c r="H103" s="121">
        <f t="shared" si="11"/>
        <v>1.6005421284929677</v>
      </c>
      <c r="I103" s="120">
        <v>360662</v>
      </c>
      <c r="J103" s="121">
        <f t="shared" si="11"/>
        <v>-1.5886095982362125E-2</v>
      </c>
      <c r="K103" s="120">
        <v>364585</v>
      </c>
      <c r="L103" s="121">
        <f t="shared" si="12"/>
        <v>1.0877220222812456E-2</v>
      </c>
      <c r="M103" s="120"/>
      <c r="N103" s="121"/>
    </row>
    <row r="104" spans="2:14" x14ac:dyDescent="0.25">
      <c r="B104" s="119" t="s">
        <v>87</v>
      </c>
      <c r="C104" s="120">
        <v>95197</v>
      </c>
      <c r="D104" s="121">
        <v>-0.80134099057174701</v>
      </c>
      <c r="E104" s="120">
        <v>188954</v>
      </c>
      <c r="F104" s="121">
        <f t="shared" si="11"/>
        <v>0.98487347290355798</v>
      </c>
      <c r="G104" s="120">
        <v>364768</v>
      </c>
      <c r="H104" s="121">
        <f t="shared" si="11"/>
        <v>0.9304592652179895</v>
      </c>
      <c r="I104" s="120">
        <v>377346</v>
      </c>
      <c r="J104" s="121">
        <f t="shared" si="11"/>
        <v>3.4482191420299957E-2</v>
      </c>
      <c r="K104" s="120">
        <v>383258</v>
      </c>
      <c r="L104" s="121">
        <f t="shared" si="12"/>
        <v>1.5667318588245216E-2</v>
      </c>
      <c r="M104" s="120"/>
      <c r="N104" s="121"/>
    </row>
    <row r="105" spans="2:14" x14ac:dyDescent="0.25">
      <c r="B105" s="119" t="s">
        <v>89</v>
      </c>
      <c r="C105" s="120">
        <v>45220</v>
      </c>
      <c r="D105" s="121">
        <v>-0.87020665901262917</v>
      </c>
      <c r="E105" s="120">
        <v>181666</v>
      </c>
      <c r="F105" s="121">
        <f t="shared" si="11"/>
        <v>3.0173816895179124</v>
      </c>
      <c r="G105" s="120">
        <v>282430</v>
      </c>
      <c r="H105" s="121">
        <f t="shared" si="11"/>
        <v>0.55466625565598404</v>
      </c>
      <c r="I105" s="120">
        <v>308611</v>
      </c>
      <c r="J105" s="121">
        <f t="shared" si="11"/>
        <v>9.2699075877208603E-2</v>
      </c>
      <c r="K105" s="120">
        <v>307433</v>
      </c>
      <c r="L105" s="121">
        <f t="shared" si="12"/>
        <v>-3.8171030844655895E-3</v>
      </c>
      <c r="M105" s="120"/>
      <c r="N105" s="121"/>
    </row>
    <row r="106" spans="2:14" x14ac:dyDescent="0.25">
      <c r="B106" s="119" t="s">
        <v>91</v>
      </c>
      <c r="C106" s="120">
        <v>50318</v>
      </c>
      <c r="D106" s="121">
        <v>-0.8565486491032509</v>
      </c>
      <c r="E106" s="120">
        <v>248102</v>
      </c>
      <c r="F106" s="121">
        <f t="shared" si="11"/>
        <v>3.9306808696689055</v>
      </c>
      <c r="G106" s="120">
        <v>309730</v>
      </c>
      <c r="H106" s="121">
        <f t="shared" si="11"/>
        <v>0.24839783637374957</v>
      </c>
      <c r="I106" s="120">
        <v>357942</v>
      </c>
      <c r="J106" s="121">
        <f t="shared" si="11"/>
        <v>0.1556581538759565</v>
      </c>
      <c r="K106" s="120">
        <v>342715</v>
      </c>
      <c r="L106" s="121">
        <f t="shared" si="12"/>
        <v>-4.2540411575059611E-2</v>
      </c>
      <c r="M106" s="120"/>
      <c r="N106" s="121"/>
    </row>
    <row r="107" spans="2:14" x14ac:dyDescent="0.25">
      <c r="B107" s="119" t="s">
        <v>93</v>
      </c>
      <c r="C107" s="120">
        <v>58618</v>
      </c>
      <c r="D107" s="121">
        <v>-0.8364722325286853</v>
      </c>
      <c r="E107" s="120">
        <v>278166</v>
      </c>
      <c r="F107" s="121">
        <f t="shared" si="11"/>
        <v>3.7454024361117746</v>
      </c>
      <c r="G107" s="120">
        <v>314515</v>
      </c>
      <c r="H107" s="121">
        <f t="shared" si="11"/>
        <v>0.13067377033857475</v>
      </c>
      <c r="I107" s="120">
        <v>352307</v>
      </c>
      <c r="J107" s="121">
        <f t="shared" si="11"/>
        <v>0.1201596108293721</v>
      </c>
      <c r="K107" s="120">
        <v>332795</v>
      </c>
      <c r="L107" s="121">
        <f t="shared" si="12"/>
        <v>-5.5383514945771761E-2</v>
      </c>
      <c r="M107" s="120"/>
      <c r="N107" s="121"/>
    </row>
    <row r="108" spans="2:14" x14ac:dyDescent="0.25">
      <c r="B108" s="119" t="s">
        <v>95</v>
      </c>
      <c r="C108" s="120">
        <v>61865</v>
      </c>
      <c r="D108" s="121">
        <v>-0.8363385766363497</v>
      </c>
      <c r="E108" s="120">
        <v>256843</v>
      </c>
      <c r="F108" s="121">
        <f t="shared" si="11"/>
        <v>3.1516689565990461</v>
      </c>
      <c r="G108" s="120">
        <v>308789</v>
      </c>
      <c r="H108" s="121">
        <f t="shared" si="11"/>
        <v>0.2022480659391146</v>
      </c>
      <c r="I108" s="120">
        <v>351674</v>
      </c>
      <c r="J108" s="121">
        <f t="shared" si="11"/>
        <v>0.13888124253130774</v>
      </c>
      <c r="K108" s="120">
        <v>346293</v>
      </c>
      <c r="L108" s="121">
        <f t="shared" si="12"/>
        <v>-1.5301102725819971E-2</v>
      </c>
      <c r="M108" s="120"/>
      <c r="N108" s="121"/>
    </row>
    <row r="109" spans="2:14" ht="15.75" x14ac:dyDescent="0.25">
      <c r="B109" s="122" t="s">
        <v>32</v>
      </c>
      <c r="C109" s="123">
        <v>1301412</v>
      </c>
      <c r="D109" s="124">
        <v>-0.71842750981567716</v>
      </c>
      <c r="E109" s="123">
        <v>1589216</v>
      </c>
      <c r="F109" s="124">
        <f t="shared" si="11"/>
        <v>0.22114749210857121</v>
      </c>
      <c r="G109" s="123">
        <v>3648168</v>
      </c>
      <c r="H109" s="124">
        <f t="shared" si="11"/>
        <v>1.2955771902623683</v>
      </c>
      <c r="I109" s="123">
        <v>3964114</v>
      </c>
      <c r="J109" s="124">
        <f t="shared" si="11"/>
        <v>8.6604016043120735E-2</v>
      </c>
      <c r="K109" s="123">
        <v>4158210</v>
      </c>
      <c r="L109" s="124">
        <f t="shared" si="12"/>
        <v>4.8963274012805869E-2</v>
      </c>
      <c r="M109" s="123">
        <v>2013316</v>
      </c>
      <c r="N109" s="124">
        <v>-3.2585646939092272E-2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17B00-D3F4-4995-A935-2BA26BD3C557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</row>
    <row r="5" spans="1:12" ht="6" customHeight="1" x14ac:dyDescent="0.25"/>
    <row r="6" spans="1:12" s="148" customFormat="1" ht="72" customHeight="1" x14ac:dyDescent="0.25">
      <c r="B6" s="149"/>
      <c r="C6" s="174" t="s">
        <v>261</v>
      </c>
      <c r="D6" s="174" t="s">
        <v>226</v>
      </c>
      <c r="E6" s="174" t="s">
        <v>227</v>
      </c>
      <c r="F6" s="174" t="s">
        <v>228</v>
      </c>
      <c r="G6" s="174" t="s">
        <v>229</v>
      </c>
      <c r="H6" s="174" t="s">
        <v>230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11026</v>
      </c>
      <c r="D8" s="178">
        <v>653021</v>
      </c>
      <c r="E8" s="178">
        <v>2454749</v>
      </c>
      <c r="F8" s="178">
        <v>2670685</v>
      </c>
      <c r="G8" s="178">
        <v>2787401</v>
      </c>
      <c r="H8" s="178">
        <v>2736656</v>
      </c>
      <c r="I8" s="179">
        <f>IFERROR(H8/G8-1,"-")</f>
        <v>-1.8205130872809505E-2</v>
      </c>
      <c r="J8" s="178">
        <f>H8-G8</f>
        <v>-50745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8684</v>
      </c>
      <c r="D9" s="162">
        <v>236913</v>
      </c>
      <c r="E9" s="162">
        <v>410726</v>
      </c>
      <c r="F9" s="162">
        <v>431964</v>
      </c>
      <c r="G9" s="162">
        <v>431283</v>
      </c>
      <c r="H9" s="162">
        <v>420260</v>
      </c>
      <c r="I9" s="163">
        <f>IFERROR(H9/G9-1,"-")</f>
        <v>-2.55586239197928E-2</v>
      </c>
      <c r="J9" s="162">
        <f t="shared" ref="J9:J19" si="0">H9-G9</f>
        <v>-11023</v>
      </c>
      <c r="K9" s="163">
        <f>H9/H$8</f>
        <v>0.15356698101624758</v>
      </c>
      <c r="L9" s="81"/>
    </row>
    <row r="10" spans="1:12" x14ac:dyDescent="0.25">
      <c r="A10" s="164" t="s">
        <v>105</v>
      </c>
      <c r="B10" s="165" t="s">
        <v>105</v>
      </c>
      <c r="C10" s="166">
        <v>3879</v>
      </c>
      <c r="D10" s="166">
        <v>102740</v>
      </c>
      <c r="E10" s="166">
        <v>109327</v>
      </c>
      <c r="F10" s="166">
        <v>137289</v>
      </c>
      <c r="G10" s="166">
        <v>148398</v>
      </c>
      <c r="H10" s="166">
        <v>116313</v>
      </c>
      <c r="I10" s="167">
        <f>IFERROR(H10/G10-1,"-")</f>
        <v>-0.2162091133303683</v>
      </c>
      <c r="J10" s="166">
        <f t="shared" si="0"/>
        <v>-32085</v>
      </c>
      <c r="K10" s="167">
        <f>H10/H$8</f>
        <v>4.2501870896451729E-2</v>
      </c>
      <c r="L10" s="81"/>
    </row>
    <row r="11" spans="1:12" x14ac:dyDescent="0.25">
      <c r="A11" s="164" t="s">
        <v>102</v>
      </c>
      <c r="B11" s="165" t="s">
        <v>102</v>
      </c>
      <c r="C11" s="166">
        <v>4805</v>
      </c>
      <c r="D11" s="166">
        <v>134173</v>
      </c>
      <c r="E11" s="166">
        <v>301399</v>
      </c>
      <c r="F11" s="166">
        <v>294675</v>
      </c>
      <c r="G11" s="166">
        <v>282885</v>
      </c>
      <c r="H11" s="166">
        <v>303947</v>
      </c>
      <c r="I11" s="167">
        <f>IFERROR(H11/G11-1,"-")</f>
        <v>7.4454283542782385E-2</v>
      </c>
      <c r="J11" s="166">
        <f t="shared" si="0"/>
        <v>21062</v>
      </c>
      <c r="K11" s="167">
        <f>H11/H$8</f>
        <v>0.11106511011979583</v>
      </c>
      <c r="L11" s="81"/>
    </row>
    <row r="12" spans="1:12" x14ac:dyDescent="0.25">
      <c r="A12" s="1"/>
      <c r="B12" s="161" t="s">
        <v>109</v>
      </c>
      <c r="C12" s="162">
        <v>2342</v>
      </c>
      <c r="D12" s="162">
        <v>416108</v>
      </c>
      <c r="E12" s="162">
        <v>2044023</v>
      </c>
      <c r="F12" s="162">
        <v>2238721</v>
      </c>
      <c r="G12" s="162">
        <v>2356118</v>
      </c>
      <c r="H12" s="162">
        <v>2316396</v>
      </c>
      <c r="I12" s="163">
        <f>IFERROR(H12/G12-1,"-")</f>
        <v>-1.685908770273814E-2</v>
      </c>
      <c r="J12" s="162">
        <f t="shared" si="0"/>
        <v>-39722</v>
      </c>
      <c r="K12" s="163">
        <f>H12/H$8</f>
        <v>0.84643301898375245</v>
      </c>
      <c r="L12" s="81"/>
    </row>
    <row r="13" spans="1:12" s="57" customFormat="1" x14ac:dyDescent="0.25">
      <c r="A13" s="164"/>
      <c r="B13" s="165" t="s">
        <v>112</v>
      </c>
      <c r="C13" s="166">
        <v>486</v>
      </c>
      <c r="D13" s="166">
        <v>36911</v>
      </c>
      <c r="E13" s="166">
        <v>1088743</v>
      </c>
      <c r="F13" s="166">
        <v>1193615</v>
      </c>
      <c r="G13" s="166">
        <v>1285987</v>
      </c>
      <c r="H13" s="166">
        <v>1248218</v>
      </c>
      <c r="I13" s="167">
        <f t="shared" ref="I13:I20" si="1">IFERROR(H13/G13-1,"-")</f>
        <v>-2.9369659257830749E-2</v>
      </c>
      <c r="J13" s="166">
        <f t="shared" si="0"/>
        <v>-37769</v>
      </c>
      <c r="K13" s="167">
        <f t="shared" ref="K13:K20" si="2">H13/H$8</f>
        <v>0.45611066937167111</v>
      </c>
      <c r="L13" s="168"/>
    </row>
    <row r="14" spans="1:12" s="57" customFormat="1" x14ac:dyDescent="0.25">
      <c r="A14" s="164"/>
      <c r="B14" s="165" t="s">
        <v>115</v>
      </c>
      <c r="C14" s="166">
        <v>529</v>
      </c>
      <c r="D14" s="166">
        <v>81566</v>
      </c>
      <c r="E14" s="166">
        <v>232142</v>
      </c>
      <c r="F14" s="166">
        <v>246979</v>
      </c>
      <c r="G14" s="166">
        <v>225798</v>
      </c>
      <c r="H14" s="166">
        <v>236018</v>
      </c>
      <c r="I14" s="167">
        <f t="shared" si="1"/>
        <v>4.5261694080549919E-2</v>
      </c>
      <c r="J14" s="166">
        <f t="shared" si="0"/>
        <v>10220</v>
      </c>
      <c r="K14" s="167">
        <f t="shared" si="2"/>
        <v>8.6243210692173222E-2</v>
      </c>
      <c r="L14" s="168"/>
    </row>
    <row r="15" spans="1:12" x14ac:dyDescent="0.25">
      <c r="A15" s="164"/>
      <c r="B15" s="165" t="s">
        <v>118</v>
      </c>
      <c r="C15" s="166">
        <v>118</v>
      </c>
      <c r="D15" s="166">
        <v>48177</v>
      </c>
      <c r="E15" s="166">
        <v>75211</v>
      </c>
      <c r="F15" s="166">
        <v>88212</v>
      </c>
      <c r="G15" s="166">
        <v>98115</v>
      </c>
      <c r="H15" s="166">
        <v>100892</v>
      </c>
      <c r="I15" s="167">
        <f t="shared" si="1"/>
        <v>2.8303521377974761E-2</v>
      </c>
      <c r="J15" s="166">
        <f t="shared" si="0"/>
        <v>2777</v>
      </c>
      <c r="K15" s="167">
        <f t="shared" si="2"/>
        <v>3.6866891564010969E-2</v>
      </c>
      <c r="L15" s="81"/>
    </row>
    <row r="16" spans="1:12" x14ac:dyDescent="0.25">
      <c r="A16" s="164"/>
      <c r="B16" s="165" t="s">
        <v>125</v>
      </c>
      <c r="C16" s="166">
        <v>44</v>
      </c>
      <c r="D16" s="166">
        <v>43592</v>
      </c>
      <c r="E16" s="166">
        <v>92592</v>
      </c>
      <c r="F16" s="166">
        <v>94339</v>
      </c>
      <c r="G16" s="166">
        <v>97442</v>
      </c>
      <c r="H16" s="166">
        <v>84518</v>
      </c>
      <c r="I16" s="167">
        <f t="shared" si="1"/>
        <v>-0.13263274563329985</v>
      </c>
      <c r="J16" s="166">
        <f t="shared" si="0"/>
        <v>-12924</v>
      </c>
      <c r="K16" s="167">
        <f t="shared" si="2"/>
        <v>3.0883677013113814E-2</v>
      </c>
      <c r="L16" s="81"/>
    </row>
    <row r="17" spans="1:12" x14ac:dyDescent="0.25">
      <c r="A17" s="164"/>
      <c r="B17" s="165" t="s">
        <v>121</v>
      </c>
      <c r="C17" s="166">
        <v>77</v>
      </c>
      <c r="D17" s="166">
        <v>44724</v>
      </c>
      <c r="E17" s="166">
        <v>69929</v>
      </c>
      <c r="F17" s="166">
        <v>73827</v>
      </c>
      <c r="G17" s="166">
        <v>75568</v>
      </c>
      <c r="H17" s="166">
        <v>70703</v>
      </c>
      <c r="I17" s="167">
        <f t="shared" si="1"/>
        <v>-6.4379102265509247E-2</v>
      </c>
      <c r="J17" s="166">
        <f t="shared" si="0"/>
        <v>-4865</v>
      </c>
      <c r="K17" s="167">
        <f t="shared" si="2"/>
        <v>2.5835545278617408E-2</v>
      </c>
      <c r="L17" s="81"/>
    </row>
    <row r="18" spans="1:12" x14ac:dyDescent="0.25">
      <c r="A18" s="164"/>
      <c r="B18" s="165" t="s">
        <v>130</v>
      </c>
      <c r="C18" s="166">
        <v>16</v>
      </c>
      <c r="D18" s="166">
        <v>940</v>
      </c>
      <c r="E18" s="166">
        <v>6382</v>
      </c>
      <c r="F18" s="166">
        <v>8954</v>
      </c>
      <c r="G18" s="166">
        <v>9037</v>
      </c>
      <c r="H18" s="166">
        <v>8273</v>
      </c>
      <c r="I18" s="167">
        <f t="shared" si="1"/>
        <v>-8.4541330087418376E-2</v>
      </c>
      <c r="J18" s="166">
        <f t="shared" si="0"/>
        <v>-764</v>
      </c>
      <c r="K18" s="167">
        <f t="shared" si="2"/>
        <v>3.0230324892861946E-3</v>
      </c>
      <c r="L18" s="81"/>
    </row>
    <row r="19" spans="1:12" x14ac:dyDescent="0.25">
      <c r="A19" s="164" t="s">
        <v>146</v>
      </c>
      <c r="B19" s="165" t="s">
        <v>133</v>
      </c>
      <c r="C19" s="166">
        <v>23</v>
      </c>
      <c r="D19" s="166">
        <v>1508</v>
      </c>
      <c r="E19" s="166">
        <v>4948</v>
      </c>
      <c r="F19" s="166">
        <v>6600</v>
      </c>
      <c r="G19" s="166">
        <v>3661</v>
      </c>
      <c r="H19" s="166">
        <v>4115</v>
      </c>
      <c r="I19" s="167">
        <f t="shared" si="1"/>
        <v>0.12400983337885818</v>
      </c>
      <c r="J19" s="166">
        <f t="shared" si="0"/>
        <v>454</v>
      </c>
      <c r="K19" s="167">
        <f t="shared" si="2"/>
        <v>1.5036599411836929E-3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1049</v>
      </c>
      <c r="D20" s="171">
        <f t="shared" ref="D20:H20" si="4">D12-SUM(D13:D19)</f>
        <v>158690</v>
      </c>
      <c r="E20" s="171">
        <f t="shared" si="4"/>
        <v>474076</v>
      </c>
      <c r="F20" s="171">
        <f t="shared" si="4"/>
        <v>526195</v>
      </c>
      <c r="G20" s="171">
        <f t="shared" si="4"/>
        <v>560510</v>
      </c>
      <c r="H20" s="171">
        <f t="shared" si="4"/>
        <v>563659</v>
      </c>
      <c r="I20" s="172">
        <f t="shared" si="1"/>
        <v>5.6180978037858598E-3</v>
      </c>
      <c r="J20" s="171">
        <f>H20-G20</f>
        <v>3149</v>
      </c>
      <c r="K20" s="172">
        <f t="shared" si="2"/>
        <v>0.20596633263369601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274949</v>
      </c>
      <c r="E22" s="178">
        <v>1029864</v>
      </c>
      <c r="F22" s="178">
        <v>1069466</v>
      </c>
      <c r="G22" s="178">
        <v>1059592</v>
      </c>
      <c r="H22" s="178">
        <v>1003656</v>
      </c>
      <c r="I22" s="179">
        <f>IFERROR(H22/G22-1,"-")</f>
        <v>-5.2790130540811941E-2</v>
      </c>
      <c r="J22" s="178">
        <f>H22-G22</f>
        <v>-55936</v>
      </c>
      <c r="K22" s="179">
        <f>H22/H$8</f>
        <v>0.36674540022567687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87510</v>
      </c>
      <c r="E23" s="162">
        <v>87469</v>
      </c>
      <c r="F23" s="162">
        <v>83729</v>
      </c>
      <c r="G23" s="162">
        <v>72097</v>
      </c>
      <c r="H23" s="162">
        <v>61830</v>
      </c>
      <c r="I23" s="163">
        <f>IFERROR(H23/G23-1,"-")</f>
        <v>-0.14240537054246361</v>
      </c>
      <c r="J23" s="162">
        <f t="shared" ref="J23:J33" si="5">H23-G23</f>
        <v>-10267</v>
      </c>
      <c r="K23" s="163">
        <f>H23/H$8</f>
        <v>2.2593267111394345E-2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40559</v>
      </c>
      <c r="E24" s="166">
        <v>27992</v>
      </c>
      <c r="F24" s="166">
        <v>26527</v>
      </c>
      <c r="G24" s="166">
        <v>21370</v>
      </c>
      <c r="H24" s="166">
        <v>19128</v>
      </c>
      <c r="I24" s="167">
        <f>IFERROR(H24/G24-1,"-")</f>
        <v>-0.10491343004211506</v>
      </c>
      <c r="J24" s="166">
        <f t="shared" si="5"/>
        <v>-2242</v>
      </c>
      <c r="K24" s="167">
        <f>H24/H$8</f>
        <v>6.9895522126273814E-3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46951</v>
      </c>
      <c r="E25" s="166">
        <v>59477</v>
      </c>
      <c r="F25" s="166">
        <v>57202</v>
      </c>
      <c r="G25" s="166">
        <v>50727</v>
      </c>
      <c r="H25" s="166">
        <v>42702</v>
      </c>
      <c r="I25" s="167">
        <f>IFERROR(H25/G25-1,"-")</f>
        <v>-0.15819977526760898</v>
      </c>
      <c r="J25" s="166">
        <f t="shared" si="5"/>
        <v>-8025</v>
      </c>
      <c r="K25" s="167">
        <f>H25/H$8</f>
        <v>1.5603714898766963E-2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187439</v>
      </c>
      <c r="E26" s="162">
        <v>942395</v>
      </c>
      <c r="F26" s="162">
        <v>985737</v>
      </c>
      <c r="G26" s="162">
        <v>987495</v>
      </c>
      <c r="H26" s="162">
        <v>941826</v>
      </c>
      <c r="I26" s="163">
        <f>IFERROR(H26/G26-1,"-")</f>
        <v>-4.624732277125454E-2</v>
      </c>
      <c r="J26" s="162">
        <f t="shared" si="5"/>
        <v>-45669</v>
      </c>
      <c r="K26" s="163">
        <f>H26/H$8</f>
        <v>0.34415213311428255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17245</v>
      </c>
      <c r="E27" s="166">
        <v>521079</v>
      </c>
      <c r="F27" s="166">
        <v>561465</v>
      </c>
      <c r="G27" s="166">
        <v>571290</v>
      </c>
      <c r="H27" s="166">
        <v>540108</v>
      </c>
      <c r="I27" s="167">
        <f t="shared" ref="I27:I34" si="6">IFERROR(H27/G27-1,"-")</f>
        <v>-5.4581736070997255E-2</v>
      </c>
      <c r="J27" s="166">
        <f t="shared" si="5"/>
        <v>-31182</v>
      </c>
      <c r="K27" s="167">
        <f t="shared" ref="K27:K34" si="7">H27/H$8</f>
        <v>0.19736057436521068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38543</v>
      </c>
      <c r="E28" s="166">
        <v>119906</v>
      </c>
      <c r="F28" s="166">
        <v>118355</v>
      </c>
      <c r="G28" s="166">
        <v>100343</v>
      </c>
      <c r="H28" s="166">
        <v>101616</v>
      </c>
      <c r="I28" s="167">
        <f t="shared" si="6"/>
        <v>1.2686485355231536E-2</v>
      </c>
      <c r="J28" s="166">
        <f t="shared" si="5"/>
        <v>1273</v>
      </c>
      <c r="K28" s="167">
        <f t="shared" si="7"/>
        <v>3.7131448015388126E-2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19496</v>
      </c>
      <c r="E29" s="166">
        <v>29144</v>
      </c>
      <c r="F29" s="166">
        <v>26909</v>
      </c>
      <c r="G29" s="166">
        <v>23443</v>
      </c>
      <c r="H29" s="166">
        <v>22401</v>
      </c>
      <c r="I29" s="167">
        <f t="shared" si="6"/>
        <v>-4.4448236147250797E-2</v>
      </c>
      <c r="J29" s="166">
        <f t="shared" si="5"/>
        <v>-1042</v>
      </c>
      <c r="K29" s="167">
        <f t="shared" si="7"/>
        <v>8.1855373857730018E-3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18411</v>
      </c>
      <c r="E30" s="166">
        <v>45469</v>
      </c>
      <c r="F30" s="166">
        <v>40505</v>
      </c>
      <c r="G30" s="166">
        <v>40592</v>
      </c>
      <c r="H30" s="166">
        <v>37304</v>
      </c>
      <c r="I30" s="167">
        <f t="shared" si="6"/>
        <v>-8.1001182499014557E-2</v>
      </c>
      <c r="J30" s="166">
        <f t="shared" si="5"/>
        <v>-3288</v>
      </c>
      <c r="K30" s="167">
        <f t="shared" si="7"/>
        <v>1.3631234616261598E-2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25913</v>
      </c>
      <c r="E31" s="166">
        <v>38119</v>
      </c>
      <c r="F31" s="166">
        <v>37086</v>
      </c>
      <c r="G31" s="166">
        <v>39687</v>
      </c>
      <c r="H31" s="166">
        <v>34766</v>
      </c>
      <c r="I31" s="167">
        <f t="shared" si="6"/>
        <v>-0.12399526293244645</v>
      </c>
      <c r="J31" s="166">
        <f t="shared" si="5"/>
        <v>-4921</v>
      </c>
      <c r="K31" s="167">
        <f t="shared" si="7"/>
        <v>1.2703825398588643E-2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262</v>
      </c>
      <c r="E32" s="166">
        <v>2912</v>
      </c>
      <c r="F32" s="166">
        <v>3081</v>
      </c>
      <c r="G32" s="166">
        <v>3538</v>
      </c>
      <c r="H32" s="166">
        <v>3728</v>
      </c>
      <c r="I32" s="167">
        <f t="shared" si="6"/>
        <v>5.3702656868287235E-2</v>
      </c>
      <c r="J32" s="166">
        <f t="shared" si="5"/>
        <v>190</v>
      </c>
      <c r="K32" s="167">
        <f t="shared" si="7"/>
        <v>1.3622464789144124E-3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332</v>
      </c>
      <c r="E33" s="166">
        <v>2016</v>
      </c>
      <c r="F33" s="166">
        <v>2910</v>
      </c>
      <c r="G33" s="166">
        <v>1609</v>
      </c>
      <c r="H33" s="166">
        <v>1859</v>
      </c>
      <c r="I33" s="167">
        <f t="shared" si="6"/>
        <v>0.15537600994406464</v>
      </c>
      <c r="J33" s="166">
        <f t="shared" si="5"/>
        <v>250</v>
      </c>
      <c r="K33" s="167">
        <f t="shared" si="7"/>
        <v>6.7929619214106556E-4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67237</v>
      </c>
      <c r="E34" s="171">
        <f t="shared" si="9"/>
        <v>183750</v>
      </c>
      <c r="F34" s="171">
        <f t="shared" si="9"/>
        <v>195426</v>
      </c>
      <c r="G34" s="171">
        <f t="shared" si="9"/>
        <v>206993</v>
      </c>
      <c r="H34" s="171">
        <f t="shared" si="9"/>
        <v>200044</v>
      </c>
      <c r="I34" s="172">
        <f t="shared" si="6"/>
        <v>-3.3571183566594054E-2</v>
      </c>
      <c r="J34" s="171">
        <f>H34-G34</f>
        <v>-6949</v>
      </c>
      <c r="K34" s="172">
        <f t="shared" si="7"/>
        <v>7.3097970662005018E-2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113899</v>
      </c>
      <c r="E36" s="178">
        <v>672943</v>
      </c>
      <c r="F36" s="178">
        <v>758024</v>
      </c>
      <c r="G36" s="178">
        <v>787690</v>
      </c>
      <c r="H36" s="178">
        <v>808867</v>
      </c>
      <c r="I36" s="179">
        <f>IFERROR(H36/G36-1,"-")</f>
        <v>2.6884942045728666E-2</v>
      </c>
      <c r="J36" s="178">
        <f>H36-G36</f>
        <v>21177</v>
      </c>
      <c r="K36" s="179">
        <f>H36/H$8</f>
        <v>0.29556765629293563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23727</v>
      </c>
      <c r="E37" s="162">
        <v>44483</v>
      </c>
      <c r="F37" s="162">
        <v>44590</v>
      </c>
      <c r="G37" s="162">
        <v>47095</v>
      </c>
      <c r="H37" s="162">
        <v>48568</v>
      </c>
      <c r="I37" s="163">
        <f>IFERROR(H37/G37-1,"-")</f>
        <v>3.1277205648158057E-2</v>
      </c>
      <c r="J37" s="162">
        <f t="shared" ref="J37:J47" si="10">H37-G37</f>
        <v>1473</v>
      </c>
      <c r="K37" s="163">
        <f>H37/H$8</f>
        <v>1.7747206810063084E-2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11642</v>
      </c>
      <c r="E38" s="166">
        <v>14878</v>
      </c>
      <c r="F38" s="166">
        <v>18314</v>
      </c>
      <c r="G38" s="166">
        <v>22158</v>
      </c>
      <c r="H38" s="166">
        <v>19031</v>
      </c>
      <c r="I38" s="167">
        <f>IFERROR(H38/G38-1,"-")</f>
        <v>-0.14112284502211392</v>
      </c>
      <c r="J38" s="166">
        <f t="shared" si="10"/>
        <v>-3127</v>
      </c>
      <c r="K38" s="167">
        <f>H38/H$8</f>
        <v>6.9541074946942545E-3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12085</v>
      </c>
      <c r="E39" s="166">
        <v>29605</v>
      </c>
      <c r="F39" s="166">
        <v>26276</v>
      </c>
      <c r="G39" s="166">
        <v>24937</v>
      </c>
      <c r="H39" s="166">
        <v>29537</v>
      </c>
      <c r="I39" s="167">
        <f>IFERROR(H39/G39-1,"-")</f>
        <v>0.18446485142559244</v>
      </c>
      <c r="J39" s="166">
        <f t="shared" si="10"/>
        <v>4600</v>
      </c>
      <c r="K39" s="167">
        <f>H39/H$8</f>
        <v>1.079309931536883E-2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90172</v>
      </c>
      <c r="E40" s="162">
        <v>628460</v>
      </c>
      <c r="F40" s="162">
        <v>713434</v>
      </c>
      <c r="G40" s="162">
        <v>740595</v>
      </c>
      <c r="H40" s="162">
        <v>760299</v>
      </c>
      <c r="I40" s="163">
        <f>IFERROR(H40/G40-1,"-")</f>
        <v>2.6605634658618982E-2</v>
      </c>
      <c r="J40" s="162">
        <f t="shared" si="10"/>
        <v>19704</v>
      </c>
      <c r="K40" s="163">
        <f>H40/H$8</f>
        <v>0.27782044948287254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8660</v>
      </c>
      <c r="E41" s="166">
        <v>382090</v>
      </c>
      <c r="F41" s="166">
        <v>428359</v>
      </c>
      <c r="G41" s="166">
        <v>458450</v>
      </c>
      <c r="H41" s="166">
        <v>466474</v>
      </c>
      <c r="I41" s="167">
        <f t="shared" ref="I41:I48" si="11">IFERROR(H41/G41-1,"-")</f>
        <v>1.7502453920820171E-2</v>
      </c>
      <c r="J41" s="166">
        <f t="shared" si="10"/>
        <v>8024</v>
      </c>
      <c r="K41" s="167">
        <f t="shared" ref="K41:K48" si="12">H41/H$8</f>
        <v>0.17045401394987167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6327</v>
      </c>
      <c r="E42" s="166">
        <v>19444</v>
      </c>
      <c r="F42" s="166">
        <v>23745</v>
      </c>
      <c r="G42" s="166">
        <v>18611</v>
      </c>
      <c r="H42" s="166">
        <v>24240</v>
      </c>
      <c r="I42" s="167">
        <f t="shared" si="11"/>
        <v>0.30245553704798245</v>
      </c>
      <c r="J42" s="166">
        <f t="shared" si="10"/>
        <v>5629</v>
      </c>
      <c r="K42" s="167">
        <f t="shared" si="12"/>
        <v>8.8575253886495047E-3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7506</v>
      </c>
      <c r="E43" s="166">
        <v>11078</v>
      </c>
      <c r="F43" s="166">
        <v>16213</v>
      </c>
      <c r="G43" s="166">
        <v>18025</v>
      </c>
      <c r="H43" s="166">
        <v>15950</v>
      </c>
      <c r="I43" s="167">
        <f t="shared" si="11"/>
        <v>-0.11511789181692089</v>
      </c>
      <c r="J43" s="166">
        <f t="shared" si="10"/>
        <v>-2075</v>
      </c>
      <c r="K43" s="167">
        <f t="shared" si="12"/>
        <v>5.8282809384884327E-3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16579</v>
      </c>
      <c r="E44" s="166">
        <v>34341</v>
      </c>
      <c r="F44" s="166">
        <v>38151</v>
      </c>
      <c r="G44" s="166">
        <v>35459</v>
      </c>
      <c r="H44" s="166">
        <v>31460</v>
      </c>
      <c r="I44" s="167">
        <f t="shared" si="11"/>
        <v>-0.11277813813136295</v>
      </c>
      <c r="J44" s="166">
        <f t="shared" si="10"/>
        <v>-3999</v>
      </c>
      <c r="K44" s="167">
        <f t="shared" si="12"/>
        <v>1.1495781713156494E-2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9995</v>
      </c>
      <c r="E45" s="166">
        <v>22144</v>
      </c>
      <c r="F45" s="166">
        <v>26526</v>
      </c>
      <c r="G45" s="166">
        <v>22751</v>
      </c>
      <c r="H45" s="166">
        <v>24911</v>
      </c>
      <c r="I45" s="167">
        <f t="shared" si="11"/>
        <v>9.4940881719484782E-2</v>
      </c>
      <c r="J45" s="166">
        <f t="shared" si="10"/>
        <v>2160</v>
      </c>
      <c r="K45" s="167">
        <f t="shared" si="12"/>
        <v>9.1027151384755704E-3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420</v>
      </c>
      <c r="E46" s="166">
        <v>2257</v>
      </c>
      <c r="F46" s="166">
        <v>4389</v>
      </c>
      <c r="G46" s="166">
        <v>3883</v>
      </c>
      <c r="H46" s="166">
        <v>3158</v>
      </c>
      <c r="I46" s="167">
        <f t="shared" si="11"/>
        <v>-0.18671130569147565</v>
      </c>
      <c r="J46" s="166">
        <f t="shared" si="10"/>
        <v>-725</v>
      </c>
      <c r="K46" s="167">
        <f t="shared" si="12"/>
        <v>1.1539630848743869E-3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78</v>
      </c>
      <c r="E47" s="166">
        <v>1267</v>
      </c>
      <c r="F47" s="166">
        <v>2269</v>
      </c>
      <c r="G47" s="166">
        <v>1043</v>
      </c>
      <c r="H47" s="166">
        <v>962</v>
      </c>
      <c r="I47" s="167">
        <f t="shared" si="11"/>
        <v>-7.766059443911788E-2</v>
      </c>
      <c r="J47" s="166">
        <f t="shared" si="10"/>
        <v>-81</v>
      </c>
      <c r="K47" s="167">
        <f t="shared" si="12"/>
        <v>3.5152390362544651E-4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40607</v>
      </c>
      <c r="E48" s="171">
        <f t="shared" si="14"/>
        <v>155839</v>
      </c>
      <c r="F48" s="171">
        <f t="shared" si="14"/>
        <v>173782</v>
      </c>
      <c r="G48" s="171">
        <f t="shared" si="14"/>
        <v>182373</v>
      </c>
      <c r="H48" s="171">
        <f t="shared" si="14"/>
        <v>193144</v>
      </c>
      <c r="I48" s="172">
        <f t="shared" si="11"/>
        <v>5.9060277563016461E-2</v>
      </c>
      <c r="J48" s="171">
        <f>H48-G48</f>
        <v>10771</v>
      </c>
      <c r="K48" s="172">
        <f t="shared" si="12"/>
        <v>7.0576645365731022E-2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5772</v>
      </c>
      <c r="E50" s="178">
        <v>11814</v>
      </c>
      <c r="F50" s="178">
        <v>11134</v>
      </c>
      <c r="G50" s="178">
        <v>12283</v>
      </c>
      <c r="H50" s="178">
        <v>17483</v>
      </c>
      <c r="I50" s="179">
        <f>IFERROR(H50/G50-1,"-")</f>
        <v>0.42334934462264928</v>
      </c>
      <c r="J50" s="178">
        <f>H50-G50</f>
        <v>5200</v>
      </c>
      <c r="K50" s="179">
        <f>H50/H$8</f>
        <v>6.3884536456171323E-3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2003</v>
      </c>
      <c r="E51" s="162">
        <v>1369</v>
      </c>
      <c r="F51" s="162">
        <v>2638</v>
      </c>
      <c r="G51" s="162">
        <v>1891</v>
      </c>
      <c r="H51" s="162">
        <v>5317</v>
      </c>
      <c r="I51" s="163">
        <f>IFERROR(H51/G51-1,"-")</f>
        <v>1.8117398202009518</v>
      </c>
      <c r="J51" s="162">
        <f t="shared" ref="J51:J61" si="15">H51-G51</f>
        <v>3426</v>
      </c>
      <c r="K51" s="163">
        <f>H51/H$8</f>
        <v>1.9428821159838869E-3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807</v>
      </c>
      <c r="E52" s="166">
        <v>507</v>
      </c>
      <c r="F52" s="166">
        <v>1609</v>
      </c>
      <c r="G52" s="166">
        <v>643</v>
      </c>
      <c r="H52" s="166">
        <v>4564</v>
      </c>
      <c r="I52" s="167">
        <f>IFERROR(H52/G52-1,"-")</f>
        <v>6.0979782270606533</v>
      </c>
      <c r="J52" s="166">
        <f t="shared" si="15"/>
        <v>3921</v>
      </c>
      <c r="K52" s="167">
        <f>H52/H$8</f>
        <v>1.6677287901731164E-3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1196</v>
      </c>
      <c r="E53" s="166">
        <v>862</v>
      </c>
      <c r="F53" s="166">
        <v>1029</v>
      </c>
      <c r="G53" s="166">
        <v>1248</v>
      </c>
      <c r="H53" s="166">
        <v>753</v>
      </c>
      <c r="I53" s="167">
        <f>IFERROR(H53/G53-1,"-")</f>
        <v>-0.39663461538461542</v>
      </c>
      <c r="J53" s="166">
        <f t="shared" si="15"/>
        <v>-495</v>
      </c>
      <c r="K53" s="167">
        <f>H53/H$8</f>
        <v>2.7515332581077049E-4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3769</v>
      </c>
      <c r="E54" s="162">
        <v>10445</v>
      </c>
      <c r="F54" s="162">
        <v>8496</v>
      </c>
      <c r="G54" s="162">
        <v>10392</v>
      </c>
      <c r="H54" s="162">
        <v>12166</v>
      </c>
      <c r="I54" s="163">
        <f>IFERROR(H54/G54-1,"-")</f>
        <v>0.17070823710546579</v>
      </c>
      <c r="J54" s="162">
        <f t="shared" si="15"/>
        <v>1774</v>
      </c>
      <c r="K54" s="163">
        <f>H54/H$8</f>
        <v>4.4455715296332458E-3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173</v>
      </c>
      <c r="E55" s="166">
        <v>5659</v>
      </c>
      <c r="F55" s="166">
        <v>4750</v>
      </c>
      <c r="G55" s="166">
        <v>8026</v>
      </c>
      <c r="H55" s="166">
        <v>5749</v>
      </c>
      <c r="I55" s="167">
        <f t="shared" ref="I55:I62" si="16">IFERROR(H55/G55-1,"-")</f>
        <v>-0.28370296536257167</v>
      </c>
      <c r="J55" s="166">
        <f t="shared" si="15"/>
        <v>-2277</v>
      </c>
      <c r="K55" s="167">
        <f t="shared" ref="K55:K62" si="17">H55/H$8</f>
        <v>2.1007390040984324E-3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1480</v>
      </c>
      <c r="E56" s="166">
        <v>2083</v>
      </c>
      <c r="F56" s="166">
        <v>1387</v>
      </c>
      <c r="G56" s="166">
        <v>767</v>
      </c>
      <c r="H56" s="166">
        <v>2108</v>
      </c>
      <c r="I56" s="167">
        <f t="shared" si="16"/>
        <v>1.7483702737940026</v>
      </c>
      <c r="J56" s="166">
        <f t="shared" si="15"/>
        <v>1341</v>
      </c>
      <c r="K56" s="167">
        <f t="shared" si="17"/>
        <v>7.7028314848486619E-4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367</v>
      </c>
      <c r="E57" s="166">
        <v>313</v>
      </c>
      <c r="F57" s="166">
        <v>385</v>
      </c>
      <c r="G57" s="166">
        <v>222</v>
      </c>
      <c r="H57" s="166">
        <v>398</v>
      </c>
      <c r="I57" s="167">
        <f t="shared" si="16"/>
        <v>0.79279279279279269</v>
      </c>
      <c r="J57" s="166">
        <f t="shared" si="15"/>
        <v>176</v>
      </c>
      <c r="K57" s="167">
        <f t="shared" si="17"/>
        <v>1.4543296636478973E-4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96</v>
      </c>
      <c r="E58" s="166">
        <v>154</v>
      </c>
      <c r="F58" s="166">
        <v>117</v>
      </c>
      <c r="G58" s="166">
        <v>40</v>
      </c>
      <c r="H58" s="166">
        <v>459</v>
      </c>
      <c r="I58" s="167">
        <f t="shared" si="16"/>
        <v>10.475</v>
      </c>
      <c r="J58" s="166">
        <f t="shared" si="15"/>
        <v>419</v>
      </c>
      <c r="K58" s="167">
        <f t="shared" si="17"/>
        <v>1.6772294362170473E-4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96</v>
      </c>
      <c r="E59" s="166">
        <v>105</v>
      </c>
      <c r="F59" s="166">
        <v>133</v>
      </c>
      <c r="G59" s="166">
        <v>19</v>
      </c>
      <c r="H59" s="166">
        <v>289</v>
      </c>
      <c r="I59" s="167">
        <f t="shared" si="16"/>
        <v>14.210526315789474</v>
      </c>
      <c r="J59" s="166">
        <f t="shared" si="15"/>
        <v>270</v>
      </c>
      <c r="K59" s="167">
        <f t="shared" si="17"/>
        <v>1.056033348729252E-4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26</v>
      </c>
      <c r="E60" s="166">
        <v>0</v>
      </c>
      <c r="F60" s="166">
        <v>24</v>
      </c>
      <c r="G60" s="166">
        <v>0</v>
      </c>
      <c r="H60" s="166">
        <v>2</v>
      </c>
      <c r="I60" s="167" t="str">
        <f t="shared" si="16"/>
        <v>-</v>
      </c>
      <c r="J60" s="166">
        <f t="shared" si="15"/>
        <v>2</v>
      </c>
      <c r="K60" s="167">
        <f t="shared" si="17"/>
        <v>7.3081892645622984E-7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0</v>
      </c>
      <c r="E61" s="166">
        <v>1</v>
      </c>
      <c r="F61" s="166">
        <v>5</v>
      </c>
      <c r="G61" s="166">
        <v>1</v>
      </c>
      <c r="H61" s="166">
        <v>97</v>
      </c>
      <c r="I61" s="167">
        <f t="shared" si="16"/>
        <v>96</v>
      </c>
      <c r="J61" s="166">
        <f t="shared" si="15"/>
        <v>96</v>
      </c>
      <c r="K61" s="167">
        <f t="shared" si="17"/>
        <v>3.5444717933127147E-5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1531</v>
      </c>
      <c r="E62" s="171">
        <f t="shared" si="19"/>
        <v>2130</v>
      </c>
      <c r="F62" s="171">
        <f t="shared" si="19"/>
        <v>1695</v>
      </c>
      <c r="G62" s="171">
        <f t="shared" si="19"/>
        <v>1317</v>
      </c>
      <c r="H62" s="171">
        <f t="shared" si="19"/>
        <v>3064</v>
      </c>
      <c r="I62" s="172">
        <f t="shared" si="16"/>
        <v>1.3264996203492787</v>
      </c>
      <c r="J62" s="171">
        <f>H62-G62</f>
        <v>1747</v>
      </c>
      <c r="K62" s="172">
        <f t="shared" si="17"/>
        <v>1.1196145953309439E-3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14068</v>
      </c>
      <c r="E64" s="178">
        <v>50889</v>
      </c>
      <c r="F64" s="178">
        <v>61354</v>
      </c>
      <c r="G64" s="178">
        <v>78527</v>
      </c>
      <c r="H64" s="178">
        <v>92544</v>
      </c>
      <c r="I64" s="179">
        <f>IFERROR(H64/G64-1,"-")</f>
        <v>0.17849911495409221</v>
      </c>
      <c r="J64" s="178">
        <f>H64-G64</f>
        <v>14017</v>
      </c>
      <c r="K64" s="179">
        <f>H64/H$8</f>
        <v>3.3816453364982665E-2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3816</v>
      </c>
      <c r="E65" s="162">
        <v>6475</v>
      </c>
      <c r="F65" s="162">
        <v>23762</v>
      </c>
      <c r="G65" s="162">
        <v>29035</v>
      </c>
      <c r="H65" s="162">
        <v>23626</v>
      </c>
      <c r="I65" s="163">
        <f>IFERROR(H65/G65-1,"-")</f>
        <v>-0.18629240571723782</v>
      </c>
      <c r="J65" s="162">
        <f t="shared" ref="J65:J75" si="20">H65-G65</f>
        <v>-5409</v>
      </c>
      <c r="K65" s="163">
        <f>H65/H$8</f>
        <v>8.6331639782274427E-3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2560</v>
      </c>
      <c r="E66" s="166">
        <v>5637</v>
      </c>
      <c r="F66" s="166">
        <v>15700</v>
      </c>
      <c r="G66" s="166">
        <v>20066</v>
      </c>
      <c r="H66" s="166">
        <v>6232</v>
      </c>
      <c r="I66" s="167">
        <f>IFERROR(H66/G66-1,"-")</f>
        <v>-0.68942489783713745</v>
      </c>
      <c r="J66" s="166">
        <f t="shared" si="20"/>
        <v>-13834</v>
      </c>
      <c r="K66" s="167">
        <f>H66/H$8</f>
        <v>2.2772317748376118E-3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1256</v>
      </c>
      <c r="E67" s="166">
        <v>838</v>
      </c>
      <c r="F67" s="166">
        <v>8062</v>
      </c>
      <c r="G67" s="166">
        <v>8969</v>
      </c>
      <c r="H67" s="166">
        <v>17394</v>
      </c>
      <c r="I67" s="167">
        <f>IFERROR(H67/G67-1,"-")</f>
        <v>0.93934663842122879</v>
      </c>
      <c r="J67" s="166">
        <f t="shared" si="20"/>
        <v>8425</v>
      </c>
      <c r="K67" s="167">
        <f>H67/H$8</f>
        <v>6.3559322033898309E-3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10252</v>
      </c>
      <c r="E68" s="162">
        <v>44414</v>
      </c>
      <c r="F68" s="162">
        <v>37592</v>
      </c>
      <c r="G68" s="162">
        <v>49492</v>
      </c>
      <c r="H68" s="162">
        <v>68918</v>
      </c>
      <c r="I68" s="163">
        <f>IFERROR(H68/G68-1,"-")</f>
        <v>0.39250788006142412</v>
      </c>
      <c r="J68" s="162">
        <f t="shared" si="20"/>
        <v>19426</v>
      </c>
      <c r="K68" s="163">
        <f>H68/H$8</f>
        <v>2.5183289386755223E-2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2152</v>
      </c>
      <c r="E69" s="166">
        <v>19904</v>
      </c>
      <c r="F69" s="166">
        <v>10307</v>
      </c>
      <c r="G69" s="166">
        <v>27425</v>
      </c>
      <c r="H69" s="166">
        <v>39632</v>
      </c>
      <c r="I69" s="167">
        <f t="shared" ref="I69:I76" si="21">IFERROR(H69/G69-1,"-")</f>
        <v>0.44510483135824974</v>
      </c>
      <c r="J69" s="166">
        <f t="shared" si="20"/>
        <v>12207</v>
      </c>
      <c r="K69" s="167">
        <f t="shared" ref="K69:K76" si="22">H69/H$8</f>
        <v>1.448190784665665E-2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1408</v>
      </c>
      <c r="E70" s="166">
        <v>3591</v>
      </c>
      <c r="F70" s="166">
        <v>10666</v>
      </c>
      <c r="G70" s="166">
        <v>2892</v>
      </c>
      <c r="H70" s="166">
        <v>4572</v>
      </c>
      <c r="I70" s="167">
        <f t="shared" si="21"/>
        <v>0.58091286307053935</v>
      </c>
      <c r="J70" s="166">
        <f t="shared" si="20"/>
        <v>1680</v>
      </c>
      <c r="K70" s="167">
        <f t="shared" si="22"/>
        <v>1.6706520658789413E-3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1301</v>
      </c>
      <c r="E71" s="166">
        <v>4140</v>
      </c>
      <c r="F71" s="166">
        <v>2887</v>
      </c>
      <c r="G71" s="166">
        <v>2445</v>
      </c>
      <c r="H71" s="166">
        <v>5101</v>
      </c>
      <c r="I71" s="167">
        <f t="shared" si="21"/>
        <v>1.0862985685071576</v>
      </c>
      <c r="J71" s="166">
        <f t="shared" si="20"/>
        <v>2656</v>
      </c>
      <c r="K71" s="167">
        <f t="shared" si="22"/>
        <v>1.8639536719266142E-3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1561</v>
      </c>
      <c r="E72" s="166">
        <v>1317</v>
      </c>
      <c r="F72" s="166">
        <v>854</v>
      </c>
      <c r="G72" s="166">
        <v>2058</v>
      </c>
      <c r="H72" s="166">
        <v>2195</v>
      </c>
      <c r="I72" s="167">
        <f t="shared" si="21"/>
        <v>6.6569484936831902E-2</v>
      </c>
      <c r="J72" s="166">
        <f t="shared" si="20"/>
        <v>137</v>
      </c>
      <c r="K72" s="167">
        <f t="shared" si="22"/>
        <v>8.0207377178571221E-4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777</v>
      </c>
      <c r="E73" s="166">
        <v>727</v>
      </c>
      <c r="F73" s="166">
        <v>781</v>
      </c>
      <c r="G73" s="166">
        <v>753</v>
      </c>
      <c r="H73" s="166">
        <v>1239</v>
      </c>
      <c r="I73" s="167">
        <f t="shared" si="21"/>
        <v>0.64541832669322718</v>
      </c>
      <c r="J73" s="166">
        <f t="shared" si="20"/>
        <v>486</v>
      </c>
      <c r="K73" s="167">
        <f t="shared" si="22"/>
        <v>4.5274232493963435E-4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172</v>
      </c>
      <c r="F74" s="166">
        <v>0</v>
      </c>
      <c r="G74" s="166">
        <v>4</v>
      </c>
      <c r="H74" s="166">
        <v>74</v>
      </c>
      <c r="I74" s="167">
        <f t="shared" si="21"/>
        <v>17.5</v>
      </c>
      <c r="J74" s="166">
        <f t="shared" si="20"/>
        <v>70</v>
      </c>
      <c r="K74" s="167">
        <f t="shared" si="22"/>
        <v>2.7040300278880501E-5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435</v>
      </c>
      <c r="F75" s="166">
        <v>8</v>
      </c>
      <c r="G75" s="166">
        <v>77</v>
      </c>
      <c r="H75" s="166">
        <v>411</v>
      </c>
      <c r="I75" s="167">
        <f t="shared" si="21"/>
        <v>4.337662337662338</v>
      </c>
      <c r="J75" s="166">
        <f t="shared" si="20"/>
        <v>334</v>
      </c>
      <c r="K75" s="167">
        <f t="shared" si="22"/>
        <v>1.5018328938675522E-4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3053</v>
      </c>
      <c r="E76" s="171">
        <f t="shared" si="24"/>
        <v>14128</v>
      </c>
      <c r="F76" s="171">
        <f t="shared" si="24"/>
        <v>12089</v>
      </c>
      <c r="G76" s="171">
        <f t="shared" si="24"/>
        <v>13838</v>
      </c>
      <c r="H76" s="171">
        <f t="shared" si="24"/>
        <v>15694</v>
      </c>
      <c r="I76" s="172">
        <f t="shared" si="21"/>
        <v>0.13412342824107526</v>
      </c>
      <c r="J76" s="171">
        <f>H76-G76</f>
        <v>1856</v>
      </c>
      <c r="K76" s="172">
        <f t="shared" si="22"/>
        <v>5.7347361159020352E-3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110623</v>
      </c>
      <c r="E78" s="178">
        <v>364068</v>
      </c>
      <c r="F78" s="178">
        <v>393768</v>
      </c>
      <c r="G78" s="178">
        <v>460449</v>
      </c>
      <c r="H78" s="178">
        <v>430081</v>
      </c>
      <c r="I78" s="179">
        <f>IFERROR(H78/G78-1,"-")</f>
        <v>-6.5953015426246986E-2</v>
      </c>
      <c r="J78" s="178">
        <f>H78-G78</f>
        <v>-30368</v>
      </c>
      <c r="K78" s="179">
        <f>H78/H$8</f>
        <v>0.1571556673546109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57962</v>
      </c>
      <c r="E79" s="162">
        <v>189872</v>
      </c>
      <c r="F79" s="162">
        <v>185864</v>
      </c>
      <c r="G79" s="162">
        <v>186304</v>
      </c>
      <c r="H79" s="162">
        <v>183684</v>
      </c>
      <c r="I79" s="163">
        <f>IFERROR(H79/G79-1,"-")</f>
        <v>-1.4063036757128167E-2</v>
      </c>
      <c r="J79" s="162">
        <f t="shared" ref="J79:J89" si="25">H79-G79</f>
        <v>-2620</v>
      </c>
      <c r="K79" s="163">
        <f>H79/H$8</f>
        <v>6.7119871843593054E-2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15745</v>
      </c>
      <c r="E80" s="166">
        <v>23487</v>
      </c>
      <c r="F80" s="166">
        <v>34827</v>
      </c>
      <c r="G80" s="166">
        <v>40959</v>
      </c>
      <c r="H80" s="166">
        <v>23728</v>
      </c>
      <c r="I80" s="167">
        <f>IFERROR(H80/G80-1,"-")</f>
        <v>-0.42068898166459145</v>
      </c>
      <c r="J80" s="166">
        <f t="shared" si="25"/>
        <v>-17231</v>
      </c>
      <c r="K80" s="167">
        <f>H80/H$8</f>
        <v>8.6704357434767097E-3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42217</v>
      </c>
      <c r="E81" s="166">
        <v>166385</v>
      </c>
      <c r="F81" s="166">
        <v>151037</v>
      </c>
      <c r="G81" s="166">
        <v>145345</v>
      </c>
      <c r="H81" s="166">
        <v>159956</v>
      </c>
      <c r="I81" s="167">
        <f>IFERROR(H81/G81-1,"-")</f>
        <v>0.10052633389521493</v>
      </c>
      <c r="J81" s="166">
        <f t="shared" si="25"/>
        <v>14611</v>
      </c>
      <c r="K81" s="167">
        <f>H81/H$8</f>
        <v>5.8449436100116346E-2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52661</v>
      </c>
      <c r="E82" s="162">
        <v>174196</v>
      </c>
      <c r="F82" s="162">
        <v>207904</v>
      </c>
      <c r="G82" s="162">
        <v>274145</v>
      </c>
      <c r="H82" s="162">
        <v>246397</v>
      </c>
      <c r="I82" s="163">
        <f>IFERROR(H82/G82-1,"-")</f>
        <v>-0.10121650951138994</v>
      </c>
      <c r="J82" s="162">
        <f t="shared" si="25"/>
        <v>-27748</v>
      </c>
      <c r="K82" s="163">
        <f>H82/H$8</f>
        <v>9.0035795511017827E-2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2217</v>
      </c>
      <c r="E83" s="166">
        <v>39494</v>
      </c>
      <c r="F83" s="166">
        <v>44671</v>
      </c>
      <c r="G83" s="166">
        <v>59447</v>
      </c>
      <c r="H83" s="166">
        <v>52733</v>
      </c>
      <c r="I83" s="167">
        <f t="shared" ref="I83:I90" si="26">IFERROR(H83/G83-1,"-")</f>
        <v>-0.11294093898766966</v>
      </c>
      <c r="J83" s="166">
        <f t="shared" si="25"/>
        <v>-6714</v>
      </c>
      <c r="K83" s="167">
        <f t="shared" ref="K83:K90" si="27">H83/H$8</f>
        <v>1.9269137224408182E-2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18070</v>
      </c>
      <c r="E84" s="166">
        <v>67149</v>
      </c>
      <c r="F84" s="166">
        <v>68057</v>
      </c>
      <c r="G84" s="166">
        <v>81325</v>
      </c>
      <c r="H84" s="166">
        <v>77681</v>
      </c>
      <c r="I84" s="167">
        <f t="shared" si="26"/>
        <v>-4.4807869658776478E-2</v>
      </c>
      <c r="J84" s="166">
        <f t="shared" si="25"/>
        <v>-3644</v>
      </c>
      <c r="K84" s="167">
        <f t="shared" si="27"/>
        <v>2.8385372513023192E-2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6244</v>
      </c>
      <c r="E85" s="166">
        <v>10927</v>
      </c>
      <c r="F85" s="166">
        <v>16599</v>
      </c>
      <c r="G85" s="166">
        <v>31108</v>
      </c>
      <c r="H85" s="166">
        <v>22991</v>
      </c>
      <c r="I85" s="167">
        <f t="shared" si="26"/>
        <v>-0.26092966439501097</v>
      </c>
      <c r="J85" s="166">
        <f t="shared" si="25"/>
        <v>-8117</v>
      </c>
      <c r="K85" s="167">
        <f t="shared" si="27"/>
        <v>8.4011289690775898E-3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1221</v>
      </c>
      <c r="E86" s="166">
        <v>3989</v>
      </c>
      <c r="F86" s="166">
        <v>6037</v>
      </c>
      <c r="G86" s="166">
        <v>10443</v>
      </c>
      <c r="H86" s="166">
        <v>5971</v>
      </c>
      <c r="I86" s="167">
        <f t="shared" si="26"/>
        <v>-0.42822943598582786</v>
      </c>
      <c r="J86" s="166">
        <f t="shared" si="25"/>
        <v>-4472</v>
      </c>
      <c r="K86" s="167">
        <f t="shared" si="27"/>
        <v>2.1818599049350739E-3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1692</v>
      </c>
      <c r="E87" s="166">
        <v>2174</v>
      </c>
      <c r="F87" s="166">
        <v>2900</v>
      </c>
      <c r="G87" s="166">
        <v>4781</v>
      </c>
      <c r="H87" s="166">
        <v>4208</v>
      </c>
      <c r="I87" s="167">
        <f t="shared" si="26"/>
        <v>-0.11984940389039955</v>
      </c>
      <c r="J87" s="166">
        <f t="shared" si="25"/>
        <v>-573</v>
      </c>
      <c r="K87" s="167">
        <f t="shared" si="27"/>
        <v>1.5376430212639075E-3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167</v>
      </c>
      <c r="E88" s="166">
        <v>669</v>
      </c>
      <c r="F88" s="166">
        <v>1137</v>
      </c>
      <c r="G88" s="166">
        <v>942</v>
      </c>
      <c r="H88" s="166">
        <v>851</v>
      </c>
      <c r="I88" s="167">
        <f t="shared" si="26"/>
        <v>-9.6602972399150722E-2</v>
      </c>
      <c r="J88" s="166">
        <f t="shared" si="25"/>
        <v>-91</v>
      </c>
      <c r="K88" s="167">
        <f t="shared" si="27"/>
        <v>3.1096345320712578E-4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959</v>
      </c>
      <c r="E89" s="166">
        <v>476</v>
      </c>
      <c r="F89" s="166">
        <v>1174</v>
      </c>
      <c r="G89" s="166">
        <v>774</v>
      </c>
      <c r="H89" s="166">
        <v>405</v>
      </c>
      <c r="I89" s="167">
        <f t="shared" si="26"/>
        <v>-0.47674418604651159</v>
      </c>
      <c r="J89" s="166">
        <f t="shared" si="25"/>
        <v>-369</v>
      </c>
      <c r="K89" s="167">
        <f t="shared" si="27"/>
        <v>1.4799083260738654E-4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22091</v>
      </c>
      <c r="E90" s="171">
        <f t="shared" si="29"/>
        <v>49318</v>
      </c>
      <c r="F90" s="171">
        <f t="shared" si="29"/>
        <v>67329</v>
      </c>
      <c r="G90" s="171">
        <f t="shared" si="29"/>
        <v>85325</v>
      </c>
      <c r="H90" s="171">
        <f t="shared" si="29"/>
        <v>81557</v>
      </c>
      <c r="I90" s="172">
        <f t="shared" si="26"/>
        <v>-4.4160562554937055E-2</v>
      </c>
      <c r="J90" s="171">
        <f>H90-G90</f>
        <v>-3768</v>
      </c>
      <c r="K90" s="172">
        <f t="shared" si="27"/>
        <v>2.9801699592495366E-2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5487</v>
      </c>
      <c r="E92" s="178">
        <v>11277</v>
      </c>
      <c r="F92" s="178">
        <v>10373</v>
      </c>
      <c r="G92" s="178">
        <v>10115</v>
      </c>
      <c r="H92" s="178">
        <v>11658</v>
      </c>
      <c r="I92" s="179">
        <f>IFERROR(H92/G92-1,"-")</f>
        <v>0.15254572417202183</v>
      </c>
      <c r="J92" s="178">
        <f>H92-G92</f>
        <v>1543</v>
      </c>
      <c r="K92" s="179">
        <f>H92/H$8</f>
        <v>4.2599435223133631E-3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3249</v>
      </c>
      <c r="E93" s="162">
        <v>7954</v>
      </c>
      <c r="F93" s="162">
        <v>6546</v>
      </c>
      <c r="G93" s="162">
        <v>6147</v>
      </c>
      <c r="H93" s="162">
        <v>7419</v>
      </c>
      <c r="I93" s="163">
        <f>IFERROR(H93/G93-1,"-")</f>
        <v>0.20693020985846755</v>
      </c>
      <c r="J93" s="162">
        <f t="shared" ref="J93:J103" si="30">H93-G93</f>
        <v>1272</v>
      </c>
      <c r="K93" s="163">
        <f>H93/H$8</f>
        <v>2.7109728076893844E-3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1771</v>
      </c>
      <c r="E94" s="166">
        <v>4228</v>
      </c>
      <c r="F94" s="166">
        <v>1166</v>
      </c>
      <c r="G94" s="166">
        <v>1164</v>
      </c>
      <c r="H94" s="166">
        <v>3102</v>
      </c>
      <c r="I94" s="167">
        <f>IFERROR(H94/G94-1,"-")</f>
        <v>1.6649484536082473</v>
      </c>
      <c r="J94" s="166">
        <f t="shared" si="30"/>
        <v>1938</v>
      </c>
      <c r="K94" s="167">
        <f>H94/H$8</f>
        <v>1.1335001549336123E-3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1478</v>
      </c>
      <c r="E95" s="166">
        <v>3726</v>
      </c>
      <c r="F95" s="166">
        <v>5380</v>
      </c>
      <c r="G95" s="166">
        <v>4983</v>
      </c>
      <c r="H95" s="166">
        <v>4317</v>
      </c>
      <c r="I95" s="167">
        <f>IFERROR(H95/G95-1,"-")</f>
        <v>-0.13365442504515357</v>
      </c>
      <c r="J95" s="166">
        <f t="shared" si="30"/>
        <v>-666</v>
      </c>
      <c r="K95" s="167">
        <f>H95/H$8</f>
        <v>1.5774726527557721E-3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2238</v>
      </c>
      <c r="E96" s="162">
        <v>3323</v>
      </c>
      <c r="F96" s="162">
        <v>3827</v>
      </c>
      <c r="G96" s="162">
        <v>3968</v>
      </c>
      <c r="H96" s="162">
        <v>4239</v>
      </c>
      <c r="I96" s="163">
        <f>IFERROR(H96/G96-1,"-")</f>
        <v>6.8296370967741993E-2</v>
      </c>
      <c r="J96" s="162">
        <f t="shared" si="30"/>
        <v>271</v>
      </c>
      <c r="K96" s="163">
        <f>H96/H$8</f>
        <v>1.5489707146239791E-3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121</v>
      </c>
      <c r="E97" s="166">
        <v>530</v>
      </c>
      <c r="F97" s="166">
        <v>510</v>
      </c>
      <c r="G97" s="166">
        <v>471</v>
      </c>
      <c r="H97" s="166">
        <v>452</v>
      </c>
      <c r="I97" s="167">
        <f t="shared" ref="I97:I104" si="31">IFERROR(H97/G97-1,"-")</f>
        <v>-4.0339702760084917E-2</v>
      </c>
      <c r="J97" s="166">
        <f t="shared" si="30"/>
        <v>-19</v>
      </c>
      <c r="K97" s="167">
        <f t="shared" ref="K97:K104" si="32">H97/H$8</f>
        <v>1.6516507737910794E-4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885</v>
      </c>
      <c r="E98" s="166">
        <v>894</v>
      </c>
      <c r="F98" s="166">
        <v>831</v>
      </c>
      <c r="G98" s="166">
        <v>1011</v>
      </c>
      <c r="H98" s="166">
        <v>965</v>
      </c>
      <c r="I98" s="167">
        <f t="shared" si="31"/>
        <v>-4.5499505440158239E-2</v>
      </c>
      <c r="J98" s="166">
        <f t="shared" si="30"/>
        <v>-46</v>
      </c>
      <c r="K98" s="167">
        <f t="shared" si="32"/>
        <v>3.5262013201513086E-4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357</v>
      </c>
      <c r="E99" s="166">
        <v>278</v>
      </c>
      <c r="F99" s="166">
        <v>374</v>
      </c>
      <c r="G99" s="166">
        <v>426</v>
      </c>
      <c r="H99" s="166">
        <v>397</v>
      </c>
      <c r="I99" s="167">
        <f t="shared" si="31"/>
        <v>-6.8075117370892002E-2</v>
      </c>
      <c r="J99" s="166">
        <f t="shared" si="30"/>
        <v>-29</v>
      </c>
      <c r="K99" s="167">
        <f t="shared" si="32"/>
        <v>1.4506755690156162E-4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52</v>
      </c>
      <c r="E100" s="166">
        <v>448</v>
      </c>
      <c r="F100" s="166">
        <v>127</v>
      </c>
      <c r="G100" s="166">
        <v>314</v>
      </c>
      <c r="H100" s="166">
        <v>155</v>
      </c>
      <c r="I100" s="167">
        <f t="shared" si="31"/>
        <v>-0.50636942675159236</v>
      </c>
      <c r="J100" s="166">
        <f t="shared" si="30"/>
        <v>-159</v>
      </c>
      <c r="K100" s="167">
        <f t="shared" si="32"/>
        <v>5.663846680035781E-5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84</v>
      </c>
      <c r="E101" s="166">
        <v>70</v>
      </c>
      <c r="F101" s="166">
        <v>73</v>
      </c>
      <c r="G101" s="166">
        <v>55</v>
      </c>
      <c r="H101" s="166">
        <v>105</v>
      </c>
      <c r="I101" s="167">
        <f t="shared" si="31"/>
        <v>0.90909090909090917</v>
      </c>
      <c r="J101" s="166">
        <f t="shared" si="30"/>
        <v>50</v>
      </c>
      <c r="K101" s="167">
        <f t="shared" si="32"/>
        <v>3.8367993638952063E-5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0</v>
      </c>
      <c r="E102" s="166">
        <v>7</v>
      </c>
      <c r="F102" s="166">
        <v>2</v>
      </c>
      <c r="G102" s="166">
        <v>176</v>
      </c>
      <c r="H102" s="166">
        <v>4</v>
      </c>
      <c r="I102" s="167">
        <f t="shared" si="31"/>
        <v>-0.97727272727272729</v>
      </c>
      <c r="J102" s="166">
        <f t="shared" si="30"/>
        <v>-172</v>
      </c>
      <c r="K102" s="167">
        <f t="shared" si="32"/>
        <v>1.4616378529124597E-6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10</v>
      </c>
      <c r="E103" s="166">
        <v>29</v>
      </c>
      <c r="F103" s="166">
        <v>48</v>
      </c>
      <c r="G103" s="166">
        <v>0</v>
      </c>
      <c r="H103" s="166">
        <v>30</v>
      </c>
      <c r="I103" s="167" t="str">
        <f t="shared" si="31"/>
        <v>-</v>
      </c>
      <c r="J103" s="166">
        <f t="shared" si="30"/>
        <v>30</v>
      </c>
      <c r="K103" s="167">
        <f t="shared" si="32"/>
        <v>1.0962283896843447E-5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729</v>
      </c>
      <c r="E104" s="171">
        <f t="shared" si="34"/>
        <v>1067</v>
      </c>
      <c r="F104" s="171">
        <f t="shared" si="34"/>
        <v>1862</v>
      </c>
      <c r="G104" s="171">
        <f t="shared" si="34"/>
        <v>1515</v>
      </c>
      <c r="H104" s="171">
        <f t="shared" si="34"/>
        <v>2131</v>
      </c>
      <c r="I104" s="172">
        <f t="shared" si="31"/>
        <v>0.40660066006600659</v>
      </c>
      <c r="J104" s="171">
        <f>H104-G104</f>
        <v>616</v>
      </c>
      <c r="K104" s="172">
        <f t="shared" si="32"/>
        <v>7.7868756613911282E-4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64992</v>
      </c>
      <c r="E106" s="178">
        <v>93083</v>
      </c>
      <c r="F106" s="178">
        <v>128219</v>
      </c>
      <c r="G106" s="178">
        <v>124929</v>
      </c>
      <c r="H106" s="178">
        <v>121111</v>
      </c>
      <c r="I106" s="179">
        <f>IFERROR(H106/G106-1,"-")</f>
        <v>-3.0561358851827869E-2</v>
      </c>
      <c r="J106" s="178">
        <f>H106-G106</f>
        <v>-3818</v>
      </c>
      <c r="K106" s="179">
        <f>H106/H$8</f>
        <v>4.4255105501020221E-2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22760</v>
      </c>
      <c r="E107" s="162">
        <v>14239</v>
      </c>
      <c r="F107" s="162">
        <v>18322</v>
      </c>
      <c r="G107" s="162">
        <v>20012</v>
      </c>
      <c r="H107" s="162">
        <v>23498</v>
      </c>
      <c r="I107" s="163">
        <f>IFERROR(H107/G107-1,"-")</f>
        <v>0.17419548271037377</v>
      </c>
      <c r="J107" s="162">
        <f t="shared" ref="J107:J117" si="35">H107-G107</f>
        <v>3486</v>
      </c>
      <c r="K107" s="163">
        <f>H107/H$8</f>
        <v>8.5863915669342431E-3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8801</v>
      </c>
      <c r="E108" s="166">
        <v>2599</v>
      </c>
      <c r="F108" s="166">
        <v>4933</v>
      </c>
      <c r="G108" s="166">
        <v>5206</v>
      </c>
      <c r="H108" s="166">
        <v>9241</v>
      </c>
      <c r="I108" s="167">
        <f>IFERROR(H108/G108-1,"-")</f>
        <v>0.77506723011909329</v>
      </c>
      <c r="J108" s="166">
        <f t="shared" si="35"/>
        <v>4035</v>
      </c>
      <c r="K108" s="167">
        <f>H108/H$8</f>
        <v>3.3767488496910096E-3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13959</v>
      </c>
      <c r="E109" s="166">
        <v>11640</v>
      </c>
      <c r="F109" s="166">
        <v>13389</v>
      </c>
      <c r="G109" s="166">
        <v>14806</v>
      </c>
      <c r="H109" s="166">
        <v>14257</v>
      </c>
      <c r="I109" s="167">
        <f>IFERROR(H109/G109-1,"-")</f>
        <v>-3.7079562339592087E-2</v>
      </c>
      <c r="J109" s="166">
        <f t="shared" si="35"/>
        <v>-549</v>
      </c>
      <c r="K109" s="167">
        <f>H109/H$8</f>
        <v>5.209642717243234E-3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42232</v>
      </c>
      <c r="E110" s="162">
        <v>78844</v>
      </c>
      <c r="F110" s="162">
        <v>109897</v>
      </c>
      <c r="G110" s="162">
        <v>104917</v>
      </c>
      <c r="H110" s="162">
        <v>97613</v>
      </c>
      <c r="I110" s="163">
        <f>IFERROR(H110/G110-1,"-")</f>
        <v>-6.9616935291706761E-2</v>
      </c>
      <c r="J110" s="162">
        <f t="shared" si="35"/>
        <v>-7304</v>
      </c>
      <c r="K110" s="163">
        <f>H110/H$8</f>
        <v>3.566871393408598E-2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5286</v>
      </c>
      <c r="E111" s="166">
        <v>50592</v>
      </c>
      <c r="F111" s="166">
        <v>70294</v>
      </c>
      <c r="G111" s="166">
        <v>70684</v>
      </c>
      <c r="H111" s="166">
        <v>58884</v>
      </c>
      <c r="I111" s="167">
        <f t="shared" ref="I111:I118" si="36">IFERROR(H111/G111-1,"-")</f>
        <v>-0.16694018448305137</v>
      </c>
      <c r="J111" s="166">
        <f t="shared" si="35"/>
        <v>-11800</v>
      </c>
      <c r="K111" s="167">
        <f t="shared" ref="K111:K118" si="37">H111/H$8</f>
        <v>2.1516770832724318E-2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9992</v>
      </c>
      <c r="E112" s="166">
        <v>2320</v>
      </c>
      <c r="F112" s="166">
        <v>4197</v>
      </c>
      <c r="G112" s="166">
        <v>3422</v>
      </c>
      <c r="H112" s="166">
        <v>5395</v>
      </c>
      <c r="I112" s="167">
        <f t="shared" si="36"/>
        <v>0.5765634132086499</v>
      </c>
      <c r="J112" s="166">
        <f t="shared" si="35"/>
        <v>1973</v>
      </c>
      <c r="K112" s="167">
        <f t="shared" si="37"/>
        <v>1.9713840541156799E-3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7439</v>
      </c>
      <c r="E113" s="166">
        <v>3065</v>
      </c>
      <c r="F113" s="166">
        <v>6352</v>
      </c>
      <c r="G113" s="166">
        <v>6666</v>
      </c>
      <c r="H113" s="166">
        <v>9715</v>
      </c>
      <c r="I113" s="167">
        <f t="shared" si="36"/>
        <v>0.4573957395739574</v>
      </c>
      <c r="J113" s="166">
        <f t="shared" si="35"/>
        <v>3049</v>
      </c>
      <c r="K113" s="167">
        <f t="shared" si="37"/>
        <v>3.5499529352611362E-3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4844</v>
      </c>
      <c r="E114" s="166">
        <v>2005</v>
      </c>
      <c r="F114" s="166">
        <v>2054</v>
      </c>
      <c r="G114" s="166">
        <v>2200</v>
      </c>
      <c r="H114" s="166">
        <v>2339</v>
      </c>
      <c r="I114" s="167">
        <f t="shared" si="36"/>
        <v>6.3181818181818228E-2</v>
      </c>
      <c r="J114" s="166">
        <f t="shared" si="35"/>
        <v>139</v>
      </c>
      <c r="K114" s="167">
        <f t="shared" si="37"/>
        <v>8.5469273449056071E-4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5012</v>
      </c>
      <c r="E115" s="166">
        <v>2792</v>
      </c>
      <c r="F115" s="166">
        <v>1595</v>
      </c>
      <c r="G115" s="166">
        <v>1704</v>
      </c>
      <c r="H115" s="166">
        <v>1764</v>
      </c>
      <c r="I115" s="167">
        <f t="shared" si="36"/>
        <v>3.5211267605633756E-2</v>
      </c>
      <c r="J115" s="166">
        <f t="shared" si="35"/>
        <v>60</v>
      </c>
      <c r="K115" s="167">
        <f t="shared" si="37"/>
        <v>6.4458229313439468E-4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26</v>
      </c>
      <c r="E116" s="166">
        <v>162</v>
      </c>
      <c r="F116" s="166">
        <v>63</v>
      </c>
      <c r="G116" s="166">
        <v>224</v>
      </c>
      <c r="H116" s="166">
        <v>235</v>
      </c>
      <c r="I116" s="167">
        <f t="shared" si="36"/>
        <v>4.9107142857142794E-2</v>
      </c>
      <c r="J116" s="166">
        <f t="shared" si="35"/>
        <v>11</v>
      </c>
      <c r="K116" s="167">
        <f t="shared" si="37"/>
        <v>8.5871223858607004E-5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46</v>
      </c>
      <c r="E117" s="166">
        <v>278</v>
      </c>
      <c r="F117" s="166">
        <v>45</v>
      </c>
      <c r="G117" s="166">
        <v>67</v>
      </c>
      <c r="H117" s="166">
        <v>93</v>
      </c>
      <c r="I117" s="167">
        <f t="shared" si="36"/>
        <v>0.38805970149253732</v>
      </c>
      <c r="J117" s="166">
        <f t="shared" si="35"/>
        <v>26</v>
      </c>
      <c r="K117" s="167">
        <f t="shared" si="37"/>
        <v>3.3983080080214686E-5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9587</v>
      </c>
      <c r="E118" s="171">
        <f t="shared" si="39"/>
        <v>17630</v>
      </c>
      <c r="F118" s="171">
        <f t="shared" si="39"/>
        <v>25297</v>
      </c>
      <c r="G118" s="171">
        <f t="shared" si="39"/>
        <v>19950</v>
      </c>
      <c r="H118" s="171">
        <f t="shared" si="39"/>
        <v>19188</v>
      </c>
      <c r="I118" s="172">
        <f t="shared" si="36"/>
        <v>-3.819548872180456E-2</v>
      </c>
      <c r="J118" s="171">
        <f>H118-G118</f>
        <v>-762</v>
      </c>
      <c r="K118" s="172">
        <f t="shared" si="37"/>
        <v>7.0114767804210689E-3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26795</v>
      </c>
      <c r="E120" s="178">
        <v>40470</v>
      </c>
      <c r="F120" s="178">
        <v>38639</v>
      </c>
      <c r="G120" s="178">
        <v>40074</v>
      </c>
      <c r="H120" s="178">
        <v>42497</v>
      </c>
      <c r="I120" s="179">
        <f>IFERROR(H120/G120-1,"-")</f>
        <v>6.0463143185107482E-2</v>
      </c>
      <c r="J120" s="178">
        <f>H120-G120</f>
        <v>2423</v>
      </c>
      <c r="K120" s="179">
        <f>H120/H$8</f>
        <v>1.5528805958805198E-2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18447</v>
      </c>
      <c r="E121" s="162">
        <v>24304</v>
      </c>
      <c r="F121" s="162">
        <v>25871</v>
      </c>
      <c r="G121" s="162">
        <v>28215</v>
      </c>
      <c r="H121" s="162">
        <v>31150</v>
      </c>
      <c r="I121" s="163">
        <f>IFERROR(H121/G121-1,"-")</f>
        <v>0.10402268297005146</v>
      </c>
      <c r="J121" s="162">
        <f t="shared" ref="J121:J131" si="40">H121-G121</f>
        <v>2935</v>
      </c>
      <c r="K121" s="163">
        <f>H121/H$8</f>
        <v>1.1382504779555779E-2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9609</v>
      </c>
      <c r="E122" s="166">
        <v>12260</v>
      </c>
      <c r="F122" s="166">
        <v>11203</v>
      </c>
      <c r="G122" s="166">
        <v>12643</v>
      </c>
      <c r="H122" s="166">
        <v>15227</v>
      </c>
      <c r="I122" s="167">
        <f>IFERROR(H122/G122-1,"-")</f>
        <v>0.20438187139128372</v>
      </c>
      <c r="J122" s="166">
        <f t="shared" si="40"/>
        <v>2584</v>
      </c>
      <c r="K122" s="167">
        <f>H122/H$8</f>
        <v>5.5640898965745051E-3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8838</v>
      </c>
      <c r="E123" s="166">
        <v>12044</v>
      </c>
      <c r="F123" s="166">
        <v>14668</v>
      </c>
      <c r="G123" s="166">
        <v>15572</v>
      </c>
      <c r="H123" s="166">
        <v>15923</v>
      </c>
      <c r="I123" s="167">
        <f>IFERROR(H123/G123-1,"-")</f>
        <v>2.2540457230927347E-2</v>
      </c>
      <c r="J123" s="166">
        <f t="shared" si="40"/>
        <v>351</v>
      </c>
      <c r="K123" s="167">
        <f>H123/H$8</f>
        <v>5.8184148829812732E-3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8348</v>
      </c>
      <c r="E124" s="162">
        <v>16166</v>
      </c>
      <c r="F124" s="162">
        <v>12768</v>
      </c>
      <c r="G124" s="162">
        <v>11859</v>
      </c>
      <c r="H124" s="162">
        <v>11347</v>
      </c>
      <c r="I124" s="163">
        <f>IFERROR(H124/G124-1,"-")</f>
        <v>-4.3173960704949832E-2</v>
      </c>
      <c r="J124" s="162">
        <f t="shared" si="40"/>
        <v>-512</v>
      </c>
      <c r="K124" s="163">
        <f>H124/H$8</f>
        <v>4.1463011792494198E-3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363</v>
      </c>
      <c r="E125" s="166">
        <v>2004</v>
      </c>
      <c r="F125" s="166">
        <v>1777</v>
      </c>
      <c r="G125" s="166">
        <v>1481</v>
      </c>
      <c r="H125" s="166">
        <v>1064</v>
      </c>
      <c r="I125" s="167">
        <f t="shared" ref="I125:I132" si="41">IFERROR(H125/G125-1,"-")</f>
        <v>-0.28156650911546255</v>
      </c>
      <c r="J125" s="166">
        <f t="shared" si="40"/>
        <v>-417</v>
      </c>
      <c r="K125" s="167">
        <f t="shared" ref="K125:K132" si="42">H125/H$8</f>
        <v>3.8879566887471424E-4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1002</v>
      </c>
      <c r="E126" s="166">
        <v>1123</v>
      </c>
      <c r="F126" s="166">
        <v>1064</v>
      </c>
      <c r="G126" s="166">
        <v>1312</v>
      </c>
      <c r="H126" s="166">
        <v>1070</v>
      </c>
      <c r="I126" s="167">
        <f t="shared" si="41"/>
        <v>-0.18445121951219512</v>
      </c>
      <c r="J126" s="166">
        <f t="shared" si="40"/>
        <v>-242</v>
      </c>
      <c r="K126" s="167">
        <f t="shared" si="42"/>
        <v>3.9098812565408294E-4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1029</v>
      </c>
      <c r="E127" s="166">
        <v>1049</v>
      </c>
      <c r="F127" s="166">
        <v>1678</v>
      </c>
      <c r="G127" s="166">
        <v>905</v>
      </c>
      <c r="H127" s="166">
        <v>923</v>
      </c>
      <c r="I127" s="167">
        <f t="shared" si="41"/>
        <v>1.9889502762430844E-2</v>
      </c>
      <c r="J127" s="166">
        <f t="shared" si="40"/>
        <v>18</v>
      </c>
      <c r="K127" s="167">
        <f t="shared" si="42"/>
        <v>3.3727293455955003E-4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197</v>
      </c>
      <c r="E128" s="166">
        <v>373</v>
      </c>
      <c r="F128" s="166">
        <v>225</v>
      </c>
      <c r="G128" s="166">
        <v>267</v>
      </c>
      <c r="H128" s="166">
        <v>360</v>
      </c>
      <c r="I128" s="167">
        <f t="shared" si="41"/>
        <v>0.348314606741573</v>
      </c>
      <c r="J128" s="166">
        <f t="shared" si="40"/>
        <v>93</v>
      </c>
      <c r="K128" s="167">
        <f t="shared" si="42"/>
        <v>1.3154740676212136E-4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160</v>
      </c>
      <c r="E129" s="166">
        <v>268</v>
      </c>
      <c r="F129" s="166">
        <v>221</v>
      </c>
      <c r="G129" s="166">
        <v>272</v>
      </c>
      <c r="H129" s="166">
        <v>281</v>
      </c>
      <c r="I129" s="167">
        <f t="shared" si="41"/>
        <v>3.3088235294117752E-2</v>
      </c>
      <c r="J129" s="166">
        <f t="shared" si="40"/>
        <v>9</v>
      </c>
      <c r="K129" s="167">
        <f t="shared" si="42"/>
        <v>1.0268005916710028E-4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15</v>
      </c>
      <c r="E130" s="166">
        <v>91</v>
      </c>
      <c r="F130" s="166">
        <v>162</v>
      </c>
      <c r="G130" s="166">
        <v>228</v>
      </c>
      <c r="H130" s="166">
        <v>75</v>
      </c>
      <c r="I130" s="167">
        <f t="shared" si="41"/>
        <v>-0.67105263157894735</v>
      </c>
      <c r="J130" s="166">
        <f t="shared" si="40"/>
        <v>-153</v>
      </c>
      <c r="K130" s="167">
        <f t="shared" si="42"/>
        <v>2.7405709742108617E-5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61</v>
      </c>
      <c r="E131" s="166">
        <v>343</v>
      </c>
      <c r="F131" s="166">
        <v>78</v>
      </c>
      <c r="G131" s="166">
        <v>57</v>
      </c>
      <c r="H131" s="166">
        <v>74</v>
      </c>
      <c r="I131" s="167">
        <f t="shared" si="41"/>
        <v>0.29824561403508776</v>
      </c>
      <c r="J131" s="166">
        <f t="shared" si="40"/>
        <v>17</v>
      </c>
      <c r="K131" s="167">
        <f t="shared" si="42"/>
        <v>2.7040300278880501E-5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5521</v>
      </c>
      <c r="E132" s="171">
        <f t="shared" si="44"/>
        <v>10915</v>
      </c>
      <c r="F132" s="171">
        <f t="shared" si="44"/>
        <v>7563</v>
      </c>
      <c r="G132" s="171">
        <f t="shared" si="44"/>
        <v>7337</v>
      </c>
      <c r="H132" s="171">
        <f t="shared" si="44"/>
        <v>7500</v>
      </c>
      <c r="I132" s="172">
        <f t="shared" si="41"/>
        <v>2.2216164644950354E-2</v>
      </c>
      <c r="J132" s="171">
        <f>H132-G132</f>
        <v>163</v>
      </c>
      <c r="K132" s="172">
        <f t="shared" si="42"/>
        <v>2.7405709742108616E-3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18794</v>
      </c>
      <c r="E134" s="178">
        <v>132220</v>
      </c>
      <c r="F134" s="178">
        <v>142289</v>
      </c>
      <c r="G134" s="178">
        <v>157113</v>
      </c>
      <c r="H134" s="178">
        <v>156124</v>
      </c>
      <c r="I134" s="179">
        <f>IFERROR(H134/G134-1,"-")</f>
        <v>-6.2948323817888507E-3</v>
      </c>
      <c r="J134" s="178">
        <f>H134-G134</f>
        <v>-989</v>
      </c>
      <c r="K134" s="179">
        <f>H134/H$8</f>
        <v>5.704918703702621E-2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7198</v>
      </c>
      <c r="E135" s="162">
        <v>7211</v>
      </c>
      <c r="F135" s="162">
        <v>11716</v>
      </c>
      <c r="G135" s="162">
        <v>9313</v>
      </c>
      <c r="H135" s="162">
        <v>9472</v>
      </c>
      <c r="I135" s="163">
        <f>IFERROR(H135/G135-1,"-")</f>
        <v>1.7072908837109324E-2</v>
      </c>
      <c r="J135" s="162">
        <f t="shared" ref="J135:J145" si="45">H135-G135</f>
        <v>159</v>
      </c>
      <c r="K135" s="163">
        <f>H135/H$8</f>
        <v>3.4611584356967042E-3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3492</v>
      </c>
      <c r="E136" s="166">
        <v>3205</v>
      </c>
      <c r="F136" s="166">
        <v>6156</v>
      </c>
      <c r="G136" s="166">
        <v>5195</v>
      </c>
      <c r="H136" s="166">
        <v>3556</v>
      </c>
      <c r="I136" s="167">
        <f>IFERROR(H136/G136-1,"-")</f>
        <v>-0.31549566891241576</v>
      </c>
      <c r="J136" s="166">
        <f t="shared" si="45"/>
        <v>-1639</v>
      </c>
      <c r="K136" s="167">
        <f>H136/H$8</f>
        <v>1.2993960512391765E-3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3706</v>
      </c>
      <c r="E137" s="166">
        <v>4006</v>
      </c>
      <c r="F137" s="166">
        <v>5560</v>
      </c>
      <c r="G137" s="166">
        <v>4118</v>
      </c>
      <c r="H137" s="166">
        <v>5916</v>
      </c>
      <c r="I137" s="167">
        <f>IFERROR(H137/G137-1,"-")</f>
        <v>0.43661971830985924</v>
      </c>
      <c r="J137" s="166">
        <f t="shared" si="45"/>
        <v>1798</v>
      </c>
      <c r="K137" s="167">
        <f>H137/H$8</f>
        <v>2.1617623844575277E-3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11596</v>
      </c>
      <c r="E138" s="162">
        <v>125009</v>
      </c>
      <c r="F138" s="162">
        <v>130573</v>
      </c>
      <c r="G138" s="162">
        <v>147800</v>
      </c>
      <c r="H138" s="162">
        <v>146652</v>
      </c>
      <c r="I138" s="163">
        <f>IFERROR(H138/G138-1,"-")</f>
        <v>-7.7672530446549759E-3</v>
      </c>
      <c r="J138" s="162">
        <f t="shared" si="45"/>
        <v>-1148</v>
      </c>
      <c r="K138" s="163">
        <f>H138/H$8</f>
        <v>5.3588028601329503E-2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488</v>
      </c>
      <c r="E139" s="166">
        <v>59135</v>
      </c>
      <c r="F139" s="166">
        <v>59708</v>
      </c>
      <c r="G139" s="166">
        <v>77243</v>
      </c>
      <c r="H139" s="166">
        <v>76127</v>
      </c>
      <c r="I139" s="167">
        <f t="shared" ref="I139:I146" si="46">IFERROR(H139/G139-1,"-")</f>
        <v>-1.4447911137578817E-2</v>
      </c>
      <c r="J139" s="166">
        <f t="shared" si="45"/>
        <v>-1116</v>
      </c>
      <c r="K139" s="167">
        <f t="shared" ref="K139:K146" si="47">H139/H$8</f>
        <v>2.7817526207166703E-2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1838</v>
      </c>
      <c r="E140" s="166">
        <v>9733</v>
      </c>
      <c r="F140" s="166">
        <v>14038</v>
      </c>
      <c r="G140" s="166">
        <v>12045</v>
      </c>
      <c r="H140" s="166">
        <v>14419</v>
      </c>
      <c r="I140" s="167">
        <f t="shared" si="46"/>
        <v>0.19709422997094239</v>
      </c>
      <c r="J140" s="166">
        <f t="shared" si="45"/>
        <v>2374</v>
      </c>
      <c r="K140" s="167">
        <f t="shared" si="47"/>
        <v>5.2688390502861884E-3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2242</v>
      </c>
      <c r="E141" s="166">
        <v>13362</v>
      </c>
      <c r="F141" s="166">
        <v>11816</v>
      </c>
      <c r="G141" s="166">
        <v>11749</v>
      </c>
      <c r="H141" s="166">
        <v>12238</v>
      </c>
      <c r="I141" s="167">
        <f t="shared" si="46"/>
        <v>4.1620563452208659E-2</v>
      </c>
      <c r="J141" s="166">
        <f t="shared" si="45"/>
        <v>489</v>
      </c>
      <c r="K141" s="167">
        <f t="shared" si="47"/>
        <v>4.4718810109856703E-3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425</v>
      </c>
      <c r="E142" s="166">
        <v>4085</v>
      </c>
      <c r="F142" s="166">
        <v>5430</v>
      </c>
      <c r="G142" s="166">
        <v>5221</v>
      </c>
      <c r="H142" s="166">
        <v>3653</v>
      </c>
      <c r="I142" s="167">
        <f t="shared" si="46"/>
        <v>-0.30032560812104958</v>
      </c>
      <c r="J142" s="166">
        <f t="shared" si="45"/>
        <v>-1568</v>
      </c>
      <c r="K142" s="167">
        <f t="shared" si="47"/>
        <v>1.3348407691723037E-3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585</v>
      </c>
      <c r="E143" s="166">
        <v>1664</v>
      </c>
      <c r="F143" s="166">
        <v>2826</v>
      </c>
      <c r="G143" s="166">
        <v>4328</v>
      </c>
      <c r="H143" s="166">
        <v>2367</v>
      </c>
      <c r="I143" s="167">
        <f t="shared" si="46"/>
        <v>-0.45309611829944552</v>
      </c>
      <c r="J143" s="166">
        <f t="shared" si="45"/>
        <v>-1961</v>
      </c>
      <c r="K143" s="167">
        <f t="shared" si="47"/>
        <v>8.6492419946094796E-4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20</v>
      </c>
      <c r="E144" s="166">
        <v>86</v>
      </c>
      <c r="F144" s="166">
        <v>6</v>
      </c>
      <c r="G144" s="166">
        <v>28</v>
      </c>
      <c r="H144" s="166">
        <v>136</v>
      </c>
      <c r="I144" s="167">
        <f t="shared" si="46"/>
        <v>3.8571428571428568</v>
      </c>
      <c r="J144" s="166">
        <f t="shared" si="45"/>
        <v>108</v>
      </c>
      <c r="K144" s="167">
        <f t="shared" si="47"/>
        <v>4.9695686999023625E-5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46</v>
      </c>
      <c r="F145" s="166">
        <v>42</v>
      </c>
      <c r="G145" s="166">
        <v>24</v>
      </c>
      <c r="H145" s="166">
        <v>166</v>
      </c>
      <c r="I145" s="167">
        <f t="shared" si="46"/>
        <v>5.916666666666667</v>
      </c>
      <c r="J145" s="166">
        <f t="shared" si="45"/>
        <v>142</v>
      </c>
      <c r="K145" s="167">
        <f t="shared" si="47"/>
        <v>6.0657970895867072E-5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5987</v>
      </c>
      <c r="E146" s="171">
        <f t="shared" si="49"/>
        <v>36898</v>
      </c>
      <c r="F146" s="171">
        <f t="shared" si="49"/>
        <v>36707</v>
      </c>
      <c r="G146" s="171">
        <f t="shared" si="49"/>
        <v>37162</v>
      </c>
      <c r="H146" s="171">
        <f t="shared" si="49"/>
        <v>37546</v>
      </c>
      <c r="I146" s="172">
        <f t="shared" si="46"/>
        <v>1.0333135999138987E-2</v>
      </c>
      <c r="J146" s="171">
        <f>H146-G146</f>
        <v>384</v>
      </c>
      <c r="K146" s="172">
        <f t="shared" si="47"/>
        <v>1.3719663706362802E-2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17642</v>
      </c>
      <c r="E148" s="178">
        <v>48121</v>
      </c>
      <c r="F148" s="178">
        <v>57419</v>
      </c>
      <c r="G148" s="178">
        <v>56629</v>
      </c>
      <c r="H148" s="178">
        <v>52635</v>
      </c>
      <c r="I148" s="179">
        <f>IFERROR(H148/G148-1,"-")</f>
        <v>-7.0529234137985841E-2</v>
      </c>
      <c r="J148" s="178">
        <f>H148-G148</f>
        <v>-3994</v>
      </c>
      <c r="K148" s="179">
        <f>H148/H$8</f>
        <v>1.9233327097011827E-2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10241</v>
      </c>
      <c r="E149" s="162">
        <v>27350</v>
      </c>
      <c r="F149" s="162">
        <v>28926</v>
      </c>
      <c r="G149" s="162">
        <v>31174</v>
      </c>
      <c r="H149" s="162">
        <v>25696</v>
      </c>
      <c r="I149" s="163">
        <f>IFERROR(H149/G149-1,"-")</f>
        <v>-0.1757233592095977</v>
      </c>
      <c r="J149" s="162">
        <f t="shared" ref="J149:J159" si="50">H149-G149</f>
        <v>-5478</v>
      </c>
      <c r="K149" s="163">
        <f>H149/H$8</f>
        <v>9.3895615671096399E-3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7754</v>
      </c>
      <c r="E150" s="166">
        <v>14534</v>
      </c>
      <c r="F150" s="166">
        <v>16854</v>
      </c>
      <c r="G150" s="166">
        <v>18994</v>
      </c>
      <c r="H150" s="166">
        <v>12504</v>
      </c>
      <c r="I150" s="167">
        <f>IFERROR(H150/G150-1,"-")</f>
        <v>-0.34168684847846686</v>
      </c>
      <c r="J150" s="166">
        <f t="shared" si="50"/>
        <v>-6490</v>
      </c>
      <c r="K150" s="167">
        <f>H150/H$8</f>
        <v>4.5690799282043486E-3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2487</v>
      </c>
      <c r="E151" s="166">
        <v>12816</v>
      </c>
      <c r="F151" s="166">
        <v>12072</v>
      </c>
      <c r="G151" s="166">
        <v>12180</v>
      </c>
      <c r="H151" s="166">
        <v>13192</v>
      </c>
      <c r="I151" s="167">
        <f>IFERROR(H151/G151-1,"-")</f>
        <v>8.3087027914614087E-2</v>
      </c>
      <c r="J151" s="166">
        <f t="shared" si="50"/>
        <v>1012</v>
      </c>
      <c r="K151" s="167">
        <f>H151/H$8</f>
        <v>4.8204816389052921E-3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7401</v>
      </c>
      <c r="E152" s="162">
        <v>20771</v>
      </c>
      <c r="F152" s="162">
        <v>28493</v>
      </c>
      <c r="G152" s="162">
        <v>25455</v>
      </c>
      <c r="H152" s="162">
        <v>26939</v>
      </c>
      <c r="I152" s="163">
        <f>IFERROR(H152/G152-1,"-")</f>
        <v>5.8298958947161639E-2</v>
      </c>
      <c r="J152" s="162">
        <f t="shared" si="50"/>
        <v>1484</v>
      </c>
      <c r="K152" s="163">
        <f>H152/H$8</f>
        <v>9.8437655299021872E-3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206</v>
      </c>
      <c r="E153" s="166">
        <v>8256</v>
      </c>
      <c r="F153" s="166">
        <v>11774</v>
      </c>
      <c r="G153" s="166">
        <v>11470</v>
      </c>
      <c r="H153" s="166">
        <v>6995</v>
      </c>
      <c r="I153" s="167">
        <f t="shared" ref="I153:I160" si="51">IFERROR(H153/G153-1,"-")</f>
        <v>-0.39014821272885791</v>
      </c>
      <c r="J153" s="166">
        <f t="shared" si="50"/>
        <v>-4475</v>
      </c>
      <c r="K153" s="167">
        <f t="shared" ref="K153:K160" si="52">H153/H$8</f>
        <v>2.5560391952806636E-3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2021</v>
      </c>
      <c r="E154" s="166">
        <v>5899</v>
      </c>
      <c r="F154" s="166">
        <v>4639</v>
      </c>
      <c r="G154" s="166">
        <v>4070</v>
      </c>
      <c r="H154" s="166">
        <v>3952</v>
      </c>
      <c r="I154" s="167">
        <f t="shared" si="51"/>
        <v>-2.8992628992628999E-2</v>
      </c>
      <c r="J154" s="166">
        <f t="shared" si="50"/>
        <v>-118</v>
      </c>
      <c r="K154" s="167">
        <f t="shared" si="52"/>
        <v>1.44409819867751E-3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2196</v>
      </c>
      <c r="E155" s="166">
        <v>1855</v>
      </c>
      <c r="F155" s="166">
        <v>4999</v>
      </c>
      <c r="G155" s="166">
        <v>3126</v>
      </c>
      <c r="H155" s="166">
        <v>10778</v>
      </c>
      <c r="I155" s="167">
        <f t="shared" si="51"/>
        <v>2.4478566858605246</v>
      </c>
      <c r="J155" s="166">
        <f t="shared" si="50"/>
        <v>7652</v>
      </c>
      <c r="K155" s="167">
        <f t="shared" si="52"/>
        <v>3.9383831946726219E-3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206</v>
      </c>
      <c r="E156" s="166">
        <v>411</v>
      </c>
      <c r="F156" s="166">
        <v>839</v>
      </c>
      <c r="G156" s="166">
        <v>848</v>
      </c>
      <c r="H156" s="166">
        <v>622</v>
      </c>
      <c r="I156" s="167">
        <f t="shared" si="51"/>
        <v>-0.26650943396226412</v>
      </c>
      <c r="J156" s="166">
        <f t="shared" si="50"/>
        <v>-226</v>
      </c>
      <c r="K156" s="167">
        <f t="shared" si="52"/>
        <v>2.2728468612788746E-4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410</v>
      </c>
      <c r="E157" s="166">
        <v>1866</v>
      </c>
      <c r="F157" s="166">
        <v>1686</v>
      </c>
      <c r="G157" s="166">
        <v>1218</v>
      </c>
      <c r="H157" s="166">
        <v>773</v>
      </c>
      <c r="I157" s="167">
        <f t="shared" si="51"/>
        <v>-0.36535303776683092</v>
      </c>
      <c r="J157" s="166">
        <f t="shared" si="50"/>
        <v>-445</v>
      </c>
      <c r="K157" s="167">
        <f t="shared" si="52"/>
        <v>2.8246151507533283E-4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4</v>
      </c>
      <c r="E158" s="166">
        <v>26</v>
      </c>
      <c r="F158" s="166">
        <v>90</v>
      </c>
      <c r="G158" s="166">
        <v>14</v>
      </c>
      <c r="H158" s="166">
        <v>10</v>
      </c>
      <c r="I158" s="167">
        <f t="shared" si="51"/>
        <v>-0.2857142857142857</v>
      </c>
      <c r="J158" s="166">
        <f t="shared" si="50"/>
        <v>-4</v>
      </c>
      <c r="K158" s="167">
        <f t="shared" si="52"/>
        <v>3.6540946322811488E-6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11</v>
      </c>
      <c r="E159" s="166">
        <v>57</v>
      </c>
      <c r="F159" s="166">
        <v>21</v>
      </c>
      <c r="G159" s="166">
        <v>9</v>
      </c>
      <c r="H159" s="166">
        <v>18</v>
      </c>
      <c r="I159" s="167">
        <f t="shared" si="51"/>
        <v>1</v>
      </c>
      <c r="J159" s="166">
        <f t="shared" si="50"/>
        <v>9</v>
      </c>
      <c r="K159" s="167">
        <f t="shared" si="52"/>
        <v>6.5773703381060685E-6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2347</v>
      </c>
      <c r="E160" s="171">
        <f t="shared" si="54"/>
        <v>2401</v>
      </c>
      <c r="F160" s="171">
        <f t="shared" si="54"/>
        <v>4445</v>
      </c>
      <c r="G160" s="171">
        <f t="shared" si="54"/>
        <v>4700</v>
      </c>
      <c r="H160" s="171">
        <f t="shared" si="54"/>
        <v>3791</v>
      </c>
      <c r="I160" s="172">
        <f t="shared" si="51"/>
        <v>-0.19340425531914895</v>
      </c>
      <c r="J160" s="171">
        <f>H160-G160</f>
        <v>-909</v>
      </c>
      <c r="K160" s="172">
        <f t="shared" si="52"/>
        <v>1.3852672750977837E-3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C9DCA-505B-4131-9FD9-695C9AAE1EB0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0"/>
      <c r="D3" s="280"/>
      <c r="E3" s="280"/>
      <c r="F3" s="280"/>
      <c r="G3" s="280"/>
      <c r="H3" s="280"/>
      <c r="I3" s="280"/>
      <c r="J3" s="280"/>
      <c r="K3" s="280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7213069</v>
      </c>
      <c r="D8" s="178">
        <v>2368548</v>
      </c>
      <c r="E8" s="178">
        <v>14358521</v>
      </c>
      <c r="F8" s="178">
        <v>16459932</v>
      </c>
      <c r="G8" s="178">
        <v>17554900</v>
      </c>
      <c r="H8" s="178">
        <v>16983898</v>
      </c>
      <c r="I8" s="179">
        <f>IFERROR(H8/G8-1,"-")</f>
        <v>-3.2526644982312614E-2</v>
      </c>
      <c r="J8" s="178">
        <f>H8-G8</f>
        <v>-571002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635952</v>
      </c>
      <c r="D9" s="162">
        <v>753096</v>
      </c>
      <c r="E9" s="162">
        <v>1755026</v>
      </c>
      <c r="F9" s="162">
        <v>1899221</v>
      </c>
      <c r="G9" s="162">
        <v>1879401</v>
      </c>
      <c r="H9" s="162">
        <v>1820886</v>
      </c>
      <c r="I9" s="163">
        <f>IFERROR(H9/G9-1,"-")</f>
        <v>-3.1134920115504894E-2</v>
      </c>
      <c r="J9" s="162">
        <f t="shared" ref="J9:J19" si="0">H9-G9</f>
        <v>-58515</v>
      </c>
      <c r="K9" s="163">
        <f>H9/H$8</f>
        <v>0.10721249032465928</v>
      </c>
      <c r="L9" s="81"/>
    </row>
    <row r="10" spans="1:12" x14ac:dyDescent="0.25">
      <c r="A10" s="164" t="s">
        <v>105</v>
      </c>
      <c r="B10" s="165" t="s">
        <v>105</v>
      </c>
      <c r="C10" s="166">
        <v>160644</v>
      </c>
      <c r="D10" s="166">
        <v>424682</v>
      </c>
      <c r="E10" s="166">
        <v>504192</v>
      </c>
      <c r="F10" s="166">
        <v>576863</v>
      </c>
      <c r="G10" s="166">
        <v>597150</v>
      </c>
      <c r="H10" s="166">
        <v>504286</v>
      </c>
      <c r="I10" s="167">
        <f>IFERROR(H10/G10-1,"-")</f>
        <v>-0.15551201540651427</v>
      </c>
      <c r="J10" s="166">
        <f t="shared" si="0"/>
        <v>-92864</v>
      </c>
      <c r="K10" s="167">
        <f>H10/H$8</f>
        <v>2.969200592231536E-2</v>
      </c>
      <c r="L10" s="81"/>
    </row>
    <row r="11" spans="1:12" x14ac:dyDescent="0.25">
      <c r="A11" s="164" t="s">
        <v>102</v>
      </c>
      <c r="B11" s="165" t="s">
        <v>102</v>
      </c>
      <c r="C11" s="166">
        <v>475308</v>
      </c>
      <c r="D11" s="166">
        <v>328414</v>
      </c>
      <c r="E11" s="166">
        <v>1250834</v>
      </c>
      <c r="F11" s="166">
        <v>1322358</v>
      </c>
      <c r="G11" s="166">
        <v>1282251</v>
      </c>
      <c r="H11" s="166">
        <v>1316600</v>
      </c>
      <c r="I11" s="167">
        <f>IFERROR(H11/G11-1,"-")</f>
        <v>2.678804695804482E-2</v>
      </c>
      <c r="J11" s="166">
        <f t="shared" si="0"/>
        <v>34349</v>
      </c>
      <c r="K11" s="167">
        <f>H11/H$8</f>
        <v>7.7520484402343909E-2</v>
      </c>
      <c r="L11" s="81"/>
    </row>
    <row r="12" spans="1:12" x14ac:dyDescent="0.25">
      <c r="A12" s="1"/>
      <c r="B12" s="161" t="s">
        <v>109</v>
      </c>
      <c r="C12" s="162">
        <v>6577117</v>
      </c>
      <c r="D12" s="162">
        <v>1615452</v>
      </c>
      <c r="E12" s="162">
        <v>12603495</v>
      </c>
      <c r="F12" s="162">
        <v>14560711</v>
      </c>
      <c r="G12" s="162">
        <v>15675499</v>
      </c>
      <c r="H12" s="162">
        <v>15163012</v>
      </c>
      <c r="I12" s="163">
        <f>IFERROR(H12/G12-1,"-")</f>
        <v>-3.269350468524157E-2</v>
      </c>
      <c r="J12" s="162">
        <f t="shared" si="0"/>
        <v>-512487</v>
      </c>
      <c r="K12" s="163">
        <f>H12/H$8</f>
        <v>0.89278750967534071</v>
      </c>
      <c r="L12" s="81"/>
    </row>
    <row r="13" spans="1:12" s="57" customFormat="1" x14ac:dyDescent="0.25">
      <c r="A13" s="164"/>
      <c r="B13" s="165" t="s">
        <v>112</v>
      </c>
      <c r="C13" s="166">
        <v>2637397</v>
      </c>
      <c r="D13" s="166">
        <v>123063</v>
      </c>
      <c r="E13" s="166">
        <v>5625002</v>
      </c>
      <c r="F13" s="166">
        <v>6422185</v>
      </c>
      <c r="G13" s="166">
        <v>6978702</v>
      </c>
      <c r="H13" s="166">
        <v>6814372</v>
      </c>
      <c r="I13" s="167">
        <f t="shared" ref="I13:I20" si="1">IFERROR(H13/G13-1,"-")</f>
        <v>-2.3547358806838337E-2</v>
      </c>
      <c r="J13" s="166">
        <f t="shared" si="0"/>
        <v>-164330</v>
      </c>
      <c r="K13" s="167">
        <f t="shared" ref="K13:K20" si="2">H13/H$8</f>
        <v>0.40122544306377722</v>
      </c>
      <c r="L13" s="168"/>
    </row>
    <row r="14" spans="1:12" s="57" customFormat="1" x14ac:dyDescent="0.25">
      <c r="A14" s="164"/>
      <c r="B14" s="165" t="s">
        <v>115</v>
      </c>
      <c r="C14" s="166">
        <v>984001</v>
      </c>
      <c r="D14" s="166">
        <v>284057</v>
      </c>
      <c r="E14" s="166">
        <v>1508875</v>
      </c>
      <c r="F14" s="166">
        <v>1798043</v>
      </c>
      <c r="G14" s="166">
        <v>1923711</v>
      </c>
      <c r="H14" s="166">
        <v>1819538</v>
      </c>
      <c r="I14" s="167">
        <f t="shared" si="1"/>
        <v>-5.4152104967949977E-2</v>
      </c>
      <c r="J14" s="166">
        <f t="shared" si="0"/>
        <v>-104173</v>
      </c>
      <c r="K14" s="167">
        <f t="shared" si="2"/>
        <v>0.10713312103028409</v>
      </c>
      <c r="L14" s="168"/>
    </row>
    <row r="15" spans="1:12" x14ac:dyDescent="0.25">
      <c r="A15" s="164"/>
      <c r="B15" s="165" t="s">
        <v>118</v>
      </c>
      <c r="C15" s="166">
        <v>257553</v>
      </c>
      <c r="D15" s="166">
        <v>249859</v>
      </c>
      <c r="E15" s="166">
        <v>599710</v>
      </c>
      <c r="F15" s="166">
        <v>735409</v>
      </c>
      <c r="G15" s="166">
        <v>803310</v>
      </c>
      <c r="H15" s="166">
        <v>751344</v>
      </c>
      <c r="I15" s="167">
        <f t="shared" si="1"/>
        <v>-6.4689845763154952E-2</v>
      </c>
      <c r="J15" s="166">
        <f t="shared" si="0"/>
        <v>-51966</v>
      </c>
      <c r="K15" s="167">
        <f t="shared" si="2"/>
        <v>4.4238607650611182E-2</v>
      </c>
      <c r="L15" s="81"/>
    </row>
    <row r="16" spans="1:12" x14ac:dyDescent="0.25">
      <c r="A16" s="164"/>
      <c r="B16" s="165" t="s">
        <v>125</v>
      </c>
      <c r="C16" s="166">
        <v>215644</v>
      </c>
      <c r="D16" s="166">
        <v>66617</v>
      </c>
      <c r="E16" s="166">
        <v>631180</v>
      </c>
      <c r="F16" s="166">
        <v>592295</v>
      </c>
      <c r="G16" s="166">
        <v>644516</v>
      </c>
      <c r="H16" s="166">
        <v>593115</v>
      </c>
      <c r="I16" s="167">
        <f t="shared" si="1"/>
        <v>-7.975131726753093E-2</v>
      </c>
      <c r="J16" s="166">
        <f t="shared" si="0"/>
        <v>-51401</v>
      </c>
      <c r="K16" s="167">
        <f t="shared" si="2"/>
        <v>3.4922195128585909E-2</v>
      </c>
      <c r="L16" s="81"/>
    </row>
    <row r="17" spans="1:12" x14ac:dyDescent="0.25">
      <c r="A17" s="164"/>
      <c r="B17" s="165" t="s">
        <v>121</v>
      </c>
      <c r="C17" s="166">
        <v>250889</v>
      </c>
      <c r="D17" s="166">
        <v>106688</v>
      </c>
      <c r="E17" s="166">
        <v>545121</v>
      </c>
      <c r="F17" s="166">
        <v>540701</v>
      </c>
      <c r="G17" s="166">
        <v>576082</v>
      </c>
      <c r="H17" s="166">
        <v>527185</v>
      </c>
      <c r="I17" s="167">
        <f t="shared" si="1"/>
        <v>-8.4878541596508872E-2</v>
      </c>
      <c r="J17" s="166">
        <f t="shared" si="0"/>
        <v>-48897</v>
      </c>
      <c r="K17" s="167">
        <f t="shared" si="2"/>
        <v>3.1040282978618924E-2</v>
      </c>
      <c r="L17" s="81"/>
    </row>
    <row r="18" spans="1:12" x14ac:dyDescent="0.25">
      <c r="A18" s="164"/>
      <c r="B18" s="165" t="s">
        <v>130</v>
      </c>
      <c r="C18" s="166">
        <v>239007</v>
      </c>
      <c r="D18" s="166">
        <v>4033</v>
      </c>
      <c r="E18" s="166">
        <v>263411</v>
      </c>
      <c r="F18" s="166">
        <v>333863</v>
      </c>
      <c r="G18" s="166">
        <v>312478</v>
      </c>
      <c r="H18" s="166">
        <v>303207</v>
      </c>
      <c r="I18" s="167">
        <f t="shared" si="1"/>
        <v>-2.9669288717925735E-2</v>
      </c>
      <c r="J18" s="166">
        <f t="shared" si="0"/>
        <v>-9271</v>
      </c>
      <c r="K18" s="167">
        <f t="shared" si="2"/>
        <v>1.7852615459654785E-2</v>
      </c>
      <c r="L18" s="81"/>
    </row>
    <row r="19" spans="1:12" x14ac:dyDescent="0.25">
      <c r="A19" s="164" t="s">
        <v>146</v>
      </c>
      <c r="B19" s="165" t="s">
        <v>133</v>
      </c>
      <c r="C19" s="166">
        <v>338231</v>
      </c>
      <c r="D19" s="166">
        <v>21344</v>
      </c>
      <c r="E19" s="166">
        <v>207192</v>
      </c>
      <c r="F19" s="166">
        <v>303795</v>
      </c>
      <c r="G19" s="166">
        <v>324486</v>
      </c>
      <c r="H19" s="166">
        <v>276550</v>
      </c>
      <c r="I19" s="167">
        <f t="shared" si="1"/>
        <v>-0.14772902374832808</v>
      </c>
      <c r="J19" s="166">
        <f t="shared" si="0"/>
        <v>-47936</v>
      </c>
      <c r="K19" s="167">
        <f t="shared" si="2"/>
        <v>1.6283069999596087E-2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1654395</v>
      </c>
      <c r="D20" s="171">
        <f t="shared" ref="D20:H20" si="4">D12-SUM(D13:D19)</f>
        <v>759791</v>
      </c>
      <c r="E20" s="171">
        <f t="shared" si="4"/>
        <v>3223004</v>
      </c>
      <c r="F20" s="171">
        <f t="shared" si="4"/>
        <v>3834420</v>
      </c>
      <c r="G20" s="171">
        <f t="shared" si="4"/>
        <v>4112214</v>
      </c>
      <c r="H20" s="171">
        <f t="shared" si="4"/>
        <v>4077701</v>
      </c>
      <c r="I20" s="172">
        <f t="shared" si="1"/>
        <v>-8.3928025146551288E-3</v>
      </c>
      <c r="J20" s="171">
        <f>H20-G20</f>
        <v>-34513</v>
      </c>
      <c r="K20" s="172">
        <f t="shared" si="2"/>
        <v>0.24009217436421251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942171</v>
      </c>
      <c r="E22" s="178">
        <v>5898536</v>
      </c>
      <c r="F22" s="178">
        <v>6497274</v>
      </c>
      <c r="G22" s="178">
        <v>6720449</v>
      </c>
      <c r="H22" s="178">
        <v>6373385</v>
      </c>
      <c r="I22" s="179">
        <f>IFERROR(H22/G22-1,"-")</f>
        <v>-5.1642978021260166E-2</v>
      </c>
      <c r="J22" s="178">
        <f>H22-G22</f>
        <v>-347064</v>
      </c>
      <c r="K22" s="179">
        <f>H22/H$8</f>
        <v>0.37526043785708085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272132</v>
      </c>
      <c r="E23" s="162">
        <v>359578</v>
      </c>
      <c r="F23" s="162">
        <v>335748</v>
      </c>
      <c r="G23" s="162">
        <v>301115</v>
      </c>
      <c r="H23" s="162">
        <v>259573</v>
      </c>
      <c r="I23" s="163">
        <f>IFERROR(H23/G23-1,"-")</f>
        <v>-0.13796057984490973</v>
      </c>
      <c r="J23" s="162">
        <f t="shared" ref="J23:J33" si="5">H23-G23</f>
        <v>-41542</v>
      </c>
      <c r="K23" s="163">
        <f>H23/H$8</f>
        <v>1.5283476148997126E-2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140083</v>
      </c>
      <c r="E24" s="166">
        <v>116432</v>
      </c>
      <c r="F24" s="166">
        <v>112273</v>
      </c>
      <c r="G24" s="166">
        <v>95168</v>
      </c>
      <c r="H24" s="166">
        <v>80646</v>
      </c>
      <c r="I24" s="167">
        <f>IFERROR(H24/G24-1,"-")</f>
        <v>-0.15259330867518495</v>
      </c>
      <c r="J24" s="166">
        <f t="shared" si="5"/>
        <v>-14522</v>
      </c>
      <c r="K24" s="167">
        <f>H24/H$8</f>
        <v>4.7483799066621807E-3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132049</v>
      </c>
      <c r="E25" s="166">
        <v>243146</v>
      </c>
      <c r="F25" s="166">
        <v>223475</v>
      </c>
      <c r="G25" s="166">
        <v>205947</v>
      </c>
      <c r="H25" s="166">
        <v>178927</v>
      </c>
      <c r="I25" s="167">
        <f>IFERROR(H25/G25-1,"-")</f>
        <v>-0.13119880357567726</v>
      </c>
      <c r="J25" s="166">
        <f t="shared" si="5"/>
        <v>-27020</v>
      </c>
      <c r="K25" s="167">
        <f>H25/H$8</f>
        <v>1.0535096242334946E-2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670039</v>
      </c>
      <c r="E26" s="162">
        <v>5538958</v>
      </c>
      <c r="F26" s="162">
        <v>6161526</v>
      </c>
      <c r="G26" s="162">
        <v>6419334</v>
      </c>
      <c r="H26" s="162">
        <v>6113812</v>
      </c>
      <c r="I26" s="163">
        <f>IFERROR(H26/G26-1,"-")</f>
        <v>-4.7594033898220589E-2</v>
      </c>
      <c r="J26" s="162">
        <f t="shared" si="5"/>
        <v>-305522</v>
      </c>
      <c r="K26" s="163">
        <f>H26/H$8</f>
        <v>0.35997696170808374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41502</v>
      </c>
      <c r="E27" s="166">
        <v>2657629</v>
      </c>
      <c r="F27" s="166">
        <v>3037228</v>
      </c>
      <c r="G27" s="166">
        <v>3192749</v>
      </c>
      <c r="H27" s="166">
        <v>3086870</v>
      </c>
      <c r="I27" s="167">
        <f t="shared" ref="I27:I34" si="6">IFERROR(H27/G27-1,"-")</f>
        <v>-3.3162331270012113E-2</v>
      </c>
      <c r="J27" s="166">
        <f t="shared" si="5"/>
        <v>-105879</v>
      </c>
      <c r="K27" s="167">
        <f t="shared" ref="K27:K34" si="7">H27/H$8</f>
        <v>0.18175274015423315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115206</v>
      </c>
      <c r="E28" s="166">
        <v>670064</v>
      </c>
      <c r="F28" s="166">
        <v>731883</v>
      </c>
      <c r="G28" s="166">
        <v>725205</v>
      </c>
      <c r="H28" s="166">
        <v>669931</v>
      </c>
      <c r="I28" s="167">
        <f t="shared" si="6"/>
        <v>-7.6218448576609421E-2</v>
      </c>
      <c r="J28" s="166">
        <f t="shared" si="5"/>
        <v>-55274</v>
      </c>
      <c r="K28" s="167">
        <f t="shared" si="7"/>
        <v>3.9445067322001107E-2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107535</v>
      </c>
      <c r="E29" s="166">
        <v>231829</v>
      </c>
      <c r="F29" s="166">
        <v>253475</v>
      </c>
      <c r="G29" s="166">
        <v>263028</v>
      </c>
      <c r="H29" s="166">
        <v>198083</v>
      </c>
      <c r="I29" s="167">
        <f t="shared" si="6"/>
        <v>-0.24691287619569025</v>
      </c>
      <c r="J29" s="166">
        <f t="shared" si="5"/>
        <v>-64945</v>
      </c>
      <c r="K29" s="167">
        <f t="shared" si="7"/>
        <v>1.1662988084360846E-2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28577</v>
      </c>
      <c r="E30" s="166">
        <v>302430</v>
      </c>
      <c r="F30" s="166">
        <v>258171</v>
      </c>
      <c r="G30" s="166">
        <v>268488</v>
      </c>
      <c r="H30" s="166">
        <v>254851</v>
      </c>
      <c r="I30" s="167">
        <f t="shared" si="6"/>
        <v>-5.0791841721045228E-2</v>
      </c>
      <c r="J30" s="166">
        <f t="shared" si="5"/>
        <v>-13637</v>
      </c>
      <c r="K30" s="167">
        <f t="shared" si="7"/>
        <v>1.5005448101490012E-2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61223</v>
      </c>
      <c r="E31" s="166">
        <v>322667</v>
      </c>
      <c r="F31" s="166">
        <v>289767</v>
      </c>
      <c r="G31" s="166">
        <v>303476</v>
      </c>
      <c r="H31" s="166">
        <v>288687</v>
      </c>
      <c r="I31" s="167">
        <f t="shared" si="6"/>
        <v>-4.8732024937721552E-2</v>
      </c>
      <c r="J31" s="166">
        <f t="shared" si="5"/>
        <v>-14789</v>
      </c>
      <c r="K31" s="167">
        <f t="shared" si="7"/>
        <v>1.6997688045465181E-2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1024</v>
      </c>
      <c r="E32" s="166">
        <v>101891</v>
      </c>
      <c r="F32" s="166">
        <v>115246</v>
      </c>
      <c r="G32" s="166">
        <v>108485</v>
      </c>
      <c r="H32" s="166">
        <v>101767</v>
      </c>
      <c r="I32" s="167">
        <f t="shared" si="6"/>
        <v>-6.1925611835737637E-2</v>
      </c>
      <c r="J32" s="166">
        <f t="shared" si="5"/>
        <v>-6718</v>
      </c>
      <c r="K32" s="167">
        <f t="shared" si="7"/>
        <v>5.9919695702364672E-3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2755</v>
      </c>
      <c r="E33" s="166">
        <v>62434</v>
      </c>
      <c r="F33" s="166">
        <v>102312</v>
      </c>
      <c r="G33" s="166">
        <v>98553</v>
      </c>
      <c r="H33" s="166">
        <v>85183</v>
      </c>
      <c r="I33" s="167">
        <f t="shared" si="6"/>
        <v>-0.13566304425030185</v>
      </c>
      <c r="J33" s="166">
        <f t="shared" si="5"/>
        <v>-13370</v>
      </c>
      <c r="K33" s="167">
        <f t="shared" si="7"/>
        <v>5.0155152839471834E-3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312217</v>
      </c>
      <c r="E34" s="171">
        <f t="shared" si="9"/>
        <v>1190014</v>
      </c>
      <c r="F34" s="171">
        <f t="shared" si="9"/>
        <v>1373444</v>
      </c>
      <c r="G34" s="171">
        <f t="shared" si="9"/>
        <v>1459350</v>
      </c>
      <c r="H34" s="171">
        <f t="shared" si="9"/>
        <v>1428440</v>
      </c>
      <c r="I34" s="172">
        <f t="shared" si="6"/>
        <v>-2.118066262377083E-2</v>
      </c>
      <c r="J34" s="171">
        <f>H34-G34</f>
        <v>-30910</v>
      </c>
      <c r="K34" s="172">
        <f t="shared" si="7"/>
        <v>8.4105545146349797E-2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435324</v>
      </c>
      <c r="E36" s="178">
        <v>3984750</v>
      </c>
      <c r="F36" s="178">
        <v>4577973</v>
      </c>
      <c r="G36" s="178">
        <v>4852701</v>
      </c>
      <c r="H36" s="178">
        <v>4821619</v>
      </c>
      <c r="I36" s="179">
        <f>IFERROR(H36/G36-1,"-")</f>
        <v>-6.4050927514388567E-3</v>
      </c>
      <c r="J36" s="178">
        <f>H36-G36</f>
        <v>-31082</v>
      </c>
      <c r="K36" s="179">
        <f>H36/H$8</f>
        <v>0.28389354434417824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80680</v>
      </c>
      <c r="E37" s="162">
        <v>202461</v>
      </c>
      <c r="F37" s="162">
        <v>197417</v>
      </c>
      <c r="G37" s="162">
        <v>224668</v>
      </c>
      <c r="H37" s="162">
        <v>231789</v>
      </c>
      <c r="I37" s="163">
        <f>IFERROR(H37/G37-1,"-")</f>
        <v>3.1695657592536453E-2</v>
      </c>
      <c r="J37" s="162">
        <f t="shared" ref="J37:J47" si="10">H37-G37</f>
        <v>7121</v>
      </c>
      <c r="K37" s="163">
        <f>H37/H$8</f>
        <v>1.3647573719531288E-2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50465</v>
      </c>
      <c r="E38" s="166">
        <v>66284</v>
      </c>
      <c r="F38" s="166">
        <v>61758</v>
      </c>
      <c r="G38" s="166">
        <v>102567</v>
      </c>
      <c r="H38" s="166">
        <v>86666</v>
      </c>
      <c r="I38" s="167">
        <f>IFERROR(H38/G38-1,"-")</f>
        <v>-0.15503037039203638</v>
      </c>
      <c r="J38" s="166">
        <f t="shared" si="10"/>
        <v>-15901</v>
      </c>
      <c r="K38" s="167">
        <f>H38/H$8</f>
        <v>5.1028332836195785E-3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30215</v>
      </c>
      <c r="E39" s="166">
        <v>136177</v>
      </c>
      <c r="F39" s="166">
        <v>135659</v>
      </c>
      <c r="G39" s="166">
        <v>122101</v>
      </c>
      <c r="H39" s="166">
        <v>145123</v>
      </c>
      <c r="I39" s="167">
        <f>IFERROR(H39/G39-1,"-")</f>
        <v>0.18854882433395304</v>
      </c>
      <c r="J39" s="166">
        <f t="shared" si="10"/>
        <v>23022</v>
      </c>
      <c r="K39" s="167">
        <f>H39/H$8</f>
        <v>8.5447404359117081E-3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354644</v>
      </c>
      <c r="E40" s="162">
        <v>3782289</v>
      </c>
      <c r="F40" s="162">
        <v>4380556</v>
      </c>
      <c r="G40" s="162">
        <v>4628033</v>
      </c>
      <c r="H40" s="162">
        <v>4589830</v>
      </c>
      <c r="I40" s="163">
        <f>IFERROR(H40/G40-1,"-")</f>
        <v>-8.2546948131095865E-3</v>
      </c>
      <c r="J40" s="162">
        <f t="shared" si="10"/>
        <v>-38203</v>
      </c>
      <c r="K40" s="163">
        <f>H40/H$8</f>
        <v>0.27024597062464695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23001</v>
      </c>
      <c r="E41" s="166">
        <v>1837539</v>
      </c>
      <c r="F41" s="166">
        <v>2103148</v>
      </c>
      <c r="G41" s="166">
        <v>2290536</v>
      </c>
      <c r="H41" s="166">
        <v>2284613</v>
      </c>
      <c r="I41" s="167">
        <f t="shared" ref="I41:I48" si="11">IFERROR(H41/G41-1,"-")</f>
        <v>-2.5858576333225303E-3</v>
      </c>
      <c r="J41" s="166">
        <f t="shared" si="10"/>
        <v>-5923</v>
      </c>
      <c r="K41" s="167">
        <f t="shared" ref="K41:K48" si="12">H41/H$8</f>
        <v>0.13451641077919804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29903</v>
      </c>
      <c r="E42" s="166">
        <v>145140</v>
      </c>
      <c r="F42" s="166">
        <v>180829</v>
      </c>
      <c r="G42" s="166">
        <v>174965</v>
      </c>
      <c r="H42" s="166">
        <v>176081</v>
      </c>
      <c r="I42" s="167">
        <f t="shared" si="11"/>
        <v>6.378418540851083E-3</v>
      </c>
      <c r="J42" s="166">
        <f t="shared" si="10"/>
        <v>1116</v>
      </c>
      <c r="K42" s="167">
        <f t="shared" si="12"/>
        <v>1.0367525758809903E-2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38808</v>
      </c>
      <c r="E43" s="166">
        <v>88186</v>
      </c>
      <c r="F43" s="166">
        <v>119475</v>
      </c>
      <c r="G43" s="166">
        <v>117531</v>
      </c>
      <c r="H43" s="166">
        <v>116798</v>
      </c>
      <c r="I43" s="167">
        <f t="shared" si="11"/>
        <v>-6.2366524576494831E-3</v>
      </c>
      <c r="J43" s="166">
        <f t="shared" si="10"/>
        <v>-733</v>
      </c>
      <c r="K43" s="167">
        <f t="shared" si="12"/>
        <v>6.8769843059585025E-3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21823</v>
      </c>
      <c r="E44" s="166">
        <v>222483</v>
      </c>
      <c r="F44" s="166">
        <v>225943</v>
      </c>
      <c r="G44" s="166">
        <v>232398</v>
      </c>
      <c r="H44" s="166">
        <v>209274</v>
      </c>
      <c r="I44" s="167">
        <f t="shared" si="11"/>
        <v>-9.9501716882245073E-2</v>
      </c>
      <c r="J44" s="166">
        <f t="shared" si="10"/>
        <v>-23124</v>
      </c>
      <c r="K44" s="167">
        <f t="shared" si="12"/>
        <v>1.232190631385092E-2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17757</v>
      </c>
      <c r="E45" s="166">
        <v>144266</v>
      </c>
      <c r="F45" s="166">
        <v>171083</v>
      </c>
      <c r="G45" s="166">
        <v>180469</v>
      </c>
      <c r="H45" s="166">
        <v>155710</v>
      </c>
      <c r="I45" s="167">
        <f t="shared" si="11"/>
        <v>-0.13719253722245928</v>
      </c>
      <c r="J45" s="166">
        <f t="shared" si="10"/>
        <v>-24759</v>
      </c>
      <c r="K45" s="167">
        <f t="shared" si="12"/>
        <v>9.1680955691090475E-3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1370</v>
      </c>
      <c r="E46" s="166">
        <v>103985</v>
      </c>
      <c r="F46" s="166">
        <v>119178</v>
      </c>
      <c r="G46" s="166">
        <v>112983</v>
      </c>
      <c r="H46" s="166">
        <v>119895</v>
      </c>
      <c r="I46" s="167">
        <f t="shared" si="11"/>
        <v>6.1177345264331828E-2</v>
      </c>
      <c r="J46" s="166">
        <f t="shared" si="10"/>
        <v>6912</v>
      </c>
      <c r="K46" s="167">
        <f t="shared" si="12"/>
        <v>7.0593334934065197E-3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14154</v>
      </c>
      <c r="E47" s="166">
        <v>98497</v>
      </c>
      <c r="F47" s="166">
        <v>123267</v>
      </c>
      <c r="G47" s="166">
        <v>136431</v>
      </c>
      <c r="H47" s="166">
        <v>117085</v>
      </c>
      <c r="I47" s="167">
        <f t="shared" si="11"/>
        <v>-0.14180061716178871</v>
      </c>
      <c r="J47" s="166">
        <f t="shared" si="10"/>
        <v>-19346</v>
      </c>
      <c r="K47" s="167">
        <f t="shared" si="12"/>
        <v>6.8938826646274022E-3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207828</v>
      </c>
      <c r="E48" s="171">
        <f t="shared" si="14"/>
        <v>1142193</v>
      </c>
      <c r="F48" s="171">
        <f t="shared" si="14"/>
        <v>1337633</v>
      </c>
      <c r="G48" s="171">
        <f t="shared" si="14"/>
        <v>1382720</v>
      </c>
      <c r="H48" s="171">
        <f t="shared" si="14"/>
        <v>1410374</v>
      </c>
      <c r="I48" s="172">
        <f t="shared" si="11"/>
        <v>1.9999710715112196E-2</v>
      </c>
      <c r="J48" s="171">
        <f>H48-G48</f>
        <v>27654</v>
      </c>
      <c r="K48" s="172">
        <f t="shared" si="12"/>
        <v>8.3041831739686614E-2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21541</v>
      </c>
      <c r="E50" s="178">
        <v>79184</v>
      </c>
      <c r="F50" s="178">
        <v>87423</v>
      </c>
      <c r="G50" s="178">
        <v>95439</v>
      </c>
      <c r="H50" s="178">
        <v>98196</v>
      </c>
      <c r="I50" s="179">
        <f>IFERROR(H50/G50-1,"-")</f>
        <v>2.8887561688617946E-2</v>
      </c>
      <c r="J50" s="178">
        <f>H50-G50</f>
        <v>2757</v>
      </c>
      <c r="K50" s="179">
        <f>H50/H$8</f>
        <v>5.7817115953004428E-3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5270</v>
      </c>
      <c r="E51" s="162">
        <v>7015</v>
      </c>
      <c r="F51" s="162">
        <v>22749</v>
      </c>
      <c r="G51" s="162">
        <v>13891</v>
      </c>
      <c r="H51" s="162">
        <v>13820</v>
      </c>
      <c r="I51" s="163">
        <f>IFERROR(H51/G51-1,"-")</f>
        <v>-5.1112230940897341E-3</v>
      </c>
      <c r="J51" s="162">
        <f t="shared" ref="J51:J61" si="15">H51-G51</f>
        <v>-71</v>
      </c>
      <c r="K51" s="163">
        <f>H51/H$8</f>
        <v>8.1371190524107009E-4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2786</v>
      </c>
      <c r="E52" s="166">
        <v>1379</v>
      </c>
      <c r="F52" s="166">
        <v>15526</v>
      </c>
      <c r="G52" s="166">
        <v>7458</v>
      </c>
      <c r="H52" s="166">
        <v>8829</v>
      </c>
      <c r="I52" s="167">
        <f>IFERROR(H52/G52-1,"-")</f>
        <v>0.18382944489139175</v>
      </c>
      <c r="J52" s="166">
        <f t="shared" si="15"/>
        <v>1371</v>
      </c>
      <c r="K52" s="167">
        <f>H52/H$8</f>
        <v>5.198453264380179E-4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2484</v>
      </c>
      <c r="E53" s="166">
        <v>5636</v>
      </c>
      <c r="F53" s="166">
        <v>7223</v>
      </c>
      <c r="G53" s="166">
        <v>6433</v>
      </c>
      <c r="H53" s="166">
        <v>4991</v>
      </c>
      <c r="I53" s="167">
        <f>IFERROR(H53/G53-1,"-")</f>
        <v>-0.22415669205658328</v>
      </c>
      <c r="J53" s="166">
        <f t="shared" si="15"/>
        <v>-1442</v>
      </c>
      <c r="K53" s="167">
        <f>H53/H$8</f>
        <v>2.9386657880305214E-4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16271</v>
      </c>
      <c r="E54" s="162">
        <v>72169</v>
      </c>
      <c r="F54" s="162">
        <v>64674</v>
      </c>
      <c r="G54" s="162">
        <v>81548</v>
      </c>
      <c r="H54" s="162">
        <v>84376</v>
      </c>
      <c r="I54" s="163">
        <f>IFERROR(H54/G54-1,"-")</f>
        <v>3.4678962083680709E-2</v>
      </c>
      <c r="J54" s="162">
        <f t="shared" si="15"/>
        <v>2828</v>
      </c>
      <c r="K54" s="163">
        <f>H54/H$8</f>
        <v>4.9679996900593723E-3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666</v>
      </c>
      <c r="E55" s="166">
        <v>32932</v>
      </c>
      <c r="F55" s="166">
        <v>27073</v>
      </c>
      <c r="G55" s="166">
        <v>34148</v>
      </c>
      <c r="H55" s="166">
        <v>34514</v>
      </c>
      <c r="I55" s="167">
        <f t="shared" ref="I55:I62" si="16">IFERROR(H55/G55-1,"-")</f>
        <v>1.0718050837530857E-2</v>
      </c>
      <c r="J55" s="166">
        <f t="shared" si="15"/>
        <v>366</v>
      </c>
      <c r="K55" s="167">
        <f t="shared" ref="K55:K62" si="17">H55/H$8</f>
        <v>2.0321601083567505E-3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6876</v>
      </c>
      <c r="E56" s="166">
        <v>17649</v>
      </c>
      <c r="F56" s="166">
        <v>13761</v>
      </c>
      <c r="G56" s="166">
        <v>19991</v>
      </c>
      <c r="H56" s="166">
        <v>19774</v>
      </c>
      <c r="I56" s="167">
        <f t="shared" si="16"/>
        <v>-1.0854884698114131E-2</v>
      </c>
      <c r="J56" s="166">
        <f t="shared" si="15"/>
        <v>-217</v>
      </c>
      <c r="K56" s="167">
        <f t="shared" si="17"/>
        <v>1.1642792484976064E-3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1473</v>
      </c>
      <c r="E57" s="166">
        <v>2581</v>
      </c>
      <c r="F57" s="166">
        <v>3488</v>
      </c>
      <c r="G57" s="166">
        <v>2768</v>
      </c>
      <c r="H57" s="166">
        <v>2691</v>
      </c>
      <c r="I57" s="167">
        <f t="shared" si="16"/>
        <v>-2.7817919075144526E-2</v>
      </c>
      <c r="J57" s="166">
        <f t="shared" si="15"/>
        <v>-77</v>
      </c>
      <c r="K57" s="167">
        <f t="shared" si="17"/>
        <v>1.5844419225786684E-4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571</v>
      </c>
      <c r="E58" s="166">
        <v>1486</v>
      </c>
      <c r="F58" s="166">
        <v>1059</v>
      </c>
      <c r="G58" s="166">
        <v>2307</v>
      </c>
      <c r="H58" s="166">
        <v>2396</v>
      </c>
      <c r="I58" s="167">
        <f t="shared" si="16"/>
        <v>3.8578240138708253E-2</v>
      </c>
      <c r="J58" s="166">
        <f t="shared" si="15"/>
        <v>89</v>
      </c>
      <c r="K58" s="167">
        <f t="shared" si="17"/>
        <v>1.4107479920098437E-4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293</v>
      </c>
      <c r="E59" s="166">
        <v>1304</v>
      </c>
      <c r="F59" s="166">
        <v>1436</v>
      </c>
      <c r="G59" s="166">
        <v>1469</v>
      </c>
      <c r="H59" s="166">
        <v>1633</v>
      </c>
      <c r="I59" s="167">
        <f t="shared" si="16"/>
        <v>0.11164057181756304</v>
      </c>
      <c r="J59" s="166">
        <f t="shared" si="15"/>
        <v>164</v>
      </c>
      <c r="K59" s="167">
        <f t="shared" si="17"/>
        <v>9.6149894447081577E-5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133</v>
      </c>
      <c r="E60" s="166">
        <v>201</v>
      </c>
      <c r="F60" s="166">
        <v>512</v>
      </c>
      <c r="G60" s="166">
        <v>357</v>
      </c>
      <c r="H60" s="166">
        <v>596</v>
      </c>
      <c r="I60" s="167">
        <f t="shared" si="16"/>
        <v>0.669467787114846</v>
      </c>
      <c r="J60" s="166">
        <f t="shared" si="15"/>
        <v>239</v>
      </c>
      <c r="K60" s="167">
        <f t="shared" si="17"/>
        <v>3.509206190475237E-5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243</v>
      </c>
      <c r="F61" s="166">
        <v>443</v>
      </c>
      <c r="G61" s="166">
        <v>365</v>
      </c>
      <c r="H61" s="166">
        <v>957</v>
      </c>
      <c r="I61" s="167">
        <f t="shared" si="16"/>
        <v>1.6219178082191781</v>
      </c>
      <c r="J61" s="166">
        <f t="shared" si="15"/>
        <v>592</v>
      </c>
      <c r="K61" s="167">
        <f t="shared" si="17"/>
        <v>5.6347488662496678E-5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6204</v>
      </c>
      <c r="E62" s="171">
        <f t="shared" si="19"/>
        <v>15773</v>
      </c>
      <c r="F62" s="171">
        <f t="shared" si="19"/>
        <v>16902</v>
      </c>
      <c r="G62" s="171">
        <f t="shared" si="19"/>
        <v>20143</v>
      </c>
      <c r="H62" s="171">
        <f t="shared" si="19"/>
        <v>21815</v>
      </c>
      <c r="I62" s="172">
        <f t="shared" si="16"/>
        <v>8.3006503499975182E-2</v>
      </c>
      <c r="J62" s="171">
        <f>H62-G62</f>
        <v>1672</v>
      </c>
      <c r="K62" s="172">
        <f t="shared" si="17"/>
        <v>1.2844518967318338E-3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120089</v>
      </c>
      <c r="E64" s="178">
        <v>391208</v>
      </c>
      <c r="F64" s="178">
        <v>518511</v>
      </c>
      <c r="G64" s="178">
        <v>690117</v>
      </c>
      <c r="H64" s="178">
        <v>540830</v>
      </c>
      <c r="I64" s="179">
        <f>IFERROR(H64/G64-1,"-")</f>
        <v>-0.21632129044785164</v>
      </c>
      <c r="J64" s="178">
        <f>H64-G64</f>
        <v>-149287</v>
      </c>
      <c r="K64" s="179">
        <f>H64/H$8</f>
        <v>3.1843691006622862E-2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25646</v>
      </c>
      <c r="E65" s="162">
        <v>53650</v>
      </c>
      <c r="F65" s="162">
        <v>51615</v>
      </c>
      <c r="G65" s="162">
        <v>124642</v>
      </c>
      <c r="H65" s="162">
        <v>75649</v>
      </c>
      <c r="I65" s="163">
        <f>IFERROR(H65/G65-1,"-")</f>
        <v>-0.39306975176906656</v>
      </c>
      <c r="J65" s="162">
        <f t="shared" ref="J65:J75" si="20">H65-G65</f>
        <v>-48993</v>
      </c>
      <c r="K65" s="163">
        <f>H65/H$8</f>
        <v>4.454160052068141E-3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23518</v>
      </c>
      <c r="E66" s="166">
        <v>35133</v>
      </c>
      <c r="F66" s="166">
        <v>31449</v>
      </c>
      <c r="G66" s="166">
        <v>62180</v>
      </c>
      <c r="H66" s="166">
        <v>19756</v>
      </c>
      <c r="I66" s="167">
        <f>IFERROR(H66/G66-1,"-")</f>
        <v>-0.68227725956899321</v>
      </c>
      <c r="J66" s="166">
        <f t="shared" si="20"/>
        <v>-42424</v>
      </c>
      <c r="K66" s="167">
        <f>H66/H$8</f>
        <v>1.1632194211246441E-3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2128</v>
      </c>
      <c r="E67" s="166">
        <v>18517</v>
      </c>
      <c r="F67" s="166">
        <v>20166</v>
      </c>
      <c r="G67" s="166">
        <v>62462</v>
      </c>
      <c r="H67" s="166">
        <v>55893</v>
      </c>
      <c r="I67" s="167">
        <f>IFERROR(H67/G67-1,"-")</f>
        <v>-0.1051679421088022</v>
      </c>
      <c r="J67" s="166">
        <f t="shared" si="20"/>
        <v>-6569</v>
      </c>
      <c r="K67" s="167">
        <f>H67/H$8</f>
        <v>3.2909406309434971E-3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94443</v>
      </c>
      <c r="E68" s="162">
        <v>337558</v>
      </c>
      <c r="F68" s="162">
        <v>466896</v>
      </c>
      <c r="G68" s="162">
        <v>565475</v>
      </c>
      <c r="H68" s="162">
        <v>465181</v>
      </c>
      <c r="I68" s="163">
        <f>IFERROR(H68/G68-1,"-")</f>
        <v>-0.17736239444714619</v>
      </c>
      <c r="J68" s="162">
        <f t="shared" si="20"/>
        <v>-100294</v>
      </c>
      <c r="K68" s="163">
        <f>H68/H$8</f>
        <v>2.7389530954554719E-2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133540</v>
      </c>
      <c r="F69" s="166">
        <v>163806</v>
      </c>
      <c r="G69" s="166">
        <v>209495</v>
      </c>
      <c r="H69" s="166">
        <v>221197</v>
      </c>
      <c r="I69" s="167">
        <f t="shared" ref="I69:I76" si="21">IFERROR(H69/G69-1,"-")</f>
        <v>5.5858135039022372E-2</v>
      </c>
      <c r="J69" s="166">
        <f t="shared" si="20"/>
        <v>11702</v>
      </c>
      <c r="K69" s="167">
        <f t="shared" ref="K69:K76" si="22">H69/H$8</f>
        <v>1.3023924189841461E-2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19072</v>
      </c>
      <c r="E70" s="166">
        <v>37859</v>
      </c>
      <c r="F70" s="166">
        <v>42394</v>
      </c>
      <c r="G70" s="166">
        <v>40248</v>
      </c>
      <c r="H70" s="166">
        <v>39552</v>
      </c>
      <c r="I70" s="167">
        <f t="shared" si="21"/>
        <v>-1.7292784734645239E-2</v>
      </c>
      <c r="J70" s="166">
        <f t="shared" si="20"/>
        <v>-696</v>
      </c>
      <c r="K70" s="167">
        <f t="shared" si="22"/>
        <v>2.3287940141892044E-3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7055</v>
      </c>
      <c r="E71" s="166">
        <v>44888</v>
      </c>
      <c r="F71" s="166">
        <v>61099</v>
      </c>
      <c r="G71" s="166">
        <v>70677</v>
      </c>
      <c r="H71" s="166">
        <v>32292</v>
      </c>
      <c r="I71" s="167">
        <f t="shared" si="21"/>
        <v>-0.543104546033363</v>
      </c>
      <c r="J71" s="166">
        <f t="shared" si="20"/>
        <v>-38385</v>
      </c>
      <c r="K71" s="167">
        <f t="shared" si="22"/>
        <v>1.9013303070944021E-3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3614</v>
      </c>
      <c r="E72" s="166">
        <v>11636</v>
      </c>
      <c r="F72" s="166">
        <v>11751</v>
      </c>
      <c r="G72" s="166">
        <v>23030</v>
      </c>
      <c r="H72" s="166">
        <v>17363</v>
      </c>
      <c r="I72" s="167">
        <f t="shared" si="21"/>
        <v>-0.24607034303082931</v>
      </c>
      <c r="J72" s="166">
        <f t="shared" si="20"/>
        <v>-5667</v>
      </c>
      <c r="K72" s="167">
        <f t="shared" si="22"/>
        <v>1.0223212598191535E-3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8757</v>
      </c>
      <c r="E73" s="166">
        <v>9377</v>
      </c>
      <c r="F73" s="166">
        <v>8945</v>
      </c>
      <c r="G73" s="166">
        <v>12849</v>
      </c>
      <c r="H73" s="166">
        <v>10064</v>
      </c>
      <c r="I73" s="167">
        <f t="shared" si="21"/>
        <v>-0.21674838508833372</v>
      </c>
      <c r="J73" s="166">
        <f t="shared" si="20"/>
        <v>-2785</v>
      </c>
      <c r="K73" s="167">
        <f t="shared" si="22"/>
        <v>5.9256126008293264E-4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7645</v>
      </c>
      <c r="F74" s="166">
        <v>22895</v>
      </c>
      <c r="G74" s="166">
        <v>17250</v>
      </c>
      <c r="H74" s="166">
        <v>10826</v>
      </c>
      <c r="I74" s="167">
        <f t="shared" si="21"/>
        <v>-0.37240579710144928</v>
      </c>
      <c r="J74" s="166">
        <f t="shared" si="20"/>
        <v>-6424</v>
      </c>
      <c r="K74" s="167">
        <f t="shared" si="22"/>
        <v>6.3742728553833753E-4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2547</v>
      </c>
      <c r="F75" s="166">
        <v>6644</v>
      </c>
      <c r="G75" s="166">
        <v>11802</v>
      </c>
      <c r="H75" s="166">
        <v>14473</v>
      </c>
      <c r="I75" s="167">
        <f t="shared" si="21"/>
        <v>0.22631757329266233</v>
      </c>
      <c r="J75" s="166">
        <f t="shared" si="20"/>
        <v>2671</v>
      </c>
      <c r="K75" s="167">
        <f t="shared" si="22"/>
        <v>8.5216008716020313E-4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44212</v>
      </c>
      <c r="E76" s="171">
        <f t="shared" si="24"/>
        <v>90066</v>
      </c>
      <c r="F76" s="171">
        <f t="shared" si="24"/>
        <v>149362</v>
      </c>
      <c r="G76" s="171">
        <f t="shared" si="24"/>
        <v>180124</v>
      </c>
      <c r="H76" s="171">
        <f t="shared" si="24"/>
        <v>119414</v>
      </c>
      <c r="I76" s="172">
        <f t="shared" si="21"/>
        <v>-0.33704559081521623</v>
      </c>
      <c r="J76" s="171">
        <f>H76-G76</f>
        <v>-60710</v>
      </c>
      <c r="K76" s="172">
        <f t="shared" si="22"/>
        <v>7.0310125508290262E-3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301325</v>
      </c>
      <c r="E78" s="178">
        <v>1952510</v>
      </c>
      <c r="F78" s="178">
        <v>2421026</v>
      </c>
      <c r="G78" s="178">
        <v>2735886</v>
      </c>
      <c r="H78" s="178">
        <v>2729210</v>
      </c>
      <c r="I78" s="179">
        <f>IFERROR(H78/G78-1,"-")</f>
        <v>-2.4401601528718508E-3</v>
      </c>
      <c r="J78" s="178">
        <f>H78-G78</f>
        <v>-6676</v>
      </c>
      <c r="K78" s="179">
        <f>H78/H$8</f>
        <v>0.16069397025347185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125619</v>
      </c>
      <c r="E79" s="162">
        <v>741151</v>
      </c>
      <c r="F79" s="162">
        <v>796409</v>
      </c>
      <c r="G79" s="162">
        <v>754640</v>
      </c>
      <c r="H79" s="162">
        <v>769911</v>
      </c>
      <c r="I79" s="163">
        <f>IFERROR(H79/G79-1,"-")</f>
        <v>2.0236139086186711E-2</v>
      </c>
      <c r="J79" s="162">
        <f t="shared" ref="J79:J89" si="25">H79-G79</f>
        <v>15271</v>
      </c>
      <c r="K79" s="163">
        <f>H79/H$8</f>
        <v>4.5331819585821817E-2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43782</v>
      </c>
      <c r="E80" s="166">
        <v>99148</v>
      </c>
      <c r="F80" s="166">
        <v>122158</v>
      </c>
      <c r="G80" s="166">
        <v>124276</v>
      </c>
      <c r="H80" s="166">
        <v>94759</v>
      </c>
      <c r="I80" s="167">
        <f>IFERROR(H80/G80-1,"-")</f>
        <v>-0.2375116675786153</v>
      </c>
      <c r="J80" s="166">
        <f t="shared" si="25"/>
        <v>-29517</v>
      </c>
      <c r="K80" s="167">
        <f>H80/H$8</f>
        <v>5.5793434463631379E-3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81837</v>
      </c>
      <c r="E81" s="166">
        <v>642003</v>
      </c>
      <c r="F81" s="166">
        <v>674251</v>
      </c>
      <c r="G81" s="166">
        <v>630364</v>
      </c>
      <c r="H81" s="166">
        <v>675152</v>
      </c>
      <c r="I81" s="167">
        <f>IFERROR(H81/G81-1,"-")</f>
        <v>7.1051011796358976E-2</v>
      </c>
      <c r="J81" s="166">
        <f t="shared" si="25"/>
        <v>44788</v>
      </c>
      <c r="K81" s="167">
        <f>H81/H$8</f>
        <v>3.9752476139458683E-2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175706</v>
      </c>
      <c r="E82" s="162">
        <v>1211359</v>
      </c>
      <c r="F82" s="162">
        <v>1624617</v>
      </c>
      <c r="G82" s="162">
        <v>1981246</v>
      </c>
      <c r="H82" s="162">
        <v>1959299</v>
      </c>
      <c r="I82" s="163">
        <f>IFERROR(H82/G82-1,"-")</f>
        <v>-1.1077372522140139E-2</v>
      </c>
      <c r="J82" s="162">
        <f t="shared" si="25"/>
        <v>-21947</v>
      </c>
      <c r="K82" s="163">
        <f>H82/H$8</f>
        <v>0.11536215066765003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12940</v>
      </c>
      <c r="E83" s="166">
        <v>206326</v>
      </c>
      <c r="F83" s="166">
        <v>277847</v>
      </c>
      <c r="G83" s="166">
        <v>357910</v>
      </c>
      <c r="H83" s="166">
        <v>335919</v>
      </c>
      <c r="I83" s="167">
        <f t="shared" ref="I83:I90" si="26">IFERROR(H83/G83-1,"-")</f>
        <v>-6.1442820820876709E-2</v>
      </c>
      <c r="J83" s="166">
        <f t="shared" si="25"/>
        <v>-21991</v>
      </c>
      <c r="K83" s="167">
        <f t="shared" ref="K83:K90" si="27">H83/H$8</f>
        <v>1.977867507211831E-2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55052</v>
      </c>
      <c r="E84" s="166">
        <v>475887</v>
      </c>
      <c r="F84" s="166">
        <v>618828</v>
      </c>
      <c r="G84" s="166">
        <v>734192</v>
      </c>
      <c r="H84" s="166">
        <v>698671</v>
      </c>
      <c r="I84" s="167">
        <f t="shared" si="26"/>
        <v>-4.8381077429337283E-2</v>
      </c>
      <c r="J84" s="166">
        <f t="shared" si="25"/>
        <v>-35521</v>
      </c>
      <c r="K84" s="167">
        <f t="shared" si="27"/>
        <v>4.1137258360830944E-2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25874</v>
      </c>
      <c r="E85" s="166">
        <v>85129</v>
      </c>
      <c r="F85" s="166">
        <v>118722</v>
      </c>
      <c r="G85" s="166">
        <v>183003</v>
      </c>
      <c r="H85" s="166">
        <v>187558</v>
      </c>
      <c r="I85" s="167">
        <f t="shared" si="26"/>
        <v>2.489030234477041E-2</v>
      </c>
      <c r="J85" s="166">
        <f t="shared" si="25"/>
        <v>4555</v>
      </c>
      <c r="K85" s="167">
        <f t="shared" si="27"/>
        <v>1.1043283467670377E-2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2716</v>
      </c>
      <c r="E86" s="166">
        <v>30610</v>
      </c>
      <c r="F86" s="166">
        <v>32518</v>
      </c>
      <c r="G86" s="166">
        <v>49547</v>
      </c>
      <c r="H86" s="166">
        <v>51525</v>
      </c>
      <c r="I86" s="167">
        <f t="shared" si="26"/>
        <v>3.9921690516075747E-2</v>
      </c>
      <c r="J86" s="166">
        <f t="shared" si="25"/>
        <v>1978</v>
      </c>
      <c r="K86" s="167">
        <f t="shared" si="27"/>
        <v>3.0337558551046407E-3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3448</v>
      </c>
      <c r="E87" s="166">
        <v>15714</v>
      </c>
      <c r="F87" s="166">
        <v>17545</v>
      </c>
      <c r="G87" s="166">
        <v>23533</v>
      </c>
      <c r="H87" s="166">
        <v>24832</v>
      </c>
      <c r="I87" s="167">
        <f t="shared" si="26"/>
        <v>5.519908213997371E-2</v>
      </c>
      <c r="J87" s="166">
        <f t="shared" si="25"/>
        <v>1299</v>
      </c>
      <c r="K87" s="167">
        <f t="shared" si="27"/>
        <v>1.4620907403000182E-3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947</v>
      </c>
      <c r="E88" s="166">
        <v>29097</v>
      </c>
      <c r="F88" s="166">
        <v>47225</v>
      </c>
      <c r="G88" s="166">
        <v>42285</v>
      </c>
      <c r="H88" s="166">
        <v>42910</v>
      </c>
      <c r="I88" s="167">
        <f t="shared" si="26"/>
        <v>1.4780655078633131E-2</v>
      </c>
      <c r="J88" s="166">
        <f t="shared" si="25"/>
        <v>625</v>
      </c>
      <c r="K88" s="167">
        <f t="shared" si="27"/>
        <v>2.5265106985451749E-3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3509</v>
      </c>
      <c r="E89" s="166">
        <v>26731</v>
      </c>
      <c r="F89" s="166">
        <v>47157</v>
      </c>
      <c r="G89" s="166">
        <v>50827</v>
      </c>
      <c r="H89" s="166">
        <v>39424</v>
      </c>
      <c r="I89" s="167">
        <f t="shared" si="26"/>
        <v>-0.22434926318688886</v>
      </c>
      <c r="J89" s="166">
        <f t="shared" si="25"/>
        <v>-11403</v>
      </c>
      <c r="K89" s="167">
        <f t="shared" si="27"/>
        <v>2.3212574639814723E-3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71220</v>
      </c>
      <c r="E90" s="171">
        <f t="shared" si="29"/>
        <v>341865</v>
      </c>
      <c r="F90" s="171">
        <f t="shared" si="29"/>
        <v>464775</v>
      </c>
      <c r="G90" s="171">
        <f t="shared" si="29"/>
        <v>539949</v>
      </c>
      <c r="H90" s="171">
        <f t="shared" si="29"/>
        <v>578460</v>
      </c>
      <c r="I90" s="172">
        <f t="shared" si="26"/>
        <v>7.1323402765816724E-2</v>
      </c>
      <c r="J90" s="171">
        <f>H90-G90</f>
        <v>38511</v>
      </c>
      <c r="K90" s="172">
        <f t="shared" si="27"/>
        <v>3.4059319009099087E-2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26038</v>
      </c>
      <c r="E92" s="178">
        <v>69048</v>
      </c>
      <c r="F92" s="178">
        <v>80076</v>
      </c>
      <c r="G92" s="178">
        <v>81078</v>
      </c>
      <c r="H92" s="178">
        <v>78508</v>
      </c>
      <c r="I92" s="179">
        <f>IFERROR(H92/G92-1,"-")</f>
        <v>-3.169787118577172E-2</v>
      </c>
      <c r="J92" s="178">
        <f>H92-G92</f>
        <v>-2570</v>
      </c>
      <c r="K92" s="179">
        <f>H92/H$8</f>
        <v>4.6224959664736562E-3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13231</v>
      </c>
      <c r="E93" s="162">
        <v>33904</v>
      </c>
      <c r="F93" s="162">
        <v>37789</v>
      </c>
      <c r="G93" s="162">
        <v>32863</v>
      </c>
      <c r="H93" s="162">
        <v>34589</v>
      </c>
      <c r="I93" s="163">
        <f>IFERROR(H93/G93-1,"-")</f>
        <v>5.2521072330584451E-2</v>
      </c>
      <c r="J93" s="162">
        <f t="shared" ref="J93:J103" si="30">H93-G93</f>
        <v>1726</v>
      </c>
      <c r="K93" s="163">
        <f>H93/H$8</f>
        <v>2.0365760557440938E-3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7411</v>
      </c>
      <c r="E94" s="166">
        <v>15076</v>
      </c>
      <c r="F94" s="166">
        <v>9333</v>
      </c>
      <c r="G94" s="166">
        <v>8218</v>
      </c>
      <c r="H94" s="166">
        <v>11547</v>
      </c>
      <c r="I94" s="167">
        <f>IFERROR(H94/G94-1,"-")</f>
        <v>0.40508639571671945</v>
      </c>
      <c r="J94" s="166">
        <f t="shared" si="30"/>
        <v>3329</v>
      </c>
      <c r="K94" s="167">
        <f>H94/H$8</f>
        <v>6.7987925975532824E-4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5820</v>
      </c>
      <c r="E95" s="166">
        <v>18828</v>
      </c>
      <c r="F95" s="166">
        <v>28456</v>
      </c>
      <c r="G95" s="166">
        <v>24645</v>
      </c>
      <c r="H95" s="166">
        <v>23042</v>
      </c>
      <c r="I95" s="167">
        <f>IFERROR(H95/G95-1,"-")</f>
        <v>-6.504361939541492E-2</v>
      </c>
      <c r="J95" s="166">
        <f t="shared" si="30"/>
        <v>-1603</v>
      </c>
      <c r="K95" s="167">
        <f>H95/H$8</f>
        <v>1.3566967959887653E-3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12807</v>
      </c>
      <c r="E96" s="162">
        <v>35144</v>
      </c>
      <c r="F96" s="162">
        <v>42287</v>
      </c>
      <c r="G96" s="162">
        <v>48215</v>
      </c>
      <c r="H96" s="162">
        <v>43919</v>
      </c>
      <c r="I96" s="163">
        <f>IFERROR(H96/G96-1,"-")</f>
        <v>-8.9100902208856136E-2</v>
      </c>
      <c r="J96" s="162">
        <f t="shared" si="30"/>
        <v>-4296</v>
      </c>
      <c r="K96" s="163">
        <f>H96/H$8</f>
        <v>2.5859199107295628E-3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349</v>
      </c>
      <c r="E97" s="166">
        <v>5018</v>
      </c>
      <c r="F97" s="166">
        <v>6758</v>
      </c>
      <c r="G97" s="166">
        <v>8020</v>
      </c>
      <c r="H97" s="166">
        <v>5925</v>
      </c>
      <c r="I97" s="167">
        <f t="shared" ref="I97:I104" si="31">IFERROR(H97/G97-1,"-")</f>
        <v>-0.26122194513715713</v>
      </c>
      <c r="J97" s="166">
        <f t="shared" si="30"/>
        <v>-2095</v>
      </c>
      <c r="K97" s="167">
        <f t="shared" ref="K97:K104" si="32">H97/H$8</f>
        <v>3.4885984360009698E-4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3892</v>
      </c>
      <c r="E98" s="166">
        <v>11276</v>
      </c>
      <c r="F98" s="166">
        <v>12995</v>
      </c>
      <c r="G98" s="166">
        <v>14949</v>
      </c>
      <c r="H98" s="166">
        <v>13487</v>
      </c>
      <c r="I98" s="167">
        <f t="shared" si="31"/>
        <v>-9.7799183891899122E-2</v>
      </c>
      <c r="J98" s="166">
        <f t="shared" si="30"/>
        <v>-1462</v>
      </c>
      <c r="K98" s="167">
        <f t="shared" si="32"/>
        <v>7.9410509884126723E-4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3536</v>
      </c>
      <c r="E99" s="166">
        <v>4174</v>
      </c>
      <c r="F99" s="166">
        <v>4919</v>
      </c>
      <c r="G99" s="166">
        <v>5636</v>
      </c>
      <c r="H99" s="166">
        <v>5180</v>
      </c>
      <c r="I99" s="167">
        <f t="shared" si="31"/>
        <v>-8.0908445706174614E-2</v>
      </c>
      <c r="J99" s="166">
        <f t="shared" si="30"/>
        <v>-456</v>
      </c>
      <c r="K99" s="167">
        <f t="shared" si="32"/>
        <v>3.0499476621915654E-4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228</v>
      </c>
      <c r="E100" s="166">
        <v>2565</v>
      </c>
      <c r="F100" s="166">
        <v>2147</v>
      </c>
      <c r="G100" s="166">
        <v>2688</v>
      </c>
      <c r="H100" s="166">
        <v>1787</v>
      </c>
      <c r="I100" s="167">
        <f t="shared" si="31"/>
        <v>-0.33519345238095233</v>
      </c>
      <c r="J100" s="166">
        <f t="shared" si="30"/>
        <v>-901</v>
      </c>
      <c r="K100" s="167">
        <f t="shared" si="32"/>
        <v>1.0521730641575921E-4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411</v>
      </c>
      <c r="E101" s="166">
        <v>1072</v>
      </c>
      <c r="F101" s="166">
        <v>875</v>
      </c>
      <c r="G101" s="166">
        <v>1340</v>
      </c>
      <c r="H101" s="166">
        <v>1609</v>
      </c>
      <c r="I101" s="167">
        <f t="shared" si="31"/>
        <v>0.20074626865671652</v>
      </c>
      <c r="J101" s="166">
        <f t="shared" si="30"/>
        <v>269</v>
      </c>
      <c r="K101" s="167">
        <f t="shared" si="32"/>
        <v>9.4736791283131828E-5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523</v>
      </c>
      <c r="F102" s="166">
        <v>243</v>
      </c>
      <c r="G102" s="166">
        <v>547</v>
      </c>
      <c r="H102" s="166">
        <v>310</v>
      </c>
      <c r="I102" s="167">
        <f t="shared" si="31"/>
        <v>-0.43327239488116998</v>
      </c>
      <c r="J102" s="166">
        <f t="shared" si="30"/>
        <v>-237</v>
      </c>
      <c r="K102" s="167">
        <f t="shared" si="32"/>
        <v>1.8252582534351066E-5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111</v>
      </c>
      <c r="E103" s="166">
        <v>217</v>
      </c>
      <c r="F103" s="166">
        <v>577</v>
      </c>
      <c r="G103" s="166">
        <v>822</v>
      </c>
      <c r="H103" s="166">
        <v>433</v>
      </c>
      <c r="I103" s="167">
        <f t="shared" si="31"/>
        <v>-0.47323600973236013</v>
      </c>
      <c r="J103" s="166">
        <f t="shared" si="30"/>
        <v>-389</v>
      </c>
      <c r="K103" s="167">
        <f t="shared" si="32"/>
        <v>2.5494736249593586E-5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4242</v>
      </c>
      <c r="E104" s="171">
        <f t="shared" si="34"/>
        <v>10299</v>
      </c>
      <c r="F104" s="171">
        <f t="shared" si="34"/>
        <v>13773</v>
      </c>
      <c r="G104" s="171">
        <f t="shared" si="34"/>
        <v>14213</v>
      </c>
      <c r="H104" s="171">
        <f t="shared" si="34"/>
        <v>15188</v>
      </c>
      <c r="I104" s="172">
        <f t="shared" si="31"/>
        <v>6.859916977415037E-2</v>
      </c>
      <c r="J104" s="171">
        <f>H104-G104</f>
        <v>975</v>
      </c>
      <c r="K104" s="172">
        <f t="shared" si="32"/>
        <v>8.9425878558620643E-4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197056</v>
      </c>
      <c r="E106" s="178">
        <v>616496</v>
      </c>
      <c r="F106" s="178">
        <v>677250</v>
      </c>
      <c r="G106" s="178">
        <v>706701</v>
      </c>
      <c r="H106" s="178">
        <v>709471</v>
      </c>
      <c r="I106" s="179">
        <f>IFERROR(H106/G106-1,"-")</f>
        <v>3.9196208863436777E-3</v>
      </c>
      <c r="J106" s="178">
        <f>H106-G106</f>
        <v>2770</v>
      </c>
      <c r="K106" s="179">
        <f>H106/H$8</f>
        <v>4.1773154784608336E-2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69110</v>
      </c>
      <c r="E107" s="162">
        <v>72454</v>
      </c>
      <c r="F107" s="162">
        <v>92875</v>
      </c>
      <c r="G107" s="162">
        <v>92141</v>
      </c>
      <c r="H107" s="162">
        <v>98264</v>
      </c>
      <c r="I107" s="163">
        <f>IFERROR(H107/G107-1,"-")</f>
        <v>6.6452502143454106E-2</v>
      </c>
      <c r="J107" s="162">
        <f t="shared" ref="J107:J117" si="35">H107-G107</f>
        <v>6123</v>
      </c>
      <c r="K107" s="163">
        <f>H107/H$8</f>
        <v>5.7857153875983001E-3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51412</v>
      </c>
      <c r="E108" s="166">
        <v>28398</v>
      </c>
      <c r="F108" s="166">
        <v>27771</v>
      </c>
      <c r="G108" s="166">
        <v>20310</v>
      </c>
      <c r="H108" s="166">
        <v>33988</v>
      </c>
      <c r="I108" s="167">
        <f>IFERROR(H108/G108-1,"-")</f>
        <v>0.67346134908911859</v>
      </c>
      <c r="J108" s="166">
        <f t="shared" si="35"/>
        <v>13678</v>
      </c>
      <c r="K108" s="167">
        <f>H108/H$8</f>
        <v>2.0011895973468517E-3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17698</v>
      </c>
      <c r="E109" s="166">
        <v>44056</v>
      </c>
      <c r="F109" s="166">
        <v>65104</v>
      </c>
      <c r="G109" s="166">
        <v>71831</v>
      </c>
      <c r="H109" s="166">
        <v>64276</v>
      </c>
      <c r="I109" s="167">
        <f>IFERROR(H109/G109-1,"-")</f>
        <v>-0.1051774303573666</v>
      </c>
      <c r="J109" s="166">
        <f t="shared" si="35"/>
        <v>-7555</v>
      </c>
      <c r="K109" s="167">
        <f>H109/H$8</f>
        <v>3.7845257902514489E-3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127946</v>
      </c>
      <c r="E110" s="162">
        <v>544042</v>
      </c>
      <c r="F110" s="162">
        <v>584375</v>
      </c>
      <c r="G110" s="162">
        <v>614560</v>
      </c>
      <c r="H110" s="162">
        <v>611207</v>
      </c>
      <c r="I110" s="163">
        <f>IFERROR(H110/G110-1,"-")</f>
        <v>-5.4559359541785923E-3</v>
      </c>
      <c r="J110" s="162">
        <f t="shared" si="35"/>
        <v>-3353</v>
      </c>
      <c r="K110" s="163">
        <f>H110/H$8</f>
        <v>3.5987439397010039E-2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27862</v>
      </c>
      <c r="E111" s="166">
        <v>330861</v>
      </c>
      <c r="F111" s="166">
        <v>355701</v>
      </c>
      <c r="G111" s="166">
        <v>361764</v>
      </c>
      <c r="H111" s="166">
        <v>342110</v>
      </c>
      <c r="I111" s="167">
        <f t="shared" ref="I111:I118" si="36">IFERROR(H111/G111-1,"-")</f>
        <v>-5.4328236087615167E-2</v>
      </c>
      <c r="J111" s="166">
        <f t="shared" si="35"/>
        <v>-19654</v>
      </c>
      <c r="K111" s="167">
        <f t="shared" ref="K111:K118" si="37">H111/H$8</f>
        <v>2.014319680911885E-2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27807</v>
      </c>
      <c r="E112" s="166">
        <v>24707</v>
      </c>
      <c r="F112" s="166">
        <v>34456</v>
      </c>
      <c r="G112" s="166">
        <v>29435</v>
      </c>
      <c r="H112" s="166">
        <v>35964</v>
      </c>
      <c r="I112" s="167">
        <f t="shared" si="36"/>
        <v>0.22181076949210121</v>
      </c>
      <c r="J112" s="166">
        <f t="shared" si="35"/>
        <v>6529</v>
      </c>
      <c r="K112" s="167">
        <f t="shared" si="37"/>
        <v>2.1175350911787154E-3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26721</v>
      </c>
      <c r="E113" s="166">
        <v>31578</v>
      </c>
      <c r="F113" s="166">
        <v>44537</v>
      </c>
      <c r="G113" s="166">
        <v>36150</v>
      </c>
      <c r="H113" s="166">
        <v>55668</v>
      </c>
      <c r="I113" s="167">
        <f t="shared" si="36"/>
        <v>0.53991701244813273</v>
      </c>
      <c r="J113" s="166">
        <f t="shared" si="35"/>
        <v>19518</v>
      </c>
      <c r="K113" s="167">
        <f t="shared" si="37"/>
        <v>3.2776927887814681E-3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6028</v>
      </c>
      <c r="E114" s="166">
        <v>24518</v>
      </c>
      <c r="F114" s="166">
        <v>18718</v>
      </c>
      <c r="G114" s="166">
        <v>22104</v>
      </c>
      <c r="H114" s="166">
        <v>21396</v>
      </c>
      <c r="I114" s="167">
        <f t="shared" si="36"/>
        <v>-3.2030401737242142E-2</v>
      </c>
      <c r="J114" s="166">
        <f t="shared" si="35"/>
        <v>-708</v>
      </c>
      <c r="K114" s="167">
        <f t="shared" si="37"/>
        <v>1.2597814706612109E-3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9975</v>
      </c>
      <c r="E115" s="166">
        <v>22305</v>
      </c>
      <c r="F115" s="166">
        <v>16523</v>
      </c>
      <c r="G115" s="166">
        <v>16190</v>
      </c>
      <c r="H115" s="166">
        <v>17300</v>
      </c>
      <c r="I115" s="167">
        <f t="shared" si="36"/>
        <v>6.8560840024706637E-2</v>
      </c>
      <c r="J115" s="166">
        <f t="shared" si="35"/>
        <v>1110</v>
      </c>
      <c r="K115" s="167">
        <f t="shared" si="37"/>
        <v>1.0186118640137852E-3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53</v>
      </c>
      <c r="E116" s="166">
        <v>3482</v>
      </c>
      <c r="F116" s="166">
        <v>5193</v>
      </c>
      <c r="G116" s="166">
        <v>9754</v>
      </c>
      <c r="H116" s="166">
        <v>5843</v>
      </c>
      <c r="I116" s="167">
        <f t="shared" si="36"/>
        <v>-0.40096370719704733</v>
      </c>
      <c r="J116" s="166">
        <f t="shared" si="35"/>
        <v>-3911</v>
      </c>
      <c r="K116" s="167">
        <f t="shared" si="37"/>
        <v>3.4403174112326862E-4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97</v>
      </c>
      <c r="E117" s="166">
        <v>5216</v>
      </c>
      <c r="F117" s="166">
        <v>4173</v>
      </c>
      <c r="G117" s="166">
        <v>8486</v>
      </c>
      <c r="H117" s="166">
        <v>4916</v>
      </c>
      <c r="I117" s="167">
        <f t="shared" si="36"/>
        <v>-0.42069290596276221</v>
      </c>
      <c r="J117" s="166">
        <f t="shared" si="35"/>
        <v>-3570</v>
      </c>
      <c r="K117" s="167">
        <f t="shared" si="37"/>
        <v>2.8945063141570918E-4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29403</v>
      </c>
      <c r="E118" s="171">
        <f t="shared" si="39"/>
        <v>101375</v>
      </c>
      <c r="F118" s="171">
        <f t="shared" si="39"/>
        <v>105074</v>
      </c>
      <c r="G118" s="171">
        <f t="shared" si="39"/>
        <v>130677</v>
      </c>
      <c r="H118" s="171">
        <f t="shared" si="39"/>
        <v>128010</v>
      </c>
      <c r="I118" s="172">
        <f t="shared" si="36"/>
        <v>-2.0409100300741501E-2</v>
      </c>
      <c r="J118" s="171">
        <f>H118-G118</f>
        <v>-2667</v>
      </c>
      <c r="K118" s="172">
        <f t="shared" si="37"/>
        <v>7.5371390007170323E-3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116916</v>
      </c>
      <c r="E120" s="178">
        <v>257944</v>
      </c>
      <c r="F120" s="178">
        <v>294093</v>
      </c>
      <c r="G120" s="178">
        <v>301774</v>
      </c>
      <c r="H120" s="178">
        <v>301669</v>
      </c>
      <c r="I120" s="179">
        <f>IFERROR(H120/G120-1,"-")</f>
        <v>-3.4794250001657367E-4</v>
      </c>
      <c r="J120" s="178">
        <f>H120-G120</f>
        <v>-105</v>
      </c>
      <c r="K120" s="179">
        <f>H120/H$8</f>
        <v>1.7762059098565007E-2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71639</v>
      </c>
      <c r="E121" s="162">
        <v>127914</v>
      </c>
      <c r="F121" s="162">
        <v>154628</v>
      </c>
      <c r="G121" s="162">
        <v>151013</v>
      </c>
      <c r="H121" s="162">
        <v>166691</v>
      </c>
      <c r="I121" s="163">
        <f>IFERROR(H121/G121-1,"-")</f>
        <v>0.10381887652056454</v>
      </c>
      <c r="J121" s="162">
        <f t="shared" ref="J121:J131" si="40">H121-G121</f>
        <v>15678</v>
      </c>
      <c r="K121" s="163">
        <f>H121/H$8</f>
        <v>9.8146491459145599E-3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34847</v>
      </c>
      <c r="E122" s="166">
        <v>58276</v>
      </c>
      <c r="F122" s="166">
        <v>65154</v>
      </c>
      <c r="G122" s="166">
        <v>61289</v>
      </c>
      <c r="H122" s="166">
        <v>74048</v>
      </c>
      <c r="I122" s="167">
        <f>IFERROR(H122/G122-1,"-")</f>
        <v>0.20817765014929268</v>
      </c>
      <c r="J122" s="166">
        <f t="shared" si="40"/>
        <v>12759</v>
      </c>
      <c r="K122" s="167">
        <f>H122/H$8</f>
        <v>4.3598942951729924E-3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36792</v>
      </c>
      <c r="E123" s="166">
        <v>69638</v>
      </c>
      <c r="F123" s="166">
        <v>89474</v>
      </c>
      <c r="G123" s="166">
        <v>89724</v>
      </c>
      <c r="H123" s="166">
        <v>92643</v>
      </c>
      <c r="I123" s="167">
        <f>IFERROR(H123/G123-1,"-")</f>
        <v>3.2533101511301288E-2</v>
      </c>
      <c r="J123" s="166">
        <f t="shared" si="40"/>
        <v>2919</v>
      </c>
      <c r="K123" s="167">
        <f>H123/H$8</f>
        <v>5.4547548507415675E-3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45277</v>
      </c>
      <c r="E124" s="162">
        <v>130030</v>
      </c>
      <c r="F124" s="162">
        <v>139465</v>
      </c>
      <c r="G124" s="162">
        <v>150761</v>
      </c>
      <c r="H124" s="162">
        <v>134978</v>
      </c>
      <c r="I124" s="163">
        <f>IFERROR(H124/G124-1,"-")</f>
        <v>-0.10468887842346497</v>
      </c>
      <c r="J124" s="162">
        <f t="shared" si="40"/>
        <v>-15783</v>
      </c>
      <c r="K124" s="163">
        <f>H124/H$8</f>
        <v>7.9474099526504454E-3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1857</v>
      </c>
      <c r="E125" s="166">
        <v>16908</v>
      </c>
      <c r="F125" s="166">
        <v>17121</v>
      </c>
      <c r="G125" s="166">
        <v>21680</v>
      </c>
      <c r="H125" s="166">
        <v>16383</v>
      </c>
      <c r="I125" s="167">
        <f t="shared" ref="I125:I132" si="41">IFERROR(H125/G125-1,"-")</f>
        <v>-0.24432656826568266</v>
      </c>
      <c r="J125" s="166">
        <f t="shared" si="40"/>
        <v>-5297</v>
      </c>
      <c r="K125" s="167">
        <f t="shared" ref="K125:K132" si="42">H125/H$8</f>
        <v>9.6461954729120487E-4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4845</v>
      </c>
      <c r="E126" s="166">
        <v>16067</v>
      </c>
      <c r="F126" s="166">
        <v>22538</v>
      </c>
      <c r="G126" s="166">
        <v>22392</v>
      </c>
      <c r="H126" s="166">
        <v>21635</v>
      </c>
      <c r="I126" s="167">
        <f t="shared" si="41"/>
        <v>-3.3806716684530169E-2</v>
      </c>
      <c r="J126" s="166">
        <f t="shared" si="40"/>
        <v>-757</v>
      </c>
      <c r="K126" s="167">
        <f t="shared" si="42"/>
        <v>1.2738536230022107E-3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6774</v>
      </c>
      <c r="E127" s="166">
        <v>11413</v>
      </c>
      <c r="F127" s="166">
        <v>13936</v>
      </c>
      <c r="G127" s="166">
        <v>12912</v>
      </c>
      <c r="H127" s="166">
        <v>10908</v>
      </c>
      <c r="I127" s="167">
        <f t="shared" si="41"/>
        <v>-0.15520446096654272</v>
      </c>
      <c r="J127" s="166">
        <f t="shared" si="40"/>
        <v>-2004</v>
      </c>
      <c r="K127" s="167">
        <f t="shared" si="42"/>
        <v>6.4225538801516589E-4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640</v>
      </c>
      <c r="E128" s="166">
        <v>3239</v>
      </c>
      <c r="F128" s="166">
        <v>3269</v>
      </c>
      <c r="G128" s="166">
        <v>3704</v>
      </c>
      <c r="H128" s="166">
        <v>3821</v>
      </c>
      <c r="I128" s="167">
        <f t="shared" si="41"/>
        <v>3.1587473002159916E-2</v>
      </c>
      <c r="J128" s="166">
        <f t="shared" si="40"/>
        <v>117</v>
      </c>
      <c r="K128" s="167">
        <f t="shared" si="42"/>
        <v>2.2497779956050137E-4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643</v>
      </c>
      <c r="E129" s="166">
        <v>2327</v>
      </c>
      <c r="F129" s="166">
        <v>2889</v>
      </c>
      <c r="G129" s="166">
        <v>2976</v>
      </c>
      <c r="H129" s="166">
        <v>2890</v>
      </c>
      <c r="I129" s="167">
        <f t="shared" si="41"/>
        <v>-2.8897849462365621E-2</v>
      </c>
      <c r="J129" s="166">
        <f t="shared" si="40"/>
        <v>-86</v>
      </c>
      <c r="K129" s="167">
        <f t="shared" si="42"/>
        <v>1.7016117265895026E-4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70</v>
      </c>
      <c r="E130" s="166">
        <v>1460</v>
      </c>
      <c r="F130" s="166">
        <v>1881</v>
      </c>
      <c r="G130" s="166">
        <v>2514</v>
      </c>
      <c r="H130" s="166">
        <v>1669</v>
      </c>
      <c r="I130" s="167">
        <f t="shared" si="41"/>
        <v>-0.3361177406523469</v>
      </c>
      <c r="J130" s="166">
        <f t="shared" si="40"/>
        <v>-845</v>
      </c>
      <c r="K130" s="167">
        <f t="shared" si="42"/>
        <v>9.8269549193006221E-5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319</v>
      </c>
      <c r="E131" s="166">
        <v>2371</v>
      </c>
      <c r="F131" s="166">
        <v>2821</v>
      </c>
      <c r="G131" s="166">
        <v>3103</v>
      </c>
      <c r="H131" s="166">
        <v>2618</v>
      </c>
      <c r="I131" s="167">
        <f t="shared" si="41"/>
        <v>-0.15630035449564939</v>
      </c>
      <c r="J131" s="166">
        <f t="shared" si="40"/>
        <v>-485</v>
      </c>
      <c r="K131" s="167">
        <f t="shared" si="42"/>
        <v>1.5414600346751964E-4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30129</v>
      </c>
      <c r="E132" s="171">
        <f t="shared" si="44"/>
        <v>76245</v>
      </c>
      <c r="F132" s="171">
        <f t="shared" si="44"/>
        <v>75010</v>
      </c>
      <c r="G132" s="171">
        <f t="shared" si="44"/>
        <v>81480</v>
      </c>
      <c r="H132" s="171">
        <f t="shared" si="44"/>
        <v>75054</v>
      </c>
      <c r="I132" s="172">
        <f t="shared" si="41"/>
        <v>-7.8865979381443352E-2</v>
      </c>
      <c r="J132" s="171">
        <f>H132-G132</f>
        <v>-6426</v>
      </c>
      <c r="K132" s="172">
        <f t="shared" si="42"/>
        <v>4.4191268694618868E-3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132161</v>
      </c>
      <c r="E134" s="178">
        <v>815705</v>
      </c>
      <c r="F134" s="178">
        <v>894003</v>
      </c>
      <c r="G134" s="178">
        <v>988736</v>
      </c>
      <c r="H134" s="178">
        <v>963996</v>
      </c>
      <c r="I134" s="179">
        <f>IFERROR(H134/G134-1,"-")</f>
        <v>-2.5021846074179566E-2</v>
      </c>
      <c r="J134" s="178">
        <f>H134-G134</f>
        <v>-24740</v>
      </c>
      <c r="K134" s="179">
        <f>H134/H$8</f>
        <v>5.6759408234788034E-2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49027</v>
      </c>
      <c r="E135" s="162">
        <v>36395</v>
      </c>
      <c r="F135" s="162">
        <v>49948</v>
      </c>
      <c r="G135" s="162">
        <v>36539</v>
      </c>
      <c r="H135" s="162">
        <v>34981</v>
      </c>
      <c r="I135" s="163">
        <f>IFERROR(H135/G135-1,"-")</f>
        <v>-4.2639371630312839E-2</v>
      </c>
      <c r="J135" s="162">
        <f t="shared" ref="J135:J145" si="45">H135-G135</f>
        <v>-1558</v>
      </c>
      <c r="K135" s="163">
        <f>H135/H$8</f>
        <v>2.0596567407552731E-3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36324</v>
      </c>
      <c r="E136" s="166">
        <v>19559</v>
      </c>
      <c r="F136" s="166">
        <v>28534</v>
      </c>
      <c r="G136" s="166">
        <v>18361</v>
      </c>
      <c r="H136" s="166">
        <v>11115</v>
      </c>
      <c r="I136" s="167">
        <f>IFERROR(H136/G136-1,"-")</f>
        <v>-0.39464081477043733</v>
      </c>
      <c r="J136" s="166">
        <f t="shared" si="45"/>
        <v>-7246</v>
      </c>
      <c r="K136" s="167">
        <f>H136/H$8</f>
        <v>6.5444340280423256E-4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12703</v>
      </c>
      <c r="E137" s="166">
        <v>16836</v>
      </c>
      <c r="F137" s="166">
        <v>21414</v>
      </c>
      <c r="G137" s="166">
        <v>18178</v>
      </c>
      <c r="H137" s="166">
        <v>23866</v>
      </c>
      <c r="I137" s="167">
        <f>IFERROR(H137/G137-1,"-")</f>
        <v>0.31290571019914193</v>
      </c>
      <c r="J137" s="166">
        <f t="shared" si="45"/>
        <v>5688</v>
      </c>
      <c r="K137" s="167">
        <f>H137/H$8</f>
        <v>1.4052133379510404E-3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83134</v>
      </c>
      <c r="E138" s="162">
        <v>779310</v>
      </c>
      <c r="F138" s="162">
        <v>844055</v>
      </c>
      <c r="G138" s="162">
        <v>952197</v>
      </c>
      <c r="H138" s="162">
        <v>929015</v>
      </c>
      <c r="I138" s="163">
        <f>IFERROR(H138/G138-1,"-")</f>
        <v>-2.4345802391732008E-2</v>
      </c>
      <c r="J138" s="162">
        <f t="shared" si="45"/>
        <v>-23182</v>
      </c>
      <c r="K138" s="163">
        <f>H138/H$8</f>
        <v>5.4699751494032757E-2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2110</v>
      </c>
      <c r="E139" s="166">
        <v>341843</v>
      </c>
      <c r="F139" s="166">
        <v>331680</v>
      </c>
      <c r="G139" s="166">
        <v>414214</v>
      </c>
      <c r="H139" s="166">
        <v>432280</v>
      </c>
      <c r="I139" s="167">
        <f t="shared" ref="I139:I146" si="46">IFERROR(H139/G139-1,"-")</f>
        <v>4.3615136137358901E-2</v>
      </c>
      <c r="J139" s="166">
        <f t="shared" si="45"/>
        <v>18066</v>
      </c>
      <c r="K139" s="167">
        <f t="shared" ref="K139:K146" si="47">H139/H$8</f>
        <v>2.5452343154675094E-2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10972</v>
      </c>
      <c r="E140" s="166">
        <v>59149</v>
      </c>
      <c r="F140" s="166">
        <v>85182</v>
      </c>
      <c r="G140" s="166">
        <v>104313</v>
      </c>
      <c r="H140" s="166">
        <v>91210</v>
      </c>
      <c r="I140" s="167">
        <f t="shared" si="46"/>
        <v>-0.12561233978506992</v>
      </c>
      <c r="J140" s="166">
        <f t="shared" si="45"/>
        <v>-13103</v>
      </c>
      <c r="K140" s="167">
        <f t="shared" si="47"/>
        <v>5.3703808159940667E-3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23155</v>
      </c>
      <c r="E141" s="166">
        <v>84412</v>
      </c>
      <c r="F141" s="166">
        <v>82450</v>
      </c>
      <c r="G141" s="166">
        <v>90003</v>
      </c>
      <c r="H141" s="166">
        <v>77606</v>
      </c>
      <c r="I141" s="167">
        <f t="shared" si="46"/>
        <v>-0.13773985311600723</v>
      </c>
      <c r="J141" s="166">
        <f t="shared" si="45"/>
        <v>-12397</v>
      </c>
      <c r="K141" s="167">
        <f t="shared" si="47"/>
        <v>4.5693868392285442E-3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1081</v>
      </c>
      <c r="E142" s="166">
        <v>28804</v>
      </c>
      <c r="F142" s="166">
        <v>32730</v>
      </c>
      <c r="G142" s="166">
        <v>32642</v>
      </c>
      <c r="H142" s="166">
        <v>24051</v>
      </c>
      <c r="I142" s="167">
        <f t="shared" si="46"/>
        <v>-0.26318853011457632</v>
      </c>
      <c r="J142" s="166">
        <f t="shared" si="45"/>
        <v>-8591</v>
      </c>
      <c r="K142" s="167">
        <f t="shared" si="47"/>
        <v>1.4161060081731532E-3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2700</v>
      </c>
      <c r="E143" s="166">
        <v>14713</v>
      </c>
      <c r="F143" s="166">
        <v>18976</v>
      </c>
      <c r="G143" s="166">
        <v>24093</v>
      </c>
      <c r="H143" s="166">
        <v>15984</v>
      </c>
      <c r="I143" s="167">
        <f t="shared" si="46"/>
        <v>-0.33657078819574149</v>
      </c>
      <c r="J143" s="166">
        <f t="shared" si="45"/>
        <v>-8109</v>
      </c>
      <c r="K143" s="167">
        <f t="shared" si="47"/>
        <v>9.411267071905401E-4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200</v>
      </c>
      <c r="E144" s="166">
        <v>13837</v>
      </c>
      <c r="F144" s="166">
        <v>18455</v>
      </c>
      <c r="G144" s="166">
        <v>16219</v>
      </c>
      <c r="H144" s="166">
        <v>17804</v>
      </c>
      <c r="I144" s="167">
        <f t="shared" si="46"/>
        <v>9.7724890560453748E-2</v>
      </c>
      <c r="J144" s="166">
        <f t="shared" si="45"/>
        <v>1585</v>
      </c>
      <c r="K144" s="167">
        <f t="shared" si="47"/>
        <v>1.0482870304567302E-3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182</v>
      </c>
      <c r="E145" s="166">
        <v>6397</v>
      </c>
      <c r="F145" s="166">
        <v>12560</v>
      </c>
      <c r="G145" s="166">
        <v>10468</v>
      </c>
      <c r="H145" s="166">
        <v>8771</v>
      </c>
      <c r="I145" s="167">
        <f t="shared" si="46"/>
        <v>-0.16211310661062284</v>
      </c>
      <c r="J145" s="166">
        <f t="shared" si="45"/>
        <v>-1697</v>
      </c>
      <c r="K145" s="167">
        <f t="shared" si="47"/>
        <v>5.1643032712513938E-4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42734</v>
      </c>
      <c r="E146" s="171">
        <f t="shared" si="49"/>
        <v>230155</v>
      </c>
      <c r="F146" s="171">
        <f t="shared" si="49"/>
        <v>262022</v>
      </c>
      <c r="G146" s="171">
        <f t="shared" si="49"/>
        <v>260245</v>
      </c>
      <c r="H146" s="171">
        <f t="shared" si="49"/>
        <v>261309</v>
      </c>
      <c r="I146" s="172">
        <f t="shared" si="46"/>
        <v>4.0884551096083133E-3</v>
      </c>
      <c r="J146" s="171">
        <f>H146-G146</f>
        <v>1064</v>
      </c>
      <c r="K146" s="172">
        <f t="shared" si="47"/>
        <v>1.5385690611189492E-2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75927</v>
      </c>
      <c r="E148" s="178">
        <v>293140</v>
      </c>
      <c r="F148" s="178">
        <v>412303</v>
      </c>
      <c r="G148" s="178">
        <v>382019</v>
      </c>
      <c r="H148" s="178">
        <v>367014</v>
      </c>
      <c r="I148" s="179">
        <f>IFERROR(H148/G148-1,"-")</f>
        <v>-3.9278151086726054E-2</v>
      </c>
      <c r="J148" s="178">
        <f>H148-G148</f>
        <v>-15005</v>
      </c>
      <c r="K148" s="179">
        <f>H148/H$8</f>
        <v>2.1609526858910717E-2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40742</v>
      </c>
      <c r="E149" s="162">
        <v>120504</v>
      </c>
      <c r="F149" s="162">
        <v>160043</v>
      </c>
      <c r="G149" s="162">
        <v>147889</v>
      </c>
      <c r="H149" s="162">
        <v>135619</v>
      </c>
      <c r="I149" s="163">
        <f>IFERROR(H149/G149-1,"-")</f>
        <v>-8.296763112875194E-2</v>
      </c>
      <c r="J149" s="162">
        <f t="shared" ref="J149:J159" si="50">H149-G149</f>
        <v>-12270</v>
      </c>
      <c r="K149" s="163">
        <f>H149/H$8</f>
        <v>7.9851515829876037E-3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34054</v>
      </c>
      <c r="E150" s="166">
        <v>64507</v>
      </c>
      <c r="F150" s="166">
        <v>102907</v>
      </c>
      <c r="G150" s="166">
        <v>97323</v>
      </c>
      <c r="H150" s="166">
        <v>82932</v>
      </c>
      <c r="I150" s="167">
        <f>IFERROR(H150/G150-1,"-")</f>
        <v>-0.14786843808760519</v>
      </c>
      <c r="J150" s="166">
        <f t="shared" si="50"/>
        <v>-14391</v>
      </c>
      <c r="K150" s="167">
        <f>H150/H$8</f>
        <v>4.8829779830283958E-3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6688</v>
      </c>
      <c r="E151" s="166">
        <v>55997</v>
      </c>
      <c r="F151" s="166">
        <v>57136</v>
      </c>
      <c r="G151" s="166">
        <v>50566</v>
      </c>
      <c r="H151" s="166">
        <v>52687</v>
      </c>
      <c r="I151" s="167">
        <f>IFERROR(H151/G151-1,"-")</f>
        <v>4.1945180556104855E-2</v>
      </c>
      <c r="J151" s="166">
        <f t="shared" si="50"/>
        <v>2121</v>
      </c>
      <c r="K151" s="167">
        <f>H151/H$8</f>
        <v>3.1021735999592084E-3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35185</v>
      </c>
      <c r="E152" s="162">
        <v>172636</v>
      </c>
      <c r="F152" s="162">
        <v>252260</v>
      </c>
      <c r="G152" s="162">
        <v>234130</v>
      </c>
      <c r="H152" s="162">
        <v>231395</v>
      </c>
      <c r="I152" s="163">
        <f>IFERROR(H152/G152-1,"-")</f>
        <v>-1.168154444112246E-2</v>
      </c>
      <c r="J152" s="162">
        <f t="shared" si="50"/>
        <v>-2735</v>
      </c>
      <c r="K152" s="163">
        <f>H152/H$8</f>
        <v>1.3624375275923112E-2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1045</v>
      </c>
      <c r="E153" s="166">
        <v>62406</v>
      </c>
      <c r="F153" s="166">
        <v>101823</v>
      </c>
      <c r="G153" s="166">
        <v>88186</v>
      </c>
      <c r="H153" s="166">
        <v>54561</v>
      </c>
      <c r="I153" s="167">
        <f t="shared" ref="I153:I160" si="51">IFERROR(H153/G153-1,"-")</f>
        <v>-0.38129635089469982</v>
      </c>
      <c r="J153" s="166">
        <f t="shared" si="50"/>
        <v>-33625</v>
      </c>
      <c r="K153" s="167">
        <f t="shared" ref="K153:K160" si="52">H153/H$8</f>
        <v>3.2125134053442857E-3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10432</v>
      </c>
      <c r="E154" s="166">
        <v>51077</v>
      </c>
      <c r="F154" s="166">
        <v>55177</v>
      </c>
      <c r="G154" s="166">
        <v>58021</v>
      </c>
      <c r="H154" s="166">
        <v>53233</v>
      </c>
      <c r="I154" s="167">
        <f t="shared" si="51"/>
        <v>-8.2521845538684246E-2</v>
      </c>
      <c r="J154" s="166">
        <f t="shared" si="50"/>
        <v>-4788</v>
      </c>
      <c r="K154" s="167">
        <f t="shared" si="52"/>
        <v>3.1343216969390653E-3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8928</v>
      </c>
      <c r="E155" s="166">
        <v>15520</v>
      </c>
      <c r="F155" s="166">
        <v>33308</v>
      </c>
      <c r="G155" s="166">
        <v>21602</v>
      </c>
      <c r="H155" s="166">
        <v>64560</v>
      </c>
      <c r="I155" s="167">
        <f t="shared" si="51"/>
        <v>1.9886121655402276</v>
      </c>
      <c r="J155" s="166">
        <f t="shared" si="50"/>
        <v>42958</v>
      </c>
      <c r="K155" s="167">
        <f t="shared" si="52"/>
        <v>3.8012475110248542E-3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1339</v>
      </c>
      <c r="E156" s="166">
        <v>3409</v>
      </c>
      <c r="F156" s="166">
        <v>5989</v>
      </c>
      <c r="G156" s="166">
        <v>7608</v>
      </c>
      <c r="H156" s="166">
        <v>6651</v>
      </c>
      <c r="I156" s="167">
        <f t="shared" si="51"/>
        <v>-0.12578864353312302</v>
      </c>
      <c r="J156" s="166">
        <f t="shared" si="50"/>
        <v>-957</v>
      </c>
      <c r="K156" s="167">
        <f t="shared" si="52"/>
        <v>3.9160621430957721E-4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1481</v>
      </c>
      <c r="E157" s="166">
        <v>11376</v>
      </c>
      <c r="F157" s="166">
        <v>12662</v>
      </c>
      <c r="G157" s="166">
        <v>9687</v>
      </c>
      <c r="H157" s="166">
        <v>8476</v>
      </c>
      <c r="I157" s="167">
        <f t="shared" si="51"/>
        <v>-0.12501290389181374</v>
      </c>
      <c r="J157" s="166">
        <f t="shared" si="50"/>
        <v>-1211</v>
      </c>
      <c r="K157" s="167">
        <f t="shared" si="52"/>
        <v>4.9906093406825683E-4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196</v>
      </c>
      <c r="E158" s="166">
        <v>1290</v>
      </c>
      <c r="F158" s="166">
        <v>3035</v>
      </c>
      <c r="G158" s="166">
        <v>2084</v>
      </c>
      <c r="H158" s="166">
        <v>1587</v>
      </c>
      <c r="I158" s="167">
        <f t="shared" si="51"/>
        <v>-0.23848368522072938</v>
      </c>
      <c r="J158" s="166">
        <f t="shared" si="50"/>
        <v>-497</v>
      </c>
      <c r="K158" s="167">
        <f t="shared" si="52"/>
        <v>9.3441446716177872E-5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162</v>
      </c>
      <c r="E159" s="166">
        <v>2539</v>
      </c>
      <c r="F159" s="166">
        <v>3841</v>
      </c>
      <c r="G159" s="166">
        <v>3629</v>
      </c>
      <c r="H159" s="166">
        <v>2690</v>
      </c>
      <c r="I159" s="167">
        <f t="shared" si="51"/>
        <v>-0.25874896665748137</v>
      </c>
      <c r="J159" s="166">
        <f t="shared" si="50"/>
        <v>-939</v>
      </c>
      <c r="K159" s="167">
        <f t="shared" si="52"/>
        <v>1.5838531295936893E-4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11602</v>
      </c>
      <c r="E160" s="171">
        <f t="shared" si="54"/>
        <v>25019</v>
      </c>
      <c r="F160" s="171">
        <f t="shared" si="54"/>
        <v>36425</v>
      </c>
      <c r="G160" s="171">
        <f t="shared" si="54"/>
        <v>43313</v>
      </c>
      <c r="H160" s="171">
        <f t="shared" si="54"/>
        <v>39637</v>
      </c>
      <c r="I160" s="172">
        <f t="shared" si="51"/>
        <v>-8.4870593124466098E-2</v>
      </c>
      <c r="J160" s="171">
        <f>H160-G160</f>
        <v>-3676</v>
      </c>
      <c r="K160" s="172">
        <f t="shared" si="52"/>
        <v>2.3337987545615263E-3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A50D0-C433-4D9C-B6F7-0C2B8269E20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CD623-A520-4CE8-8DF6-FCEF35B6E1E6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5A0F-B5CF-419D-ACB9-390E597B679D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6" ht="15" customHeight="1" x14ac:dyDescent="0.25">
      <c r="B7" s="281" t="s">
        <v>44</v>
      </c>
      <c r="C7" s="284" t="s">
        <v>8</v>
      </c>
      <c r="D7" s="67" t="s">
        <v>45</v>
      </c>
      <c r="E7" s="68">
        <v>142483</v>
      </c>
      <c r="F7" s="68">
        <v>381871</v>
      </c>
      <c r="G7" s="68">
        <v>431303</v>
      </c>
      <c r="H7" s="68">
        <v>446421</v>
      </c>
      <c r="I7" s="68">
        <v>437805</v>
      </c>
      <c r="J7" s="69">
        <f>I7/H7-1</f>
        <v>-1.9300167330837947E-2</v>
      </c>
      <c r="K7" s="68">
        <f>I7-H7</f>
        <v>-8616</v>
      </c>
      <c r="L7" s="69">
        <f>I7/$I$7</f>
        <v>1</v>
      </c>
      <c r="P7" s="70"/>
    </row>
    <row r="8" spans="2:16" ht="15" customHeight="1" x14ac:dyDescent="0.25">
      <c r="B8" s="282"/>
      <c r="C8" s="285"/>
      <c r="D8" s="15" t="s">
        <v>46</v>
      </c>
      <c r="E8" s="16">
        <v>53539</v>
      </c>
      <c r="F8" s="16">
        <v>144989</v>
      </c>
      <c r="G8" s="16">
        <v>157350</v>
      </c>
      <c r="H8" s="16">
        <v>157065</v>
      </c>
      <c r="I8" s="16">
        <v>145993</v>
      </c>
      <c r="J8" s="17">
        <f t="shared" ref="J8:J63" si="0">I8/H8-1</f>
        <v>-7.0493107948938372E-2</v>
      </c>
      <c r="K8" s="16">
        <f t="shared" ref="K8:K50" si="1">I8-H8</f>
        <v>-11072</v>
      </c>
      <c r="L8" s="18">
        <f t="shared" ref="L8:L17" si="2">I8/$I$7</f>
        <v>0.33346581240506618</v>
      </c>
      <c r="P8" s="70"/>
    </row>
    <row r="9" spans="2:16" x14ac:dyDescent="0.25">
      <c r="B9" s="282"/>
      <c r="C9" s="285"/>
      <c r="D9" s="19" t="s">
        <v>47</v>
      </c>
      <c r="E9" s="20">
        <v>21147</v>
      </c>
      <c r="F9" s="20">
        <v>99145</v>
      </c>
      <c r="G9" s="20">
        <v>109784</v>
      </c>
      <c r="H9" s="20">
        <v>113390</v>
      </c>
      <c r="I9" s="20">
        <v>117164</v>
      </c>
      <c r="J9" s="62">
        <f t="shared" si="0"/>
        <v>3.3283358320839618E-2</v>
      </c>
      <c r="K9" s="20">
        <f t="shared" si="1"/>
        <v>3774</v>
      </c>
      <c r="L9" s="63">
        <f t="shared" si="2"/>
        <v>0.2676168613880609</v>
      </c>
      <c r="P9" s="70"/>
    </row>
    <row r="10" spans="2:16" x14ac:dyDescent="0.25">
      <c r="B10" s="282"/>
      <c r="C10" s="285"/>
      <c r="D10" s="19" t="s">
        <v>48</v>
      </c>
      <c r="E10" s="20">
        <v>1595</v>
      </c>
      <c r="F10" s="20">
        <v>2523</v>
      </c>
      <c r="G10" s="20">
        <v>3080</v>
      </c>
      <c r="H10" s="20">
        <v>2377</v>
      </c>
      <c r="I10" s="20">
        <v>3338</v>
      </c>
      <c r="J10" s="62">
        <f t="shared" si="0"/>
        <v>0.40429112326461936</v>
      </c>
      <c r="K10" s="20">
        <f t="shared" si="1"/>
        <v>961</v>
      </c>
      <c r="L10" s="63">
        <f t="shared" si="2"/>
        <v>7.6243989904181087E-3</v>
      </c>
      <c r="P10" s="70"/>
    </row>
    <row r="11" spans="2:16" x14ac:dyDescent="0.25">
      <c r="B11" s="282"/>
      <c r="C11" s="285"/>
      <c r="D11" s="19" t="s">
        <v>49</v>
      </c>
      <c r="E11" s="20">
        <v>3302</v>
      </c>
      <c r="F11" s="20">
        <v>10420</v>
      </c>
      <c r="G11" s="20">
        <v>14934</v>
      </c>
      <c r="H11" s="20">
        <v>16055</v>
      </c>
      <c r="I11" s="20">
        <v>16193</v>
      </c>
      <c r="J11" s="62">
        <f t="shared" si="0"/>
        <v>8.595453129865982E-3</v>
      </c>
      <c r="K11" s="20">
        <f t="shared" si="1"/>
        <v>138</v>
      </c>
      <c r="L11" s="63">
        <f t="shared" si="2"/>
        <v>3.6986786354655611E-2</v>
      </c>
      <c r="P11" s="70"/>
    </row>
    <row r="12" spans="2:16" x14ac:dyDescent="0.25">
      <c r="B12" s="282"/>
      <c r="C12" s="285"/>
      <c r="D12" s="19" t="s">
        <v>50</v>
      </c>
      <c r="E12" s="20">
        <v>25023</v>
      </c>
      <c r="F12" s="20">
        <v>63207</v>
      </c>
      <c r="G12" s="20">
        <v>71344</v>
      </c>
      <c r="H12" s="20">
        <v>83393</v>
      </c>
      <c r="I12" s="20">
        <v>77257</v>
      </c>
      <c r="J12" s="62">
        <f t="shared" si="0"/>
        <v>-7.3579317208878448E-2</v>
      </c>
      <c r="K12" s="20">
        <f t="shared" si="1"/>
        <v>-6136</v>
      </c>
      <c r="L12" s="63">
        <f t="shared" si="2"/>
        <v>0.17646440767008142</v>
      </c>
      <c r="P12" s="70"/>
    </row>
    <row r="13" spans="2:16" x14ac:dyDescent="0.25">
      <c r="B13" s="282"/>
      <c r="C13" s="285"/>
      <c r="D13" s="19" t="s">
        <v>51</v>
      </c>
      <c r="E13" s="20">
        <v>2494</v>
      </c>
      <c r="F13" s="20">
        <v>4520</v>
      </c>
      <c r="G13" s="20">
        <v>4181</v>
      </c>
      <c r="H13" s="20">
        <v>3964</v>
      </c>
      <c r="I13" s="20">
        <v>4119</v>
      </c>
      <c r="J13" s="62">
        <f t="shared" si="0"/>
        <v>3.9101917255297769E-2</v>
      </c>
      <c r="K13" s="20">
        <f t="shared" si="1"/>
        <v>155</v>
      </c>
      <c r="L13" s="63">
        <f t="shared" si="2"/>
        <v>9.4082982149587147E-3</v>
      </c>
      <c r="P13" s="70"/>
    </row>
    <row r="14" spans="2:16" x14ac:dyDescent="0.25">
      <c r="B14" s="282"/>
      <c r="C14" s="285"/>
      <c r="D14" s="19" t="s">
        <v>52</v>
      </c>
      <c r="E14" s="20">
        <v>12758</v>
      </c>
      <c r="F14" s="20">
        <v>13606</v>
      </c>
      <c r="G14" s="20">
        <v>22097</v>
      </c>
      <c r="H14" s="20">
        <v>19721</v>
      </c>
      <c r="I14" s="20">
        <v>20354</v>
      </c>
      <c r="J14" s="62">
        <f t="shared" si="0"/>
        <v>3.2097763805080781E-2</v>
      </c>
      <c r="K14" s="20">
        <f t="shared" si="1"/>
        <v>633</v>
      </c>
      <c r="L14" s="63">
        <f t="shared" si="2"/>
        <v>4.6491017690524321E-2</v>
      </c>
      <c r="P14" s="70"/>
    </row>
    <row r="15" spans="2:16" x14ac:dyDescent="0.25">
      <c r="B15" s="282"/>
      <c r="C15" s="285"/>
      <c r="D15" s="19" t="s">
        <v>53</v>
      </c>
      <c r="E15" s="20">
        <v>13541</v>
      </c>
      <c r="F15" s="20">
        <v>17608</v>
      </c>
      <c r="G15" s="20">
        <v>17983</v>
      </c>
      <c r="H15" s="20">
        <v>19479</v>
      </c>
      <c r="I15" s="20">
        <v>20873</v>
      </c>
      <c r="J15" s="62">
        <f t="shared" si="0"/>
        <v>7.1564248678063658E-2</v>
      </c>
      <c r="K15" s="20">
        <f t="shared" si="1"/>
        <v>1394</v>
      </c>
      <c r="L15" s="63">
        <f t="shared" si="2"/>
        <v>4.7676476970340678E-2</v>
      </c>
      <c r="P15" s="70"/>
    </row>
    <row r="16" spans="2:16" x14ac:dyDescent="0.25">
      <c r="B16" s="282"/>
      <c r="C16" s="285"/>
      <c r="D16" s="19" t="s">
        <v>54</v>
      </c>
      <c r="E16" s="20">
        <v>3802</v>
      </c>
      <c r="F16" s="20">
        <v>18886</v>
      </c>
      <c r="G16" s="20">
        <v>21065</v>
      </c>
      <c r="H16" s="20">
        <v>22841</v>
      </c>
      <c r="I16" s="20">
        <v>23159</v>
      </c>
      <c r="J16" s="62">
        <f t="shared" si="0"/>
        <v>1.3922332647432256E-2</v>
      </c>
      <c r="K16" s="20">
        <f t="shared" si="1"/>
        <v>318</v>
      </c>
      <c r="L16" s="63">
        <f t="shared" si="2"/>
        <v>5.2897979694156071E-2</v>
      </c>
      <c r="P16" s="70"/>
    </row>
    <row r="17" spans="2:16" x14ac:dyDescent="0.25">
      <c r="B17" s="282"/>
      <c r="C17" s="286"/>
      <c r="D17" s="23" t="s">
        <v>55</v>
      </c>
      <c r="E17" s="71">
        <v>5282</v>
      </c>
      <c r="F17" s="71">
        <v>6967</v>
      </c>
      <c r="G17" s="71">
        <v>9485</v>
      </c>
      <c r="H17" s="71">
        <v>8136</v>
      </c>
      <c r="I17" s="71">
        <v>9355</v>
      </c>
      <c r="J17" s="25">
        <f t="shared" si="0"/>
        <v>0.14982792527040312</v>
      </c>
      <c r="K17" s="71">
        <f t="shared" si="1"/>
        <v>1219</v>
      </c>
      <c r="L17" s="47">
        <f t="shared" si="2"/>
        <v>2.1367960621737989E-2</v>
      </c>
      <c r="P17" s="70"/>
    </row>
    <row r="18" spans="2:16" x14ac:dyDescent="0.25">
      <c r="B18" s="282"/>
      <c r="C18" s="287" t="s">
        <v>18</v>
      </c>
      <c r="D18" s="67" t="s">
        <v>45</v>
      </c>
      <c r="E18" s="68">
        <v>154087</v>
      </c>
      <c r="F18" s="68">
        <v>447309</v>
      </c>
      <c r="G18" s="68">
        <v>500292</v>
      </c>
      <c r="H18" s="68">
        <v>521775</v>
      </c>
      <c r="I18" s="68">
        <v>509699</v>
      </c>
      <c r="J18" s="69">
        <f t="shared" si="0"/>
        <v>-2.3144075511475237E-2</v>
      </c>
      <c r="K18" s="68">
        <f t="shared" si="1"/>
        <v>-12076</v>
      </c>
      <c r="L18" s="69">
        <f t="shared" ref="L18:L19" si="3">I18/$I$18</f>
        <v>1</v>
      </c>
    </row>
    <row r="19" spans="2:16" x14ac:dyDescent="0.25">
      <c r="B19" s="282"/>
      <c r="C19" s="288"/>
      <c r="D19" s="26" t="s">
        <v>46</v>
      </c>
      <c r="E19" s="27">
        <v>58548</v>
      </c>
      <c r="F19" s="27">
        <v>175095</v>
      </c>
      <c r="G19" s="27">
        <v>187749</v>
      </c>
      <c r="H19" s="27">
        <v>186497</v>
      </c>
      <c r="I19" s="27">
        <v>173896</v>
      </c>
      <c r="J19" s="28">
        <f t="shared" si="0"/>
        <v>-6.7566770511053753E-2</v>
      </c>
      <c r="K19" s="27">
        <f t="shared" si="1"/>
        <v>-12601</v>
      </c>
      <c r="L19" s="18">
        <f t="shared" si="3"/>
        <v>0.34117390852248092</v>
      </c>
    </row>
    <row r="20" spans="2:16" x14ac:dyDescent="0.25">
      <c r="B20" s="282"/>
      <c r="C20" s="288"/>
      <c r="D20" s="4" t="s">
        <v>47</v>
      </c>
      <c r="E20" s="29">
        <v>22984</v>
      </c>
      <c r="F20" s="29">
        <v>115840</v>
      </c>
      <c r="G20" s="29">
        <v>128682</v>
      </c>
      <c r="H20" s="29">
        <v>134353</v>
      </c>
      <c r="I20" s="29">
        <v>139166</v>
      </c>
      <c r="J20" s="72">
        <f t="shared" si="0"/>
        <v>3.5823539481812938E-2</v>
      </c>
      <c r="K20" s="29">
        <f t="shared" si="1"/>
        <v>4813</v>
      </c>
      <c r="L20" s="63">
        <f>I20/$I$18</f>
        <v>0.27303565437640648</v>
      </c>
    </row>
    <row r="21" spans="2:16" x14ac:dyDescent="0.25">
      <c r="B21" s="282"/>
      <c r="C21" s="288"/>
      <c r="D21" s="4" t="s">
        <v>48</v>
      </c>
      <c r="E21" s="29">
        <v>1691</v>
      </c>
      <c r="F21" s="29">
        <v>2772</v>
      </c>
      <c r="G21" s="29">
        <v>3279</v>
      </c>
      <c r="H21" s="29">
        <v>2702</v>
      </c>
      <c r="I21" s="29">
        <v>3626</v>
      </c>
      <c r="J21" s="72">
        <f t="shared" si="0"/>
        <v>0.34196891191709855</v>
      </c>
      <c r="K21" s="29">
        <f t="shared" si="1"/>
        <v>924</v>
      </c>
      <c r="L21" s="63">
        <f t="shared" ref="L21:L28" si="4">I21/$I$18</f>
        <v>7.1140025779921094E-3</v>
      </c>
    </row>
    <row r="22" spans="2:16" x14ac:dyDescent="0.25">
      <c r="B22" s="282"/>
      <c r="C22" s="288"/>
      <c r="D22" s="4" t="s">
        <v>49</v>
      </c>
      <c r="E22" s="29">
        <v>3642</v>
      </c>
      <c r="F22" s="29">
        <v>12239</v>
      </c>
      <c r="G22" s="29">
        <v>16696</v>
      </c>
      <c r="H22" s="29">
        <v>18571</v>
      </c>
      <c r="I22" s="29">
        <v>18511</v>
      </c>
      <c r="J22" s="72">
        <f t="shared" si="0"/>
        <v>-3.230843788702864E-3</v>
      </c>
      <c r="K22" s="29">
        <f t="shared" si="1"/>
        <v>-60</v>
      </c>
      <c r="L22" s="63">
        <f t="shared" si="4"/>
        <v>3.6317512885055692E-2</v>
      </c>
    </row>
    <row r="23" spans="2:16" x14ac:dyDescent="0.25">
      <c r="B23" s="282"/>
      <c r="C23" s="288"/>
      <c r="D23" s="4" t="s">
        <v>50</v>
      </c>
      <c r="E23" s="29">
        <v>27009</v>
      </c>
      <c r="F23" s="29">
        <v>71256</v>
      </c>
      <c r="G23" s="29">
        <v>79915</v>
      </c>
      <c r="H23" s="29">
        <v>95487</v>
      </c>
      <c r="I23" s="29">
        <v>87271</v>
      </c>
      <c r="J23" s="72">
        <f t="shared" si="0"/>
        <v>-8.6043126289442551E-2</v>
      </c>
      <c r="K23" s="29">
        <f t="shared" si="1"/>
        <v>-8216</v>
      </c>
      <c r="L23" s="63">
        <f t="shared" si="4"/>
        <v>0.17122066160616364</v>
      </c>
    </row>
    <row r="24" spans="2:16" x14ac:dyDescent="0.25">
      <c r="B24" s="282"/>
      <c r="C24" s="288"/>
      <c r="D24" s="4" t="s">
        <v>51</v>
      </c>
      <c r="E24" s="29">
        <v>2578</v>
      </c>
      <c r="F24" s="29">
        <v>4491</v>
      </c>
      <c r="G24" s="29">
        <v>4369</v>
      </c>
      <c r="H24" s="29">
        <v>4153</v>
      </c>
      <c r="I24" s="29">
        <v>4247</v>
      </c>
      <c r="J24" s="72">
        <f t="shared" si="0"/>
        <v>2.2634240308210929E-2</v>
      </c>
      <c r="K24" s="29">
        <f t="shared" si="1"/>
        <v>94</v>
      </c>
      <c r="L24" s="63">
        <f t="shared" si="4"/>
        <v>8.332368711729864E-3</v>
      </c>
    </row>
    <row r="25" spans="2:16" x14ac:dyDescent="0.25">
      <c r="B25" s="282"/>
      <c r="C25" s="288"/>
      <c r="D25" s="4" t="s">
        <v>52</v>
      </c>
      <c r="E25" s="29">
        <v>13872</v>
      </c>
      <c r="F25" s="29">
        <v>16290</v>
      </c>
      <c r="G25" s="29">
        <v>24851</v>
      </c>
      <c r="H25" s="29">
        <v>23158</v>
      </c>
      <c r="I25" s="29">
        <v>23497</v>
      </c>
      <c r="J25" s="72">
        <f t="shared" si="0"/>
        <v>1.4638569824682701E-2</v>
      </c>
      <c r="K25" s="29">
        <f t="shared" si="1"/>
        <v>339</v>
      </c>
      <c r="L25" s="63">
        <f t="shared" si="4"/>
        <v>4.6099756915355929E-2</v>
      </c>
    </row>
    <row r="26" spans="2:16" x14ac:dyDescent="0.25">
      <c r="B26" s="282"/>
      <c r="C26" s="288"/>
      <c r="D26" s="4" t="s">
        <v>53</v>
      </c>
      <c r="E26" s="29">
        <v>13942</v>
      </c>
      <c r="F26" s="29">
        <v>18300</v>
      </c>
      <c r="G26" s="29">
        <v>18588</v>
      </c>
      <c r="H26" s="29">
        <v>20189</v>
      </c>
      <c r="I26" s="29">
        <v>21402</v>
      </c>
      <c r="J26" s="72">
        <f t="shared" si="0"/>
        <v>6.0082222992718703E-2</v>
      </c>
      <c r="K26" s="29">
        <f t="shared" si="1"/>
        <v>1213</v>
      </c>
      <c r="L26" s="63">
        <f t="shared" si="4"/>
        <v>4.1989487913454804E-2</v>
      </c>
    </row>
    <row r="27" spans="2:16" x14ac:dyDescent="0.25">
      <c r="B27" s="282"/>
      <c r="C27" s="288"/>
      <c r="D27" s="4" t="s">
        <v>54</v>
      </c>
      <c r="E27" s="29">
        <v>4233</v>
      </c>
      <c r="F27" s="29">
        <v>22878</v>
      </c>
      <c r="G27" s="29">
        <v>25226</v>
      </c>
      <c r="H27" s="29">
        <v>27463</v>
      </c>
      <c r="I27" s="29">
        <v>27371</v>
      </c>
      <c r="J27" s="30">
        <f t="shared" si="0"/>
        <v>-3.3499617667407389E-3</v>
      </c>
      <c r="K27" s="29">
        <f t="shared" si="1"/>
        <v>-92</v>
      </c>
      <c r="L27" s="31">
        <f t="shared" si="4"/>
        <v>5.37003211699454E-2</v>
      </c>
    </row>
    <row r="28" spans="2:16" x14ac:dyDescent="0.25">
      <c r="B28" s="282"/>
      <c r="C28" s="289"/>
      <c r="D28" s="32" t="s">
        <v>55</v>
      </c>
      <c r="E28" s="73">
        <v>5588</v>
      </c>
      <c r="F28" s="73">
        <v>8148</v>
      </c>
      <c r="G28" s="73">
        <v>10937</v>
      </c>
      <c r="H28" s="73">
        <v>9202</v>
      </c>
      <c r="I28" s="73">
        <v>10712</v>
      </c>
      <c r="J28" s="34">
        <f t="shared" si="0"/>
        <v>0.16409476200825912</v>
      </c>
      <c r="K28" s="73">
        <f t="shared" si="1"/>
        <v>1510</v>
      </c>
      <c r="L28" s="74">
        <f t="shared" si="4"/>
        <v>2.1016325321415188E-2</v>
      </c>
    </row>
    <row r="29" spans="2:16" x14ac:dyDescent="0.25">
      <c r="B29" s="282"/>
      <c r="C29" s="284" t="s">
        <v>21</v>
      </c>
      <c r="D29" s="67" t="s">
        <v>45</v>
      </c>
      <c r="E29" s="68">
        <v>653021</v>
      </c>
      <c r="F29" s="68">
        <v>2454749</v>
      </c>
      <c r="G29" s="68">
        <v>2670685</v>
      </c>
      <c r="H29" s="68">
        <v>2787401</v>
      </c>
      <c r="I29" s="68">
        <v>2736656</v>
      </c>
      <c r="J29" s="69">
        <f t="shared" si="0"/>
        <v>-1.8205130872809505E-2</v>
      </c>
      <c r="K29" s="68">
        <f t="shared" si="1"/>
        <v>-50745</v>
      </c>
      <c r="L29" s="69">
        <f t="shared" ref="L29:L30" si="5">I29/$I$29</f>
        <v>1</v>
      </c>
    </row>
    <row r="30" spans="2:16" x14ac:dyDescent="0.25">
      <c r="B30" s="282"/>
      <c r="C30" s="285"/>
      <c r="D30" s="15" t="s">
        <v>46</v>
      </c>
      <c r="E30" s="16">
        <v>274949</v>
      </c>
      <c r="F30" s="16">
        <v>1029864</v>
      </c>
      <c r="G30" s="16">
        <v>1069466</v>
      </c>
      <c r="H30" s="16">
        <v>1059592</v>
      </c>
      <c r="I30" s="16">
        <v>1003656</v>
      </c>
      <c r="J30" s="17">
        <f t="shared" si="0"/>
        <v>-5.2790130540811941E-2</v>
      </c>
      <c r="K30" s="16">
        <f t="shared" si="1"/>
        <v>-55936</v>
      </c>
      <c r="L30" s="18">
        <f t="shared" si="5"/>
        <v>0.36674540022567687</v>
      </c>
    </row>
    <row r="31" spans="2:16" x14ac:dyDescent="0.25">
      <c r="B31" s="282"/>
      <c r="C31" s="285"/>
      <c r="D31" s="19" t="s">
        <v>47</v>
      </c>
      <c r="E31" s="20">
        <v>113899</v>
      </c>
      <c r="F31" s="20">
        <v>672943</v>
      </c>
      <c r="G31" s="20">
        <v>758024</v>
      </c>
      <c r="H31" s="20">
        <v>787690</v>
      </c>
      <c r="I31" s="20">
        <v>808867</v>
      </c>
      <c r="J31" s="62">
        <f>I31/H31-1</f>
        <v>2.6884942045728666E-2</v>
      </c>
      <c r="K31" s="20">
        <f t="shared" si="1"/>
        <v>21177</v>
      </c>
      <c r="L31" s="63">
        <f>I31/$I$29</f>
        <v>0.29556765629293563</v>
      </c>
    </row>
    <row r="32" spans="2:16" x14ac:dyDescent="0.25">
      <c r="B32" s="282"/>
      <c r="C32" s="285"/>
      <c r="D32" s="19" t="s">
        <v>48</v>
      </c>
      <c r="E32" s="20">
        <v>5772</v>
      </c>
      <c r="F32" s="20">
        <v>11814</v>
      </c>
      <c r="G32" s="20">
        <v>11134</v>
      </c>
      <c r="H32" s="20">
        <v>12283</v>
      </c>
      <c r="I32" s="20">
        <v>17483</v>
      </c>
      <c r="J32" s="62">
        <f t="shared" ref="J32:J41" si="6">I32/H32-1</f>
        <v>0.42334934462264928</v>
      </c>
      <c r="K32" s="20">
        <f t="shared" si="1"/>
        <v>5200</v>
      </c>
      <c r="L32" s="63">
        <f t="shared" ref="L32:L39" si="7">I32/$I$29</f>
        <v>6.3884536456171323E-3</v>
      </c>
    </row>
    <row r="33" spans="2:12" x14ac:dyDescent="0.25">
      <c r="B33" s="282"/>
      <c r="C33" s="285"/>
      <c r="D33" s="19" t="s">
        <v>49</v>
      </c>
      <c r="E33" s="20">
        <v>14068</v>
      </c>
      <c r="F33" s="20">
        <v>50889</v>
      </c>
      <c r="G33" s="20">
        <v>61354</v>
      </c>
      <c r="H33" s="20">
        <v>78527</v>
      </c>
      <c r="I33" s="20">
        <v>92544</v>
      </c>
      <c r="J33" s="62">
        <f t="shared" si="6"/>
        <v>0.17849911495409221</v>
      </c>
      <c r="K33" s="20">
        <f t="shared" si="1"/>
        <v>14017</v>
      </c>
      <c r="L33" s="63">
        <f t="shared" si="7"/>
        <v>3.3816453364982665E-2</v>
      </c>
    </row>
    <row r="34" spans="2:12" x14ac:dyDescent="0.25">
      <c r="B34" s="282"/>
      <c r="C34" s="285"/>
      <c r="D34" s="19" t="s">
        <v>50</v>
      </c>
      <c r="E34" s="20">
        <v>110623</v>
      </c>
      <c r="F34" s="20">
        <v>364068</v>
      </c>
      <c r="G34" s="20">
        <v>393768</v>
      </c>
      <c r="H34" s="20">
        <v>460449</v>
      </c>
      <c r="I34" s="20">
        <v>430081</v>
      </c>
      <c r="J34" s="62">
        <f t="shared" si="6"/>
        <v>-6.5953015426246986E-2</v>
      </c>
      <c r="K34" s="20">
        <f t="shared" si="1"/>
        <v>-30368</v>
      </c>
      <c r="L34" s="63">
        <f t="shared" si="7"/>
        <v>0.1571556673546109</v>
      </c>
    </row>
    <row r="35" spans="2:12" x14ac:dyDescent="0.25">
      <c r="B35" s="282"/>
      <c r="C35" s="285"/>
      <c r="D35" s="19" t="s">
        <v>51</v>
      </c>
      <c r="E35" s="20">
        <v>5487</v>
      </c>
      <c r="F35" s="20">
        <v>11277</v>
      </c>
      <c r="G35" s="20">
        <v>10373</v>
      </c>
      <c r="H35" s="20">
        <v>10115</v>
      </c>
      <c r="I35" s="20">
        <v>11658</v>
      </c>
      <c r="J35" s="62">
        <f t="shared" si="6"/>
        <v>0.15254572417202183</v>
      </c>
      <c r="K35" s="20">
        <f t="shared" si="1"/>
        <v>1543</v>
      </c>
      <c r="L35" s="63">
        <f t="shared" si="7"/>
        <v>4.2599435223133631E-3</v>
      </c>
    </row>
    <row r="36" spans="2:12" x14ac:dyDescent="0.25">
      <c r="B36" s="282"/>
      <c r="C36" s="285"/>
      <c r="D36" s="19" t="s">
        <v>52</v>
      </c>
      <c r="E36" s="20">
        <v>64992</v>
      </c>
      <c r="F36" s="20">
        <v>93083</v>
      </c>
      <c r="G36" s="20">
        <v>128219</v>
      </c>
      <c r="H36" s="20">
        <v>124929</v>
      </c>
      <c r="I36" s="20">
        <v>121111</v>
      </c>
      <c r="J36" s="62">
        <f t="shared" si="6"/>
        <v>-3.0561358851827869E-2</v>
      </c>
      <c r="K36" s="20">
        <f t="shared" si="1"/>
        <v>-3818</v>
      </c>
      <c r="L36" s="63">
        <f t="shared" si="7"/>
        <v>4.4255105501020221E-2</v>
      </c>
    </row>
    <row r="37" spans="2:12" x14ac:dyDescent="0.25">
      <c r="B37" s="282"/>
      <c r="C37" s="285"/>
      <c r="D37" s="19" t="s">
        <v>53</v>
      </c>
      <c r="E37" s="20">
        <v>26795</v>
      </c>
      <c r="F37" s="20">
        <v>40470</v>
      </c>
      <c r="G37" s="20">
        <v>38639</v>
      </c>
      <c r="H37" s="20">
        <v>40074</v>
      </c>
      <c r="I37" s="20">
        <v>42497</v>
      </c>
      <c r="J37" s="62">
        <f t="shared" si="6"/>
        <v>6.0463143185107482E-2</v>
      </c>
      <c r="K37" s="20">
        <f t="shared" si="1"/>
        <v>2423</v>
      </c>
      <c r="L37" s="63">
        <f t="shared" si="7"/>
        <v>1.5528805958805198E-2</v>
      </c>
    </row>
    <row r="38" spans="2:12" x14ac:dyDescent="0.25">
      <c r="B38" s="282"/>
      <c r="C38" s="285"/>
      <c r="D38" s="19" t="s">
        <v>54</v>
      </c>
      <c r="E38" s="20">
        <v>18794</v>
      </c>
      <c r="F38" s="20">
        <v>132220</v>
      </c>
      <c r="G38" s="20">
        <v>142289</v>
      </c>
      <c r="H38" s="20">
        <v>157113</v>
      </c>
      <c r="I38" s="20">
        <v>156124</v>
      </c>
      <c r="J38" s="21">
        <f t="shared" si="6"/>
        <v>-6.2948323817888507E-3</v>
      </c>
      <c r="K38" s="20">
        <f t="shared" si="1"/>
        <v>-989</v>
      </c>
      <c r="L38" s="22">
        <f t="shared" si="7"/>
        <v>5.704918703702621E-2</v>
      </c>
    </row>
    <row r="39" spans="2:12" x14ac:dyDescent="0.25">
      <c r="B39" s="282"/>
      <c r="C39" s="286"/>
      <c r="D39" s="23" t="s">
        <v>55</v>
      </c>
      <c r="E39" s="71">
        <v>17642</v>
      </c>
      <c r="F39" s="71">
        <v>48121</v>
      </c>
      <c r="G39" s="71">
        <v>57419</v>
      </c>
      <c r="H39" s="71">
        <v>56629</v>
      </c>
      <c r="I39" s="71">
        <v>52635</v>
      </c>
      <c r="J39" s="25">
        <f t="shared" si="6"/>
        <v>-7.0529234137985841E-2</v>
      </c>
      <c r="K39" s="71">
        <f t="shared" si="1"/>
        <v>-3994</v>
      </c>
      <c r="L39" s="47">
        <f t="shared" si="7"/>
        <v>1.9233327097011827E-2</v>
      </c>
    </row>
    <row r="40" spans="2:12" x14ac:dyDescent="0.25">
      <c r="B40" s="282"/>
      <c r="C40" s="300" t="s">
        <v>22</v>
      </c>
      <c r="D40" s="67" t="s">
        <v>45</v>
      </c>
      <c r="E40" s="75">
        <v>4.5831502705585931</v>
      </c>
      <c r="F40" s="75">
        <v>6.4282152873614384</v>
      </c>
      <c r="G40" s="75">
        <v>6.1921317496052657</v>
      </c>
      <c r="H40" s="75">
        <v>6.2438841362749509</v>
      </c>
      <c r="I40" s="75">
        <v>6.2508559746919294</v>
      </c>
      <c r="J40" s="69">
        <f t="shared" si="6"/>
        <v>1.1165867695197562E-3</v>
      </c>
      <c r="K40" s="75">
        <f t="shared" si="1"/>
        <v>6.9718384169785708E-3</v>
      </c>
      <c r="L40" s="69"/>
    </row>
    <row r="41" spans="2:12" x14ac:dyDescent="0.25">
      <c r="B41" s="282"/>
      <c r="C41" s="301"/>
      <c r="D41" s="26" t="s">
        <v>46</v>
      </c>
      <c r="E41" s="35">
        <v>5.1354900166233959</v>
      </c>
      <c r="F41" s="35">
        <v>7.103049196835622</v>
      </c>
      <c r="G41" s="35">
        <v>6.7967333968859229</v>
      </c>
      <c r="H41" s="35">
        <v>6.746200617578709</v>
      </c>
      <c r="I41" s="35">
        <v>6.8746857726055355</v>
      </c>
      <c r="J41" s="36">
        <f t="shared" si="6"/>
        <v>1.9045557982967587E-2</v>
      </c>
      <c r="K41" s="37">
        <f t="shared" si="1"/>
        <v>0.12848515502682645</v>
      </c>
      <c r="L41" s="38"/>
    </row>
    <row r="42" spans="2:12" x14ac:dyDescent="0.25">
      <c r="B42" s="282"/>
      <c r="C42" s="301"/>
      <c r="D42" s="4" t="s">
        <v>47</v>
      </c>
      <c r="E42" s="39">
        <v>5.3860594883435002</v>
      </c>
      <c r="F42" s="39">
        <v>6.7874628069998488</v>
      </c>
      <c r="G42" s="39">
        <v>6.9046855643809666</v>
      </c>
      <c r="H42" s="39">
        <v>6.9467325160948938</v>
      </c>
      <c r="I42" s="39">
        <v>6.9037161585469944</v>
      </c>
      <c r="J42" s="76">
        <f t="shared" si="0"/>
        <v>-6.1923152285243699E-3</v>
      </c>
      <c r="K42" s="41">
        <f t="shared" si="1"/>
        <v>-4.3016357547899453E-2</v>
      </c>
      <c r="L42" s="77"/>
    </row>
    <row r="43" spans="2:12" x14ac:dyDescent="0.25">
      <c r="B43" s="282"/>
      <c r="C43" s="301"/>
      <c r="D43" s="4" t="s">
        <v>48</v>
      </c>
      <c r="E43" s="39">
        <v>3.618808777429467</v>
      </c>
      <c r="F43" s="39">
        <v>4.6825208085612369</v>
      </c>
      <c r="G43" s="39">
        <v>3.6149350649350649</v>
      </c>
      <c r="H43" s="39">
        <v>5.1674379469920071</v>
      </c>
      <c r="I43" s="39">
        <v>5.2375674056321149</v>
      </c>
      <c r="J43" s="76">
        <f t="shared" si="0"/>
        <v>1.3571417665679153E-2</v>
      </c>
      <c r="K43" s="41">
        <f t="shared" si="1"/>
        <v>7.0129458640107778E-2</v>
      </c>
      <c r="L43" s="77"/>
    </row>
    <row r="44" spans="2:12" x14ac:dyDescent="0.25">
      <c r="B44" s="282"/>
      <c r="C44" s="301"/>
      <c r="D44" s="4" t="s">
        <v>49</v>
      </c>
      <c r="E44" s="39">
        <v>4.2604482132041186</v>
      </c>
      <c r="F44" s="39">
        <v>4.8837811900191941</v>
      </c>
      <c r="G44" s="39">
        <v>4.1083433775277891</v>
      </c>
      <c r="H44" s="39">
        <v>4.8911242603550296</v>
      </c>
      <c r="I44" s="39">
        <v>5.7150620638547522</v>
      </c>
      <c r="J44" s="76">
        <f t="shared" si="0"/>
        <v>0.16845570867584447</v>
      </c>
      <c r="K44" s="41">
        <f t="shared" si="1"/>
        <v>0.82393780349972268</v>
      </c>
      <c r="L44" s="77"/>
    </row>
    <row r="45" spans="2:12" x14ac:dyDescent="0.25">
      <c r="B45" s="282"/>
      <c r="C45" s="301"/>
      <c r="D45" s="4" t="s">
        <v>50</v>
      </c>
      <c r="E45" s="39">
        <v>4.4208528154098232</v>
      </c>
      <c r="F45" s="39">
        <v>5.7599316531396836</v>
      </c>
      <c r="G45" s="39">
        <v>5.5192868356133662</v>
      </c>
      <c r="H45" s="39">
        <v>5.5214346527886038</v>
      </c>
      <c r="I45" s="39">
        <v>5.5668871429126163</v>
      </c>
      <c r="J45" s="76">
        <f t="shared" si="0"/>
        <v>8.2320072557693358E-3</v>
      </c>
      <c r="K45" s="41">
        <f t="shared" si="1"/>
        <v>4.5452490124012535E-2</v>
      </c>
      <c r="L45" s="77"/>
    </row>
    <row r="46" spans="2:12" x14ac:dyDescent="0.25">
      <c r="B46" s="282"/>
      <c r="C46" s="301"/>
      <c r="D46" s="4" t="s">
        <v>51</v>
      </c>
      <c r="E46" s="39">
        <v>2.2000801924619084</v>
      </c>
      <c r="F46" s="39">
        <v>2.4949115044247789</v>
      </c>
      <c r="G46" s="39">
        <v>2.4809854101889499</v>
      </c>
      <c r="H46" s="39">
        <v>2.5517154389505552</v>
      </c>
      <c r="I46" s="39">
        <v>2.8302986161689732</v>
      </c>
      <c r="J46" s="76">
        <f t="shared" si="0"/>
        <v>0.10917486055302117</v>
      </c>
      <c r="K46" s="41">
        <f t="shared" si="1"/>
        <v>0.27858317721841797</v>
      </c>
      <c r="L46" s="77"/>
    </row>
    <row r="47" spans="2:12" x14ac:dyDescent="0.25">
      <c r="B47" s="282"/>
      <c r="C47" s="301"/>
      <c r="D47" s="4" t="s">
        <v>52</v>
      </c>
      <c r="E47" s="39">
        <v>5.0942153942624238</v>
      </c>
      <c r="F47" s="39">
        <v>6.8413200058797585</v>
      </c>
      <c r="G47" s="39">
        <v>5.8025523826763816</v>
      </c>
      <c r="H47" s="39">
        <v>6.334820749454896</v>
      </c>
      <c r="I47" s="39">
        <v>5.9502309128426845</v>
      </c>
      <c r="J47" s="76">
        <f t="shared" si="0"/>
        <v>-6.0710452879871202E-2</v>
      </c>
      <c r="K47" s="41">
        <f t="shared" si="1"/>
        <v>-0.38458983661221158</v>
      </c>
      <c r="L47" s="77"/>
    </row>
    <row r="48" spans="2:12" x14ac:dyDescent="0.25">
      <c r="B48" s="282"/>
      <c r="C48" s="301"/>
      <c r="D48" s="4" t="s">
        <v>53</v>
      </c>
      <c r="E48" s="39">
        <v>1.9788051104054354</v>
      </c>
      <c r="F48" s="39">
        <v>2.2983870967741935</v>
      </c>
      <c r="G48" s="39">
        <v>2.1486403825835509</v>
      </c>
      <c r="H48" s="39">
        <v>2.0572924688125673</v>
      </c>
      <c r="I48" s="39">
        <v>2.0359794950414409</v>
      </c>
      <c r="J48" s="76">
        <f t="shared" si="0"/>
        <v>-1.0359719920341681E-2</v>
      </c>
      <c r="K48" s="41">
        <f t="shared" si="1"/>
        <v>-2.1312973771126398E-2</v>
      </c>
      <c r="L48" s="77"/>
    </row>
    <row r="49" spans="2:12" x14ac:dyDescent="0.25">
      <c r="B49" s="282"/>
      <c r="C49" s="301"/>
      <c r="D49" s="4" t="s">
        <v>54</v>
      </c>
      <c r="E49" s="39">
        <v>4.9431877958968959</v>
      </c>
      <c r="F49" s="39">
        <v>7.000953086942709</v>
      </c>
      <c r="G49" s="39">
        <v>6.7547590790410634</v>
      </c>
      <c r="H49" s="39">
        <v>6.8785517271573049</v>
      </c>
      <c r="I49" s="39">
        <v>6.7413964333520449</v>
      </c>
      <c r="J49" s="40">
        <f t="shared" si="0"/>
        <v>-1.9939559844226462E-2</v>
      </c>
      <c r="K49" s="41">
        <f t="shared" si="1"/>
        <v>-0.13715529380526004</v>
      </c>
      <c r="L49" s="42"/>
    </row>
    <row r="50" spans="2:12" x14ac:dyDescent="0.25">
      <c r="B50" s="282"/>
      <c r="C50" s="302"/>
      <c r="D50" s="32" t="s">
        <v>55</v>
      </c>
      <c r="E50" s="78">
        <v>3.3400227186671714</v>
      </c>
      <c r="F50" s="78">
        <v>6.9069900961676476</v>
      </c>
      <c r="G50" s="78">
        <v>6.0536636794939378</v>
      </c>
      <c r="H50" s="78">
        <v>6.9602999016715827</v>
      </c>
      <c r="I50" s="78">
        <v>5.626402993051844</v>
      </c>
      <c r="J50" s="65">
        <f t="shared" si="0"/>
        <v>-0.19164359689435084</v>
      </c>
      <c r="K50" s="79">
        <f t="shared" si="1"/>
        <v>-1.3338969086197388</v>
      </c>
      <c r="L50" s="56"/>
    </row>
    <row r="51" spans="2:12" x14ac:dyDescent="0.25">
      <c r="B51" s="282"/>
      <c r="C51" s="290" t="s">
        <v>36</v>
      </c>
      <c r="D51" s="67" t="s">
        <v>45</v>
      </c>
      <c r="E51" s="69">
        <v>0.2873</v>
      </c>
      <c r="F51" s="69">
        <v>0.65620000000000001</v>
      </c>
      <c r="G51" s="69">
        <v>17.344899999999999</v>
      </c>
      <c r="H51" s="69">
        <v>17.998200000000001</v>
      </c>
      <c r="I51" s="69">
        <v>18.194000000000003</v>
      </c>
      <c r="J51" s="69">
        <f t="shared" si="0"/>
        <v>1.0878865664344373E-2</v>
      </c>
      <c r="K51" s="75">
        <f t="shared" ref="K51" si="8">(I51-H51)*100</f>
        <v>19.580000000000197</v>
      </c>
      <c r="L51" s="69"/>
    </row>
    <row r="52" spans="2:12" x14ac:dyDescent="0.25">
      <c r="B52" s="282"/>
      <c r="C52" s="291"/>
      <c r="D52" s="15" t="s">
        <v>46</v>
      </c>
      <c r="E52" s="18">
        <v>0.3044</v>
      </c>
      <c r="F52" s="18">
        <v>0.76419999999999999</v>
      </c>
      <c r="G52" s="18">
        <v>0.77629999999999999</v>
      </c>
      <c r="H52" s="18">
        <v>0.76719999999999999</v>
      </c>
      <c r="I52" s="18">
        <v>0.7611</v>
      </c>
      <c r="J52" s="17">
        <f t="shared" si="0"/>
        <v>-7.950990615224196E-3</v>
      </c>
      <c r="K52" s="44">
        <f>(I52-H52)*100</f>
        <v>-0.60999999999999943</v>
      </c>
      <c r="L52" s="18"/>
    </row>
    <row r="53" spans="2:12" x14ac:dyDescent="0.25">
      <c r="B53" s="282"/>
      <c r="C53" s="291"/>
      <c r="D53" s="19" t="s">
        <v>47</v>
      </c>
      <c r="E53" s="63">
        <v>0.18729999999999999</v>
      </c>
      <c r="F53" s="63">
        <v>0.5746</v>
      </c>
      <c r="G53" s="63">
        <v>0.68279999999999996</v>
      </c>
      <c r="H53" s="63">
        <v>0.7095999999999999</v>
      </c>
      <c r="I53" s="63">
        <v>0.72840000000000005</v>
      </c>
      <c r="J53" s="62">
        <f t="shared" si="0"/>
        <v>2.6493799323562772E-2</v>
      </c>
      <c r="K53" s="46">
        <f t="shared" ref="K53:K61" si="9">(I53-H53)*100</f>
        <v>1.880000000000015</v>
      </c>
      <c r="L53" s="63"/>
    </row>
    <row r="54" spans="2:12" x14ac:dyDescent="0.25">
      <c r="B54" s="282"/>
      <c r="C54" s="291"/>
      <c r="D54" s="19" t="s">
        <v>48</v>
      </c>
      <c r="E54" s="63">
        <v>0.23989999999999997</v>
      </c>
      <c r="F54" s="63">
        <v>0.46659999999999996</v>
      </c>
      <c r="G54" s="63">
        <v>0.40689999999999998</v>
      </c>
      <c r="H54" s="63">
        <v>0.53659999999999997</v>
      </c>
      <c r="I54" s="63">
        <v>0.63619999999999999</v>
      </c>
      <c r="J54" s="62">
        <f t="shared" si="0"/>
        <v>0.18561311964219174</v>
      </c>
      <c r="K54" s="46">
        <f t="shared" si="9"/>
        <v>9.9600000000000026</v>
      </c>
      <c r="L54" s="63"/>
    </row>
    <row r="55" spans="2:12" x14ac:dyDescent="0.25">
      <c r="B55" s="282"/>
      <c r="C55" s="291"/>
      <c r="D55" s="19" t="s">
        <v>49</v>
      </c>
      <c r="E55" s="63">
        <v>0.12839999999999999</v>
      </c>
      <c r="F55" s="63">
        <v>0.37180000000000002</v>
      </c>
      <c r="G55" s="63">
        <v>0.4783</v>
      </c>
      <c r="H55" s="63">
        <v>0.60770000000000002</v>
      </c>
      <c r="I55" s="63">
        <v>0.66830000000000001</v>
      </c>
      <c r="J55" s="62">
        <f t="shared" si="0"/>
        <v>9.9720256705611243E-2</v>
      </c>
      <c r="K55" s="46">
        <f t="shared" si="9"/>
        <v>6.0599999999999987</v>
      </c>
      <c r="L55" s="63"/>
    </row>
    <row r="56" spans="2:12" x14ac:dyDescent="0.25">
      <c r="B56" s="282"/>
      <c r="C56" s="291"/>
      <c r="D56" s="19" t="s">
        <v>50</v>
      </c>
      <c r="E56" s="63">
        <v>0.3962</v>
      </c>
      <c r="F56" s="63">
        <v>0.66049999999999998</v>
      </c>
      <c r="G56" s="63">
        <v>0.70200000000000007</v>
      </c>
      <c r="H56" s="63">
        <v>0.76209999999999989</v>
      </c>
      <c r="I56" s="63">
        <v>0.73019999999999996</v>
      </c>
      <c r="J56" s="62">
        <f t="shared" si="0"/>
        <v>-4.1858023881380269E-2</v>
      </c>
      <c r="K56" s="46">
        <f t="shared" si="9"/>
        <v>-3.1899999999999928</v>
      </c>
      <c r="L56" s="63"/>
    </row>
    <row r="57" spans="2:12" x14ac:dyDescent="0.25">
      <c r="B57" s="282"/>
      <c r="C57" s="291"/>
      <c r="D57" s="19" t="s">
        <v>51</v>
      </c>
      <c r="E57" s="63">
        <v>0.39329999999999998</v>
      </c>
      <c r="F57" s="63">
        <v>0.56700000000000006</v>
      </c>
      <c r="G57" s="63">
        <v>0.52149999999999996</v>
      </c>
      <c r="H57" s="63">
        <v>0.501</v>
      </c>
      <c r="I57" s="63">
        <v>0.57740000000000002</v>
      </c>
      <c r="J57" s="62">
        <f t="shared" si="0"/>
        <v>0.15249500998003995</v>
      </c>
      <c r="K57" s="46">
        <f t="shared" si="9"/>
        <v>7.6400000000000023</v>
      </c>
      <c r="L57" s="63"/>
    </row>
    <row r="58" spans="2:12" x14ac:dyDescent="0.25">
      <c r="B58" s="282"/>
      <c r="C58" s="291"/>
      <c r="D58" s="19" t="s">
        <v>52</v>
      </c>
      <c r="E58" s="63">
        <v>0.73840000000000006</v>
      </c>
      <c r="F58" s="63">
        <v>0.75730000000000008</v>
      </c>
      <c r="G58" s="63">
        <v>0.89209999999999989</v>
      </c>
      <c r="H58" s="63">
        <v>0.86809999999999998</v>
      </c>
      <c r="I58" s="63">
        <v>0.87670000000000003</v>
      </c>
      <c r="J58" s="62">
        <f t="shared" si="0"/>
        <v>9.9066927773299174E-3</v>
      </c>
      <c r="K58" s="46">
        <f t="shared" si="9"/>
        <v>0.8600000000000052</v>
      </c>
      <c r="L58" s="63"/>
    </row>
    <row r="59" spans="2:12" x14ac:dyDescent="0.25">
      <c r="B59" s="282"/>
      <c r="C59" s="291"/>
      <c r="D59" s="19" t="s">
        <v>53</v>
      </c>
      <c r="E59" s="63">
        <v>0.37560000000000004</v>
      </c>
      <c r="F59" s="63">
        <v>0.49780000000000002</v>
      </c>
      <c r="G59" s="63">
        <v>0.47020000000000001</v>
      </c>
      <c r="H59" s="63">
        <v>0.48170000000000002</v>
      </c>
      <c r="I59" s="63">
        <v>0.52880000000000005</v>
      </c>
      <c r="J59" s="62">
        <f t="shared" si="0"/>
        <v>9.7778700435956045E-2</v>
      </c>
      <c r="K59" s="46">
        <f t="shared" si="9"/>
        <v>4.7100000000000026</v>
      </c>
      <c r="L59" s="63"/>
    </row>
    <row r="60" spans="2:12" x14ac:dyDescent="0.25">
      <c r="B60" s="282"/>
      <c r="C60" s="291"/>
      <c r="D60" s="19" t="s">
        <v>54</v>
      </c>
      <c r="E60" s="22">
        <v>0.20440000000000003</v>
      </c>
      <c r="F60" s="22">
        <v>0.6873999999999999</v>
      </c>
      <c r="G60" s="22">
        <v>0.76780000000000004</v>
      </c>
      <c r="H60" s="22">
        <v>0.81640000000000001</v>
      </c>
      <c r="I60" s="22">
        <v>0.80099999999999993</v>
      </c>
      <c r="J60" s="21">
        <f t="shared" si="0"/>
        <v>-1.8863302302792873E-2</v>
      </c>
      <c r="K60" s="46">
        <f t="shared" si="9"/>
        <v>-1.540000000000008</v>
      </c>
      <c r="L60" s="22"/>
    </row>
    <row r="61" spans="2:12" x14ac:dyDescent="0.25">
      <c r="B61" s="282"/>
      <c r="C61" s="292"/>
      <c r="D61" s="23" t="s">
        <v>55</v>
      </c>
      <c r="E61" s="47">
        <v>0.21149999999999999</v>
      </c>
      <c r="F61" s="47">
        <v>0.52159999999999995</v>
      </c>
      <c r="G61" s="47">
        <v>0.62939999999999996</v>
      </c>
      <c r="H61" s="47">
        <v>0.6119</v>
      </c>
      <c r="I61" s="47">
        <v>0.56359999999999999</v>
      </c>
      <c r="J61" s="25">
        <f t="shared" si="0"/>
        <v>-7.8934466416081039E-2</v>
      </c>
      <c r="K61" s="80">
        <f t="shared" si="9"/>
        <v>-4.830000000000001</v>
      </c>
      <c r="L61" s="47"/>
    </row>
    <row r="62" spans="2:12" x14ac:dyDescent="0.25">
      <c r="B62" s="282"/>
      <c r="C62" s="293" t="s">
        <v>56</v>
      </c>
      <c r="D62" s="67" t="s">
        <v>45</v>
      </c>
      <c r="E62" s="68">
        <v>75767</v>
      </c>
      <c r="F62" s="68">
        <v>124698</v>
      </c>
      <c r="G62" s="68">
        <v>124223</v>
      </c>
      <c r="H62" s="68">
        <v>125992</v>
      </c>
      <c r="I62" s="68">
        <v>123702</v>
      </c>
      <c r="J62" s="69">
        <f t="shared" si="0"/>
        <v>-1.8175757190932784E-2</v>
      </c>
      <c r="K62" s="68">
        <f t="shared" ref="K62:K63" si="10">I62-H62</f>
        <v>-2290</v>
      </c>
      <c r="L62" s="69">
        <f t="shared" ref="L62:L63" si="11">I62/$I$62</f>
        <v>1</v>
      </c>
    </row>
    <row r="63" spans="2:12" x14ac:dyDescent="0.25">
      <c r="B63" s="282"/>
      <c r="C63" s="294"/>
      <c r="D63" s="26" t="s">
        <v>46</v>
      </c>
      <c r="E63" s="27">
        <v>30111</v>
      </c>
      <c r="F63" s="27">
        <v>44921</v>
      </c>
      <c r="G63" s="27">
        <v>45920</v>
      </c>
      <c r="H63" s="27">
        <v>46039</v>
      </c>
      <c r="I63" s="27">
        <v>43954</v>
      </c>
      <c r="J63" s="36">
        <f t="shared" si="0"/>
        <v>-4.5287690870783437E-2</v>
      </c>
      <c r="K63" s="27">
        <f t="shared" si="10"/>
        <v>-2085</v>
      </c>
      <c r="L63" s="38">
        <f t="shared" si="11"/>
        <v>0.35532166011867228</v>
      </c>
    </row>
    <row r="64" spans="2:12" x14ac:dyDescent="0.25">
      <c r="B64" s="282"/>
      <c r="C64" s="294"/>
      <c r="D64" s="4" t="s">
        <v>47</v>
      </c>
      <c r="E64" s="29">
        <v>20273</v>
      </c>
      <c r="F64" s="29">
        <v>39041</v>
      </c>
      <c r="G64" s="29">
        <v>37006</v>
      </c>
      <c r="H64" s="29">
        <v>37000</v>
      </c>
      <c r="I64" s="29">
        <v>37015</v>
      </c>
      <c r="J64" s="76">
        <f>I64/H64-1</f>
        <v>4.0540540540545678E-4</v>
      </c>
      <c r="K64" s="29">
        <f>I64-H64</f>
        <v>15</v>
      </c>
      <c r="L64" s="77">
        <f>I64/$I$62</f>
        <v>0.2992271749850447</v>
      </c>
    </row>
    <row r="65" spans="2:12" x14ac:dyDescent="0.25">
      <c r="B65" s="282"/>
      <c r="C65" s="294"/>
      <c r="D65" s="4" t="s">
        <v>48</v>
      </c>
      <c r="E65" s="29">
        <v>802</v>
      </c>
      <c r="F65" s="29">
        <v>844</v>
      </c>
      <c r="G65" s="29">
        <v>912</v>
      </c>
      <c r="H65" s="29">
        <v>763</v>
      </c>
      <c r="I65" s="29">
        <v>916</v>
      </c>
      <c r="J65" s="76">
        <f t="shared" ref="J65:J72" si="12">I65/H65-1</f>
        <v>0.20052424639580613</v>
      </c>
      <c r="K65" s="29">
        <f t="shared" ref="K65:K72" si="13">I65-H65</f>
        <v>153</v>
      </c>
      <c r="L65" s="77">
        <f t="shared" ref="L65:L72" si="14">I65/$I$62</f>
        <v>7.4048924027097377E-3</v>
      </c>
    </row>
    <row r="66" spans="2:12" x14ac:dyDescent="0.25">
      <c r="B66" s="282"/>
      <c r="C66" s="294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3.7315483985707588E-2</v>
      </c>
    </row>
    <row r="67" spans="2:12" x14ac:dyDescent="0.25">
      <c r="B67" s="282"/>
      <c r="C67" s="294"/>
      <c r="D67" s="4" t="s">
        <v>50</v>
      </c>
      <c r="E67" s="29">
        <v>9306</v>
      </c>
      <c r="F67" s="29">
        <v>18373</v>
      </c>
      <c r="G67" s="29">
        <v>18698</v>
      </c>
      <c r="H67" s="29">
        <v>20140</v>
      </c>
      <c r="I67" s="29">
        <v>19634</v>
      </c>
      <c r="J67" s="76">
        <f t="shared" si="12"/>
        <v>-2.5124131082423062E-2</v>
      </c>
      <c r="K67" s="29">
        <f t="shared" si="13"/>
        <v>-506</v>
      </c>
      <c r="L67" s="77">
        <f t="shared" si="14"/>
        <v>0.15872015003799453</v>
      </c>
    </row>
    <row r="68" spans="2:12" x14ac:dyDescent="0.25">
      <c r="B68" s="282"/>
      <c r="C68" s="294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5.4404940906371763E-3</v>
      </c>
    </row>
    <row r="69" spans="2:12" x14ac:dyDescent="0.25">
      <c r="B69" s="282"/>
      <c r="C69" s="294"/>
      <c r="D69" s="4" t="s">
        <v>52</v>
      </c>
      <c r="E69" s="29">
        <v>2934</v>
      </c>
      <c r="F69" s="29">
        <v>4097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3.7226560605325705E-2</v>
      </c>
    </row>
    <row r="70" spans="2:12" x14ac:dyDescent="0.25">
      <c r="B70" s="282"/>
      <c r="C70" s="294"/>
      <c r="D70" s="4" t="s">
        <v>53</v>
      </c>
      <c r="E70" s="29">
        <v>2378</v>
      </c>
      <c r="F70" s="29">
        <v>2710</v>
      </c>
      <c r="G70" s="29">
        <v>2739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2.1656885094824659E-2</v>
      </c>
    </row>
    <row r="71" spans="2:12" x14ac:dyDescent="0.25">
      <c r="B71" s="282"/>
      <c r="C71" s="294"/>
      <c r="D71" s="4" t="s">
        <v>54</v>
      </c>
      <c r="E71" s="29">
        <v>3065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5.2521382031010005E-2</v>
      </c>
    </row>
    <row r="72" spans="2:12" x14ac:dyDescent="0.25">
      <c r="B72" s="283"/>
      <c r="C72" s="295"/>
      <c r="D72" s="32" t="s">
        <v>55</v>
      </c>
      <c r="E72" s="73">
        <v>2781</v>
      </c>
      <c r="F72" s="73">
        <v>3075</v>
      </c>
      <c r="G72" s="73">
        <v>3041</v>
      </c>
      <c r="H72" s="73">
        <v>3085</v>
      </c>
      <c r="I72" s="73">
        <v>3113</v>
      </c>
      <c r="J72" s="65">
        <f t="shared" si="12"/>
        <v>9.0761750405186081E-3</v>
      </c>
      <c r="K72" s="73">
        <f t="shared" si="13"/>
        <v>28</v>
      </c>
      <c r="L72" s="56">
        <f t="shared" si="14"/>
        <v>2.5165316648073595E-2</v>
      </c>
    </row>
    <row r="73" spans="2:12" ht="7.5" customHeight="1" x14ac:dyDescent="0.25">
      <c r="B73" s="296"/>
      <c r="C73" s="296"/>
      <c r="D73" s="296"/>
      <c r="E73" s="296"/>
      <c r="F73" s="296"/>
      <c r="G73" s="296"/>
      <c r="H73" s="296"/>
      <c r="I73" s="296"/>
      <c r="J73" s="296"/>
      <c r="K73" s="296"/>
      <c r="L73" s="48"/>
    </row>
    <row r="74" spans="2:12" x14ac:dyDescent="0.25">
      <c r="B74" s="298" t="s">
        <v>57</v>
      </c>
      <c r="C74" s="298"/>
      <c r="D74" s="298"/>
      <c r="E74" s="298"/>
      <c r="F74" s="298"/>
      <c r="G74" s="298"/>
      <c r="H74" s="298"/>
      <c r="I74" s="298"/>
      <c r="J74" s="298"/>
      <c r="K74" s="298"/>
    </row>
    <row r="76" spans="2:12" x14ac:dyDescent="0.25">
      <c r="B76" s="57"/>
    </row>
    <row r="77" spans="2:12" ht="21.75" customHeight="1" thickBot="1" x14ac:dyDescent="0.3">
      <c r="B77" s="280" t="s">
        <v>58</v>
      </c>
      <c r="C77" s="280"/>
      <c r="D77" s="280"/>
      <c r="E77" s="280"/>
      <c r="F77" s="280"/>
      <c r="G77" s="280"/>
      <c r="H77" s="280"/>
      <c r="I77" s="280"/>
      <c r="J77" s="280"/>
      <c r="K77" s="280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junio 2025</v>
      </c>
    </row>
    <row r="80" spans="2:12" ht="15" customHeight="1" x14ac:dyDescent="0.25">
      <c r="B80" s="281" t="s">
        <v>44</v>
      </c>
      <c r="C80" s="284" t="s">
        <v>8</v>
      </c>
      <c r="D80" s="67" t="s">
        <v>45</v>
      </c>
      <c r="E80" s="68">
        <v>520786</v>
      </c>
      <c r="F80" s="68">
        <v>2203401</v>
      </c>
      <c r="G80" s="68">
        <v>2523398</v>
      </c>
      <c r="H80" s="68">
        <v>2685619</v>
      </c>
      <c r="I80" s="68">
        <v>2666692</v>
      </c>
      <c r="J80" s="69">
        <f t="shared" ref="J80:J81" si="15">I80/H80-1</f>
        <v>-7.0475372716680695E-3</v>
      </c>
      <c r="K80" s="68">
        <f t="shared" ref="K80:K81" si="16">I80-H80</f>
        <v>-18927</v>
      </c>
      <c r="L80" s="69">
        <f t="shared" ref="L80:L81" si="17">I80/$I$80</f>
        <v>1</v>
      </c>
    </row>
    <row r="81" spans="2:13" ht="15" customHeight="1" x14ac:dyDescent="0.25">
      <c r="B81" s="282"/>
      <c r="C81" s="285"/>
      <c r="D81" s="15" t="s">
        <v>46</v>
      </c>
      <c r="E81" s="16">
        <v>187853</v>
      </c>
      <c r="F81" s="16">
        <v>828210</v>
      </c>
      <c r="G81" s="16">
        <v>916045</v>
      </c>
      <c r="H81" s="16">
        <v>958917</v>
      </c>
      <c r="I81" s="16">
        <v>917365</v>
      </c>
      <c r="J81" s="18">
        <f t="shared" si="15"/>
        <v>-4.3332217491190539E-2</v>
      </c>
      <c r="K81" s="16">
        <f t="shared" si="16"/>
        <v>-41552</v>
      </c>
      <c r="L81" s="18">
        <f t="shared" si="17"/>
        <v>0.34400860691823426</v>
      </c>
      <c r="M81" s="81"/>
    </row>
    <row r="82" spans="2:13" x14ac:dyDescent="0.25">
      <c r="B82" s="282"/>
      <c r="C82" s="285"/>
      <c r="D82" s="19" t="s">
        <v>47</v>
      </c>
      <c r="E82" s="20">
        <v>81359</v>
      </c>
      <c r="F82" s="20">
        <v>573119</v>
      </c>
      <c r="G82" s="20">
        <v>637900</v>
      </c>
      <c r="H82" s="20">
        <v>674898</v>
      </c>
      <c r="I82" s="20">
        <v>696244</v>
      </c>
      <c r="J82" s="63">
        <f>I82/H82-1</f>
        <v>3.1628483118930628E-2</v>
      </c>
      <c r="K82" s="20">
        <f>I82-H82</f>
        <v>21346</v>
      </c>
      <c r="L82" s="63">
        <f>I82/$I$80</f>
        <v>0.2610890196543133</v>
      </c>
      <c r="M82" s="81"/>
    </row>
    <row r="83" spans="2:13" x14ac:dyDescent="0.25">
      <c r="B83" s="282"/>
      <c r="C83" s="285"/>
      <c r="D83" s="19" t="s">
        <v>48</v>
      </c>
      <c r="E83" s="20">
        <v>5058</v>
      </c>
      <c r="F83" s="20">
        <v>16823</v>
      </c>
      <c r="G83" s="20">
        <v>27446</v>
      </c>
      <c r="H83" s="20">
        <v>23231</v>
      </c>
      <c r="I83" s="20">
        <v>21785</v>
      </c>
      <c r="J83" s="63">
        <f t="shared" ref="J83:J136" si="18">I83/H83-1</f>
        <v>-6.2244414790581515E-2</v>
      </c>
      <c r="K83" s="20">
        <f t="shared" ref="K83:K112" si="19">I83-H83</f>
        <v>-1446</v>
      </c>
      <c r="L83" s="63">
        <f t="shared" ref="L83:L90" si="20">I83/$I$80</f>
        <v>8.1692973916747784E-3</v>
      </c>
      <c r="M83" s="81"/>
    </row>
    <row r="84" spans="2:13" x14ac:dyDescent="0.25">
      <c r="B84" s="282"/>
      <c r="C84" s="285"/>
      <c r="D84" s="19" t="s">
        <v>49</v>
      </c>
      <c r="E84" s="20">
        <v>16999</v>
      </c>
      <c r="F84" s="20">
        <v>67366</v>
      </c>
      <c r="G84" s="20">
        <v>86656</v>
      </c>
      <c r="H84" s="20">
        <v>116855</v>
      </c>
      <c r="I84" s="20">
        <v>94193</v>
      </c>
      <c r="J84" s="63">
        <f t="shared" si="18"/>
        <v>-0.19393265157674044</v>
      </c>
      <c r="K84" s="20">
        <f t="shared" si="19"/>
        <v>-22662</v>
      </c>
      <c r="L84" s="63">
        <f t="shared" si="20"/>
        <v>3.5322039440625314E-2</v>
      </c>
      <c r="M84" s="81"/>
    </row>
    <row r="85" spans="2:13" x14ac:dyDescent="0.25">
      <c r="B85" s="282"/>
      <c r="C85" s="285"/>
      <c r="D85" s="19" t="s">
        <v>50</v>
      </c>
      <c r="E85" s="20">
        <v>70082</v>
      </c>
      <c r="F85" s="20">
        <v>321332</v>
      </c>
      <c r="G85" s="20">
        <v>378937</v>
      </c>
      <c r="H85" s="20">
        <v>434631</v>
      </c>
      <c r="I85" s="20">
        <v>443938</v>
      </c>
      <c r="J85" s="63">
        <f t="shared" si="18"/>
        <v>2.1413566910781778E-2</v>
      </c>
      <c r="K85" s="20">
        <f t="shared" si="19"/>
        <v>9307</v>
      </c>
      <c r="L85" s="63">
        <f t="shared" si="20"/>
        <v>0.16647516848589938</v>
      </c>
      <c r="M85" s="81"/>
    </row>
    <row r="86" spans="2:13" x14ac:dyDescent="0.25">
      <c r="B86" s="282"/>
      <c r="C86" s="285"/>
      <c r="D86" s="19" t="s">
        <v>51</v>
      </c>
      <c r="E86" s="20">
        <v>11802</v>
      </c>
      <c r="F86" s="20">
        <v>24671</v>
      </c>
      <c r="G86" s="20">
        <v>30683</v>
      </c>
      <c r="H86" s="20">
        <v>29198</v>
      </c>
      <c r="I86" s="20">
        <v>28272</v>
      </c>
      <c r="J86" s="63">
        <f t="shared" si="18"/>
        <v>-3.1714500993218708E-2</v>
      </c>
      <c r="K86" s="20">
        <f t="shared" si="19"/>
        <v>-926</v>
      </c>
      <c r="L86" s="63">
        <f t="shared" si="20"/>
        <v>1.0601899281956822E-2</v>
      </c>
      <c r="M86" s="81"/>
    </row>
    <row r="87" spans="2:13" x14ac:dyDescent="0.25">
      <c r="B87" s="282"/>
      <c r="C87" s="285"/>
      <c r="D87" s="19" t="s">
        <v>52</v>
      </c>
      <c r="E87" s="20">
        <v>32678</v>
      </c>
      <c r="F87" s="20">
        <v>92080</v>
      </c>
      <c r="G87" s="20">
        <v>126756</v>
      </c>
      <c r="H87" s="20">
        <v>118276</v>
      </c>
      <c r="I87" s="20">
        <v>128577</v>
      </c>
      <c r="J87" s="63">
        <f t="shared" si="18"/>
        <v>8.7092901349386187E-2</v>
      </c>
      <c r="K87" s="20">
        <f t="shared" si="19"/>
        <v>10301</v>
      </c>
      <c r="L87" s="63">
        <f t="shared" si="20"/>
        <v>4.8215916948788989E-2</v>
      </c>
      <c r="M87" s="81"/>
    </row>
    <row r="88" spans="2:13" x14ac:dyDescent="0.25">
      <c r="B88" s="282"/>
      <c r="C88" s="285"/>
      <c r="D88" s="19" t="s">
        <v>53</v>
      </c>
      <c r="E88" s="20">
        <v>58803</v>
      </c>
      <c r="F88" s="20">
        <v>104421</v>
      </c>
      <c r="G88" s="20">
        <v>126576</v>
      </c>
      <c r="H88" s="20">
        <v>125410</v>
      </c>
      <c r="I88" s="20">
        <v>140761</v>
      </c>
      <c r="J88" s="63">
        <f t="shared" si="18"/>
        <v>0.12240650665816122</v>
      </c>
      <c r="K88" s="20">
        <f t="shared" si="19"/>
        <v>15351</v>
      </c>
      <c r="L88" s="63">
        <f t="shared" si="20"/>
        <v>5.2784873543701337E-2</v>
      </c>
      <c r="M88" s="81"/>
    </row>
    <row r="89" spans="2:13" ht="18" customHeight="1" x14ac:dyDescent="0.25">
      <c r="B89" s="282"/>
      <c r="C89" s="285"/>
      <c r="D89" s="19" t="s">
        <v>54</v>
      </c>
      <c r="E89" s="20">
        <v>33859</v>
      </c>
      <c r="F89" s="20">
        <v>122526</v>
      </c>
      <c r="G89" s="20">
        <v>133361</v>
      </c>
      <c r="H89" s="20">
        <v>142422</v>
      </c>
      <c r="I89" s="20">
        <v>136065</v>
      </c>
      <c r="J89" s="22">
        <f t="shared" si="18"/>
        <v>-4.4634958082318765E-2</v>
      </c>
      <c r="K89" s="20">
        <f t="shared" si="19"/>
        <v>-6357</v>
      </c>
      <c r="L89" s="22">
        <f t="shared" si="20"/>
        <v>5.1023890273042403E-2</v>
      </c>
      <c r="M89" s="81"/>
    </row>
    <row r="90" spans="2:13" x14ac:dyDescent="0.25">
      <c r="B90" s="282"/>
      <c r="C90" s="286"/>
      <c r="D90" s="23" t="s">
        <v>55</v>
      </c>
      <c r="E90" s="71">
        <v>22293</v>
      </c>
      <c r="F90" s="71">
        <v>52853</v>
      </c>
      <c r="G90" s="71">
        <v>59038</v>
      </c>
      <c r="H90" s="71">
        <v>61781</v>
      </c>
      <c r="I90" s="71">
        <v>59492</v>
      </c>
      <c r="J90" s="47">
        <f t="shared" si="18"/>
        <v>-3.7050225797575331E-2</v>
      </c>
      <c r="K90" s="71">
        <f t="shared" si="19"/>
        <v>-2289</v>
      </c>
      <c r="L90" s="47">
        <f t="shared" si="20"/>
        <v>2.2309288061763414E-2</v>
      </c>
      <c r="M90" s="81"/>
    </row>
    <row r="91" spans="2:13" x14ac:dyDescent="0.25">
      <c r="B91" s="282"/>
      <c r="C91" s="287" t="s">
        <v>18</v>
      </c>
      <c r="D91" s="67" t="s">
        <v>45</v>
      </c>
      <c r="E91" s="68">
        <v>581695</v>
      </c>
      <c r="F91" s="68">
        <v>2601415</v>
      </c>
      <c r="G91" s="68">
        <v>2985674</v>
      </c>
      <c r="H91" s="68">
        <v>3185454</v>
      </c>
      <c r="I91" s="68">
        <v>3137076</v>
      </c>
      <c r="J91" s="69">
        <f t="shared" si="18"/>
        <v>-1.5187160134787714E-2</v>
      </c>
      <c r="K91" s="68">
        <f t="shared" si="19"/>
        <v>-48378</v>
      </c>
      <c r="L91" s="69">
        <f t="shared" ref="L91:L92" si="21">I91/$I$91</f>
        <v>1</v>
      </c>
    </row>
    <row r="92" spans="2:13" x14ac:dyDescent="0.25">
      <c r="B92" s="282"/>
      <c r="C92" s="288"/>
      <c r="D92" s="26" t="s">
        <v>46</v>
      </c>
      <c r="E92" s="27">
        <v>213521</v>
      </c>
      <c r="F92" s="27">
        <v>995985</v>
      </c>
      <c r="G92" s="27">
        <v>1104273</v>
      </c>
      <c r="H92" s="27">
        <v>1156836</v>
      </c>
      <c r="I92" s="27">
        <v>1098545</v>
      </c>
      <c r="J92" s="82">
        <f t="shared" si="18"/>
        <v>-5.0388300502404837E-2</v>
      </c>
      <c r="K92" s="27">
        <f t="shared" si="19"/>
        <v>-58291</v>
      </c>
      <c r="L92" s="38">
        <f t="shared" si="21"/>
        <v>0.35018118783223612</v>
      </c>
    </row>
    <row r="93" spans="2:13" x14ac:dyDescent="0.25">
      <c r="B93" s="282"/>
      <c r="C93" s="288"/>
      <c r="D93" s="4" t="s">
        <v>47</v>
      </c>
      <c r="E93" s="29">
        <v>93297</v>
      </c>
      <c r="F93" s="29">
        <v>684265</v>
      </c>
      <c r="G93" s="29">
        <v>769680</v>
      </c>
      <c r="H93" s="29">
        <v>813934</v>
      </c>
      <c r="I93" s="29">
        <v>831831</v>
      </c>
      <c r="J93" s="83">
        <f t="shared" si="18"/>
        <v>2.1988269319134002E-2</v>
      </c>
      <c r="K93" s="29">
        <f t="shared" si="19"/>
        <v>17897</v>
      </c>
      <c r="L93" s="77">
        <f>I93/$I$91</f>
        <v>0.26516125207039931</v>
      </c>
    </row>
    <row r="94" spans="2:13" x14ac:dyDescent="0.25">
      <c r="B94" s="282"/>
      <c r="C94" s="288"/>
      <c r="D94" s="4" t="s">
        <v>48</v>
      </c>
      <c r="E94" s="29">
        <v>5578</v>
      </c>
      <c r="F94" s="29">
        <v>18891</v>
      </c>
      <c r="G94" s="29">
        <v>29549</v>
      </c>
      <c r="H94" s="29">
        <v>25686</v>
      </c>
      <c r="I94" s="29">
        <v>24307</v>
      </c>
      <c r="J94" s="83">
        <f t="shared" si="18"/>
        <v>-5.3686833294401604E-2</v>
      </c>
      <c r="K94" s="29">
        <f t="shared" si="19"/>
        <v>-1379</v>
      </c>
      <c r="L94" s="77">
        <f t="shared" ref="L94:L101" si="22">I94/$I$91</f>
        <v>7.7482980966989646E-3</v>
      </c>
    </row>
    <row r="95" spans="2:13" x14ac:dyDescent="0.25">
      <c r="B95" s="282"/>
      <c r="C95" s="288"/>
      <c r="D95" s="4" t="s">
        <v>49</v>
      </c>
      <c r="E95" s="29">
        <v>21235</v>
      </c>
      <c r="F95" s="29">
        <v>78873</v>
      </c>
      <c r="G95" s="29">
        <v>101039</v>
      </c>
      <c r="H95" s="29">
        <v>136007</v>
      </c>
      <c r="I95" s="29">
        <v>108799</v>
      </c>
      <c r="J95" s="83">
        <f t="shared" si="18"/>
        <v>-0.20004852691405595</v>
      </c>
      <c r="K95" s="29">
        <f t="shared" si="19"/>
        <v>-27208</v>
      </c>
      <c r="L95" s="77">
        <f t="shared" si="22"/>
        <v>3.4681658971602858E-2</v>
      </c>
    </row>
    <row r="96" spans="2:13" x14ac:dyDescent="0.25">
      <c r="B96" s="282"/>
      <c r="C96" s="288"/>
      <c r="D96" s="4" t="s">
        <v>50</v>
      </c>
      <c r="E96" s="29">
        <v>76469</v>
      </c>
      <c r="F96" s="29">
        <v>372553</v>
      </c>
      <c r="G96" s="29">
        <v>443789</v>
      </c>
      <c r="H96" s="29">
        <v>509981</v>
      </c>
      <c r="I96" s="29">
        <v>517418</v>
      </c>
      <c r="J96" s="83">
        <f t="shared" si="18"/>
        <v>1.458289622554565E-2</v>
      </c>
      <c r="K96" s="29">
        <f t="shared" si="19"/>
        <v>7437</v>
      </c>
      <c r="L96" s="77">
        <f t="shared" si="22"/>
        <v>0.16493639299781071</v>
      </c>
    </row>
    <row r="97" spans="2:12" x14ac:dyDescent="0.25">
      <c r="B97" s="282"/>
      <c r="C97" s="288"/>
      <c r="D97" s="4" t="s">
        <v>51</v>
      </c>
      <c r="E97" s="29">
        <v>12246</v>
      </c>
      <c r="F97" s="29">
        <v>25844</v>
      </c>
      <c r="G97" s="29">
        <v>32224</v>
      </c>
      <c r="H97" s="29">
        <v>30825</v>
      </c>
      <c r="I97" s="29">
        <v>29839</v>
      </c>
      <c r="J97" s="83">
        <f t="shared" si="18"/>
        <v>-3.1987023519870261E-2</v>
      </c>
      <c r="K97" s="29">
        <f t="shared" si="19"/>
        <v>-986</v>
      </c>
      <c r="L97" s="77">
        <f t="shared" si="22"/>
        <v>9.5117236560414865E-3</v>
      </c>
    </row>
    <row r="98" spans="2:12" x14ac:dyDescent="0.25">
      <c r="B98" s="282"/>
      <c r="C98" s="288"/>
      <c r="D98" s="4" t="s">
        <v>52</v>
      </c>
      <c r="E98" s="29">
        <v>37596</v>
      </c>
      <c r="F98" s="29">
        <v>109438</v>
      </c>
      <c r="G98" s="29">
        <v>143430</v>
      </c>
      <c r="H98" s="29">
        <v>138078</v>
      </c>
      <c r="I98" s="29">
        <v>147104</v>
      </c>
      <c r="J98" s="83">
        <f t="shared" si="18"/>
        <v>6.536884949086752E-2</v>
      </c>
      <c r="K98" s="29">
        <f t="shared" si="19"/>
        <v>9026</v>
      </c>
      <c r="L98" s="77">
        <f t="shared" si="22"/>
        <v>4.6892074020521021E-2</v>
      </c>
    </row>
    <row r="99" spans="2:12" x14ac:dyDescent="0.25">
      <c r="B99" s="282"/>
      <c r="C99" s="288"/>
      <c r="D99" s="4" t="s">
        <v>53</v>
      </c>
      <c r="E99" s="29">
        <v>60421</v>
      </c>
      <c r="F99" s="29">
        <v>109587</v>
      </c>
      <c r="G99" s="29">
        <v>132057</v>
      </c>
      <c r="H99" s="29">
        <v>131356</v>
      </c>
      <c r="I99" s="29">
        <v>146899</v>
      </c>
      <c r="J99" s="83">
        <f t="shared" si="18"/>
        <v>0.11832729376655804</v>
      </c>
      <c r="K99" s="29">
        <f t="shared" si="19"/>
        <v>15543</v>
      </c>
      <c r="L99" s="77">
        <f t="shared" si="22"/>
        <v>4.6826726544081175E-2</v>
      </c>
    </row>
    <row r="100" spans="2:12" x14ac:dyDescent="0.25">
      <c r="B100" s="282"/>
      <c r="C100" s="288"/>
      <c r="D100" s="4" t="s">
        <v>54</v>
      </c>
      <c r="E100" s="29">
        <v>37492</v>
      </c>
      <c r="F100" s="29">
        <v>145591</v>
      </c>
      <c r="G100" s="29">
        <v>159135</v>
      </c>
      <c r="H100" s="29">
        <v>171016</v>
      </c>
      <c r="I100" s="29">
        <v>163088</v>
      </c>
      <c r="J100" s="31">
        <f t="shared" si="18"/>
        <v>-4.635823548673812E-2</v>
      </c>
      <c r="K100" s="29">
        <f t="shared" si="19"/>
        <v>-7928</v>
      </c>
      <c r="L100" s="42">
        <f t="shared" si="22"/>
        <v>5.1987264573762321E-2</v>
      </c>
    </row>
    <row r="101" spans="2:12" x14ac:dyDescent="0.25">
      <c r="B101" s="282"/>
      <c r="C101" s="289"/>
      <c r="D101" s="32" t="s">
        <v>55</v>
      </c>
      <c r="E101" s="73">
        <v>23840</v>
      </c>
      <c r="F101" s="73">
        <v>60388</v>
      </c>
      <c r="G101" s="73">
        <v>70498</v>
      </c>
      <c r="H101" s="73">
        <v>71735</v>
      </c>
      <c r="I101" s="73">
        <v>69246</v>
      </c>
      <c r="J101" s="74">
        <f t="shared" si="18"/>
        <v>-3.4697149229804158E-2</v>
      </c>
      <c r="K101" s="73">
        <f t="shared" si="19"/>
        <v>-2489</v>
      </c>
      <c r="L101" s="56">
        <f t="shared" si="22"/>
        <v>2.2073421236846032E-2</v>
      </c>
    </row>
    <row r="102" spans="2:12" x14ac:dyDescent="0.25">
      <c r="B102" s="282"/>
      <c r="C102" s="284" t="s">
        <v>21</v>
      </c>
      <c r="D102" s="67" t="s">
        <v>45</v>
      </c>
      <c r="E102" s="68">
        <v>2368548</v>
      </c>
      <c r="F102" s="68">
        <v>14358521</v>
      </c>
      <c r="G102" s="68">
        <v>16459932</v>
      </c>
      <c r="H102" s="68">
        <v>17554900</v>
      </c>
      <c r="I102" s="68">
        <v>16983898</v>
      </c>
      <c r="J102" s="69">
        <f t="shared" si="18"/>
        <v>-3.2526644982312614E-2</v>
      </c>
      <c r="K102" s="68">
        <f t="shared" si="19"/>
        <v>-571002</v>
      </c>
      <c r="L102" s="69">
        <f t="shared" ref="L102:L103" si="23">I102/$I$102</f>
        <v>1</v>
      </c>
    </row>
    <row r="103" spans="2:12" x14ac:dyDescent="0.25">
      <c r="B103" s="282"/>
      <c r="C103" s="285"/>
      <c r="D103" s="15" t="s">
        <v>46</v>
      </c>
      <c r="E103" s="16">
        <v>942171</v>
      </c>
      <c r="F103" s="16">
        <v>5898536</v>
      </c>
      <c r="G103" s="16">
        <v>6497274</v>
      </c>
      <c r="H103" s="16">
        <v>6720449</v>
      </c>
      <c r="I103" s="16">
        <v>6373385</v>
      </c>
      <c r="J103" s="18">
        <f t="shared" si="18"/>
        <v>-5.1642978021260166E-2</v>
      </c>
      <c r="K103" s="16">
        <f t="shared" si="19"/>
        <v>-347064</v>
      </c>
      <c r="L103" s="18">
        <f t="shared" si="23"/>
        <v>0.37526043785708085</v>
      </c>
    </row>
    <row r="104" spans="2:12" x14ac:dyDescent="0.25">
      <c r="B104" s="282"/>
      <c r="C104" s="285"/>
      <c r="D104" s="19" t="s">
        <v>47</v>
      </c>
      <c r="E104" s="20">
        <v>435324</v>
      </c>
      <c r="F104" s="20">
        <v>3984750</v>
      </c>
      <c r="G104" s="20">
        <v>4577973</v>
      </c>
      <c r="H104" s="20">
        <v>4852701</v>
      </c>
      <c r="I104" s="20">
        <v>4821619</v>
      </c>
      <c r="J104" s="63">
        <f t="shared" si="18"/>
        <v>-6.4050927514388567E-3</v>
      </c>
      <c r="K104" s="20">
        <f t="shared" si="19"/>
        <v>-31082</v>
      </c>
      <c r="L104" s="63">
        <f>I104/$I$102</f>
        <v>0.28389354434417824</v>
      </c>
    </row>
    <row r="105" spans="2:12" x14ac:dyDescent="0.25">
      <c r="B105" s="282"/>
      <c r="C105" s="285"/>
      <c r="D105" s="19" t="s">
        <v>48</v>
      </c>
      <c r="E105" s="20">
        <v>21541</v>
      </c>
      <c r="F105" s="20">
        <v>79184</v>
      </c>
      <c r="G105" s="20">
        <v>87423</v>
      </c>
      <c r="H105" s="20">
        <v>95439</v>
      </c>
      <c r="I105" s="20">
        <v>98196</v>
      </c>
      <c r="J105" s="63">
        <f t="shared" si="18"/>
        <v>2.8887561688617946E-2</v>
      </c>
      <c r="K105" s="20">
        <f t="shared" si="19"/>
        <v>2757</v>
      </c>
      <c r="L105" s="63">
        <f t="shared" ref="L105:L112" si="24">I105/$I$102</f>
        <v>5.7817115953004428E-3</v>
      </c>
    </row>
    <row r="106" spans="2:12" x14ac:dyDescent="0.25">
      <c r="B106" s="282"/>
      <c r="C106" s="285"/>
      <c r="D106" s="19" t="s">
        <v>49</v>
      </c>
      <c r="E106" s="20">
        <v>120089</v>
      </c>
      <c r="F106" s="20">
        <v>391208</v>
      </c>
      <c r="G106" s="20">
        <v>518511</v>
      </c>
      <c r="H106" s="20">
        <v>690117</v>
      </c>
      <c r="I106" s="20">
        <v>540830</v>
      </c>
      <c r="J106" s="63">
        <f t="shared" si="18"/>
        <v>-0.21632129044785164</v>
      </c>
      <c r="K106" s="20">
        <f t="shared" si="19"/>
        <v>-149287</v>
      </c>
      <c r="L106" s="63">
        <f t="shared" si="24"/>
        <v>3.1843691006622862E-2</v>
      </c>
    </row>
    <row r="107" spans="2:12" x14ac:dyDescent="0.25">
      <c r="B107" s="282"/>
      <c r="C107" s="285"/>
      <c r="D107" s="19" t="s">
        <v>50</v>
      </c>
      <c r="E107" s="20">
        <v>301325</v>
      </c>
      <c r="F107" s="20">
        <v>1952510</v>
      </c>
      <c r="G107" s="20">
        <v>2421026</v>
      </c>
      <c r="H107" s="20">
        <v>2735886</v>
      </c>
      <c r="I107" s="20">
        <v>2729210</v>
      </c>
      <c r="J107" s="63">
        <f t="shared" si="18"/>
        <v>-2.4401601528718508E-3</v>
      </c>
      <c r="K107" s="20">
        <f t="shared" si="19"/>
        <v>-6676</v>
      </c>
      <c r="L107" s="63">
        <f t="shared" si="24"/>
        <v>0.16069397025347185</v>
      </c>
    </row>
    <row r="108" spans="2:12" x14ac:dyDescent="0.25">
      <c r="B108" s="282"/>
      <c r="C108" s="285"/>
      <c r="D108" s="19" t="s">
        <v>51</v>
      </c>
      <c r="E108" s="20">
        <v>26038</v>
      </c>
      <c r="F108" s="20">
        <v>69048</v>
      </c>
      <c r="G108" s="20">
        <v>80076</v>
      </c>
      <c r="H108" s="20">
        <v>81078</v>
      </c>
      <c r="I108" s="20">
        <v>78508</v>
      </c>
      <c r="J108" s="63">
        <f t="shared" si="18"/>
        <v>-3.169787118577172E-2</v>
      </c>
      <c r="K108" s="20">
        <f t="shared" si="19"/>
        <v>-2570</v>
      </c>
      <c r="L108" s="63">
        <f t="shared" si="24"/>
        <v>4.6224959664736562E-3</v>
      </c>
    </row>
    <row r="109" spans="2:12" x14ac:dyDescent="0.25">
      <c r="B109" s="282"/>
      <c r="C109" s="285"/>
      <c r="D109" s="19" t="s">
        <v>52</v>
      </c>
      <c r="E109" s="20">
        <v>197056</v>
      </c>
      <c r="F109" s="20">
        <v>616496</v>
      </c>
      <c r="G109" s="20">
        <v>677250</v>
      </c>
      <c r="H109" s="20">
        <v>706701</v>
      </c>
      <c r="I109" s="20">
        <v>709471</v>
      </c>
      <c r="J109" s="63">
        <f t="shared" si="18"/>
        <v>3.9196208863436777E-3</v>
      </c>
      <c r="K109" s="20">
        <f t="shared" si="19"/>
        <v>2770</v>
      </c>
      <c r="L109" s="63">
        <f t="shared" si="24"/>
        <v>4.1773154784608336E-2</v>
      </c>
    </row>
    <row r="110" spans="2:12" x14ac:dyDescent="0.25">
      <c r="B110" s="282"/>
      <c r="C110" s="285"/>
      <c r="D110" s="19" t="s">
        <v>53</v>
      </c>
      <c r="E110" s="20">
        <v>116916</v>
      </c>
      <c r="F110" s="20">
        <v>257944</v>
      </c>
      <c r="G110" s="20">
        <v>294093</v>
      </c>
      <c r="H110" s="20">
        <v>301774</v>
      </c>
      <c r="I110" s="20">
        <v>301669</v>
      </c>
      <c r="J110" s="63">
        <f t="shared" si="18"/>
        <v>-3.4794250001657367E-4</v>
      </c>
      <c r="K110" s="20">
        <f t="shared" si="19"/>
        <v>-105</v>
      </c>
      <c r="L110" s="63">
        <f t="shared" si="24"/>
        <v>1.7762059098565007E-2</v>
      </c>
    </row>
    <row r="111" spans="2:12" x14ac:dyDescent="0.25">
      <c r="B111" s="282"/>
      <c r="C111" s="285"/>
      <c r="D111" s="19" t="s">
        <v>54</v>
      </c>
      <c r="E111" s="20">
        <v>132161</v>
      </c>
      <c r="F111" s="20">
        <v>815705</v>
      </c>
      <c r="G111" s="20">
        <v>894003</v>
      </c>
      <c r="H111" s="20">
        <v>988736</v>
      </c>
      <c r="I111" s="20">
        <v>963996</v>
      </c>
      <c r="J111" s="22">
        <f t="shared" si="18"/>
        <v>-2.5021846074179566E-2</v>
      </c>
      <c r="K111" s="20">
        <f t="shared" si="19"/>
        <v>-24740</v>
      </c>
      <c r="L111" s="22">
        <f t="shared" si="24"/>
        <v>5.6759408234788034E-2</v>
      </c>
    </row>
    <row r="112" spans="2:12" x14ac:dyDescent="0.25">
      <c r="B112" s="282"/>
      <c r="C112" s="286"/>
      <c r="D112" s="23" t="s">
        <v>55</v>
      </c>
      <c r="E112" s="71">
        <v>75927</v>
      </c>
      <c r="F112" s="71">
        <v>293140</v>
      </c>
      <c r="G112" s="71">
        <v>412303</v>
      </c>
      <c r="H112" s="71">
        <v>382019</v>
      </c>
      <c r="I112" s="71">
        <v>367014</v>
      </c>
      <c r="J112" s="47">
        <f t="shared" si="18"/>
        <v>-3.9278151086726054E-2</v>
      </c>
      <c r="K112" s="71">
        <f t="shared" si="19"/>
        <v>-15005</v>
      </c>
      <c r="L112" s="47">
        <f t="shared" si="24"/>
        <v>2.1609526858910717E-2</v>
      </c>
    </row>
    <row r="113" spans="2:12" x14ac:dyDescent="0.25">
      <c r="B113" s="282"/>
      <c r="C113" s="287" t="s">
        <v>22</v>
      </c>
      <c r="D113" s="67" t="s">
        <v>45</v>
      </c>
      <c r="E113" s="75">
        <f t="shared" ref="E113:I114" si="25">E102/E80</f>
        <v>4.5480254845560362</v>
      </c>
      <c r="F113" s="75">
        <f t="shared" si="25"/>
        <v>6.5165264969926033</v>
      </c>
      <c r="G113" s="75">
        <f t="shared" si="25"/>
        <v>6.5229234548018189</v>
      </c>
      <c r="H113" s="75">
        <f t="shared" si="25"/>
        <v>6.5366308474880466</v>
      </c>
      <c r="I113" s="75">
        <f t="shared" si="25"/>
        <v>6.3689012454381686</v>
      </c>
      <c r="J113" s="69">
        <f t="shared" si="18"/>
        <v>-2.5659947144534678E-2</v>
      </c>
      <c r="K113" s="75">
        <f t="shared" ref="K113:K114" si="26">(I113-H113)</f>
        <v>-0.16772960204987797</v>
      </c>
      <c r="L113" s="69"/>
    </row>
    <row r="114" spans="2:12" x14ac:dyDescent="0.25">
      <c r="B114" s="282"/>
      <c r="C114" s="288"/>
      <c r="D114" s="26" t="s">
        <v>46</v>
      </c>
      <c r="E114" s="37">
        <f t="shared" si="25"/>
        <v>5.0154695426743254</v>
      </c>
      <c r="F114" s="37">
        <f t="shared" si="25"/>
        <v>7.1220294369785444</v>
      </c>
      <c r="G114" s="37">
        <f t="shared" si="25"/>
        <v>7.0927454437282007</v>
      </c>
      <c r="H114" s="37">
        <f t="shared" si="25"/>
        <v>7.0083740302862498</v>
      </c>
      <c r="I114" s="37">
        <f t="shared" si="25"/>
        <v>6.9474909114692629</v>
      </c>
      <c r="J114" s="82">
        <f t="shared" si="18"/>
        <v>-8.6871959963729095E-3</v>
      </c>
      <c r="K114" s="37">
        <f t="shared" si="26"/>
        <v>-6.0883118816986936E-2</v>
      </c>
      <c r="L114" s="38"/>
    </row>
    <row r="115" spans="2:12" x14ac:dyDescent="0.25">
      <c r="B115" s="282"/>
      <c r="C115" s="288"/>
      <c r="D115" s="4" t="s">
        <v>47</v>
      </c>
      <c r="E115" s="41">
        <f>E104/E82</f>
        <v>5.3506557356899664</v>
      </c>
      <c r="F115" s="41">
        <f>F104/F82</f>
        <v>6.952744543454326</v>
      </c>
      <c r="G115" s="41">
        <f>G104/G82</f>
        <v>7.1766311334064898</v>
      </c>
      <c r="H115" s="41">
        <f>H104/H82</f>
        <v>7.1902731968386338</v>
      </c>
      <c r="I115" s="41">
        <f>I104/I82</f>
        <v>6.9251857107565735</v>
      </c>
      <c r="J115" s="83">
        <f t="shared" si="18"/>
        <v>-3.6867512377500744E-2</v>
      </c>
      <c r="K115" s="41">
        <f>(I115-H115)</f>
        <v>-0.26508748608206023</v>
      </c>
      <c r="L115" s="77"/>
    </row>
    <row r="116" spans="2:12" x14ac:dyDescent="0.25">
      <c r="B116" s="282"/>
      <c r="C116" s="288"/>
      <c r="D116" s="4" t="s">
        <v>48</v>
      </c>
      <c r="E116" s="41">
        <f t="shared" ref="E116:I123" si="27">E105/E83</f>
        <v>4.2587979438513246</v>
      </c>
      <c r="F116" s="41">
        <f t="shared" si="27"/>
        <v>4.7068893776377578</v>
      </c>
      <c r="G116" s="41">
        <f t="shared" si="27"/>
        <v>3.1852728995117685</v>
      </c>
      <c r="H116" s="41">
        <f t="shared" si="27"/>
        <v>4.1082605139684043</v>
      </c>
      <c r="I116" s="41">
        <f t="shared" si="27"/>
        <v>4.5075051641037414</v>
      </c>
      <c r="J116" s="83">
        <f t="shared" si="18"/>
        <v>9.7180947697419473E-2</v>
      </c>
      <c r="K116" s="41">
        <f t="shared" ref="K116:K123" si="28">(I116-H116)</f>
        <v>0.39924465013533705</v>
      </c>
      <c r="L116" s="77"/>
    </row>
    <row r="117" spans="2:12" x14ac:dyDescent="0.25">
      <c r="B117" s="282"/>
      <c r="C117" s="288"/>
      <c r="D117" s="4" t="s">
        <v>49</v>
      </c>
      <c r="E117" s="41">
        <f t="shared" si="27"/>
        <v>7.0644743808459323</v>
      </c>
      <c r="F117" s="41">
        <f t="shared" si="27"/>
        <v>5.8072024463379153</v>
      </c>
      <c r="G117" s="41">
        <f t="shared" si="27"/>
        <v>5.9835556683899558</v>
      </c>
      <c r="H117" s="41">
        <f t="shared" si="27"/>
        <v>5.9057549955072526</v>
      </c>
      <c r="I117" s="41">
        <f t="shared" si="27"/>
        <v>5.7417217839966881</v>
      </c>
      <c r="J117" s="83">
        <f t="shared" si="18"/>
        <v>-2.7775146723044042E-2</v>
      </c>
      <c r="K117" s="41">
        <f t="shared" si="28"/>
        <v>-0.16403321151056449</v>
      </c>
      <c r="L117" s="77"/>
    </row>
    <row r="118" spans="2:12" x14ac:dyDescent="0.25">
      <c r="B118" s="282"/>
      <c r="C118" s="288"/>
      <c r="D118" s="4" t="s">
        <v>50</v>
      </c>
      <c r="E118" s="41">
        <f t="shared" si="27"/>
        <v>4.2996061756228414</v>
      </c>
      <c r="F118" s="41">
        <f t="shared" si="27"/>
        <v>6.0763011464777863</v>
      </c>
      <c r="G118" s="41">
        <f t="shared" si="27"/>
        <v>6.3889934210699932</v>
      </c>
      <c r="H118" s="41">
        <f t="shared" si="27"/>
        <v>6.2947327733180556</v>
      </c>
      <c r="I118" s="41">
        <f t="shared" si="27"/>
        <v>6.1477278358689729</v>
      </c>
      <c r="J118" s="83">
        <f t="shared" si="18"/>
        <v>-2.3353642282036735E-2</v>
      </c>
      <c r="K118" s="41">
        <f t="shared" si="28"/>
        <v>-0.14700493744908272</v>
      </c>
      <c r="L118" s="77"/>
    </row>
    <row r="119" spans="2:12" x14ac:dyDescent="0.25">
      <c r="B119" s="282"/>
      <c r="C119" s="288"/>
      <c r="D119" s="4" t="s">
        <v>51</v>
      </c>
      <c r="E119" s="41">
        <f t="shared" si="27"/>
        <v>2.2062362311472632</v>
      </c>
      <c r="F119" s="41">
        <f t="shared" si="27"/>
        <v>2.7987515706700172</v>
      </c>
      <c r="G119" s="41">
        <f t="shared" si="27"/>
        <v>2.6097839194342143</v>
      </c>
      <c r="H119" s="41">
        <f t="shared" si="27"/>
        <v>2.7768340297280636</v>
      </c>
      <c r="I119" s="41">
        <f t="shared" si="27"/>
        <v>2.7768817204301075</v>
      </c>
      <c r="J119" s="83">
        <f t="shared" si="18"/>
        <v>1.7174487755955425E-5</v>
      </c>
      <c r="K119" s="41">
        <f t="shared" si="28"/>
        <v>4.7690702043912125E-5</v>
      </c>
      <c r="L119" s="77"/>
    </row>
    <row r="120" spans="2:12" x14ac:dyDescent="0.25">
      <c r="B120" s="282"/>
      <c r="C120" s="288"/>
      <c r="D120" s="4" t="s">
        <v>52</v>
      </c>
      <c r="E120" s="41">
        <f t="shared" si="27"/>
        <v>6.0302344084705304</v>
      </c>
      <c r="F120" s="41">
        <f t="shared" si="27"/>
        <v>6.6952215464813207</v>
      </c>
      <c r="G120" s="41">
        <f t="shared" si="27"/>
        <v>5.3429423459244534</v>
      </c>
      <c r="H120" s="41">
        <f t="shared" si="27"/>
        <v>5.975016064121208</v>
      </c>
      <c r="I120" s="41">
        <f t="shared" si="27"/>
        <v>5.5178686701354049</v>
      </c>
      <c r="J120" s="83">
        <f t="shared" si="18"/>
        <v>-7.6509818397122453E-2</v>
      </c>
      <c r="K120" s="41">
        <f t="shared" si="28"/>
        <v>-0.45714739398580306</v>
      </c>
      <c r="L120" s="77"/>
    </row>
    <row r="121" spans="2:12" x14ac:dyDescent="0.25">
      <c r="B121" s="282"/>
      <c r="C121" s="288"/>
      <c r="D121" s="4" t="s">
        <v>53</v>
      </c>
      <c r="E121" s="41">
        <f t="shared" si="27"/>
        <v>1.9882659048007754</v>
      </c>
      <c r="F121" s="41">
        <f t="shared" si="27"/>
        <v>2.4702310837858286</v>
      </c>
      <c r="G121" s="41">
        <f t="shared" si="27"/>
        <v>2.3234499431171787</v>
      </c>
      <c r="H121" s="41">
        <f t="shared" si="27"/>
        <v>2.4062993381708</v>
      </c>
      <c r="I121" s="41">
        <f t="shared" si="27"/>
        <v>2.1431291337799534</v>
      </c>
      <c r="J121" s="83">
        <f t="shared" si="18"/>
        <v>-0.10936719310694776</v>
      </c>
      <c r="K121" s="41">
        <f t="shared" si="28"/>
        <v>-0.2631702043908466</v>
      </c>
      <c r="L121" s="77"/>
    </row>
    <row r="122" spans="2:12" x14ac:dyDescent="0.25">
      <c r="B122" s="282"/>
      <c r="C122" s="288"/>
      <c r="D122" s="4" t="s">
        <v>54</v>
      </c>
      <c r="E122" s="41">
        <f t="shared" si="27"/>
        <v>3.9032753477657343</v>
      </c>
      <c r="F122" s="41">
        <f t="shared" si="27"/>
        <v>6.6574033266408765</v>
      </c>
      <c r="G122" s="41">
        <f t="shared" si="27"/>
        <v>6.7036314964644834</v>
      </c>
      <c r="H122" s="41">
        <f t="shared" si="27"/>
        <v>6.9422982404403815</v>
      </c>
      <c r="I122" s="41">
        <f t="shared" si="27"/>
        <v>7.0848197552640286</v>
      </c>
      <c r="J122" s="31">
        <f t="shared" si="18"/>
        <v>2.0529442828230771E-2</v>
      </c>
      <c r="K122" s="41">
        <f t="shared" si="28"/>
        <v>0.14252151482364717</v>
      </c>
      <c r="L122" s="42"/>
    </row>
    <row r="123" spans="2:12" x14ac:dyDescent="0.25">
      <c r="B123" s="282"/>
      <c r="C123" s="289"/>
      <c r="D123" s="32" t="s">
        <v>55</v>
      </c>
      <c r="E123" s="79">
        <f t="shared" si="27"/>
        <v>3.4058673126093391</v>
      </c>
      <c r="F123" s="79">
        <f t="shared" si="27"/>
        <v>5.5463266039770689</v>
      </c>
      <c r="G123" s="79">
        <f t="shared" si="27"/>
        <v>6.9836884718317016</v>
      </c>
      <c r="H123" s="79">
        <f t="shared" si="27"/>
        <v>6.1834382739029801</v>
      </c>
      <c r="I123" s="79">
        <f t="shared" si="27"/>
        <v>6.1691319841323207</v>
      </c>
      <c r="J123" s="74">
        <f t="shared" si="18"/>
        <v>-2.3136464110976585E-3</v>
      </c>
      <c r="K123" s="79">
        <f t="shared" si="28"/>
        <v>-1.4306289770659397E-2</v>
      </c>
      <c r="L123" s="56"/>
    </row>
    <row r="124" spans="2:12" x14ac:dyDescent="0.25">
      <c r="B124" s="282"/>
      <c r="C124" s="290" t="s">
        <v>36</v>
      </c>
      <c r="D124" s="67" t="s">
        <v>45</v>
      </c>
      <c r="E124" s="69">
        <v>0.23260142704491399</v>
      </c>
      <c r="F124" s="69">
        <v>0.64850668439434189</v>
      </c>
      <c r="G124" s="69">
        <v>0.72567216985031291</v>
      </c>
      <c r="H124" s="69">
        <v>0.76010394107154011</v>
      </c>
      <c r="I124" s="69">
        <v>0.7490740715829608</v>
      </c>
      <c r="J124" s="69">
        <f t="shared" si="18"/>
        <v>-1.4511001578323857E-2</v>
      </c>
      <c r="K124" s="75">
        <f t="shared" ref="K124:K125" si="29">(I124-H124)*100</f>
        <v>-1.1029869488579314</v>
      </c>
      <c r="L124" s="69"/>
    </row>
    <row r="125" spans="2:12" x14ac:dyDescent="0.25">
      <c r="B125" s="282"/>
      <c r="C125" s="291"/>
      <c r="D125" s="15" t="s">
        <v>46</v>
      </c>
      <c r="E125" s="18">
        <v>0.26237001883318883</v>
      </c>
      <c r="F125" s="18">
        <v>0.74064276375027516</v>
      </c>
      <c r="G125" s="18">
        <v>0.78299710988998006</v>
      </c>
      <c r="H125" s="18">
        <v>0.79661756495496217</v>
      </c>
      <c r="I125" s="18">
        <v>0.78969811638701171</v>
      </c>
      <c r="J125" s="18">
        <f t="shared" si="18"/>
        <v>-8.6860356491658131E-3</v>
      </c>
      <c r="K125" s="44">
        <f t="shared" si="29"/>
        <v>-0.69194485679504592</v>
      </c>
      <c r="L125" s="18"/>
    </row>
    <row r="126" spans="2:12" x14ac:dyDescent="0.25">
      <c r="B126" s="282"/>
      <c r="C126" s="291"/>
      <c r="D126" s="19" t="s">
        <v>47</v>
      </c>
      <c r="E126" s="63">
        <v>0.15417694485812997</v>
      </c>
      <c r="F126" s="63">
        <v>0.58856763044200733</v>
      </c>
      <c r="G126" s="63">
        <v>0.6755994984773096</v>
      </c>
      <c r="H126" s="63">
        <v>0.70985263908695595</v>
      </c>
      <c r="I126" s="63">
        <v>0.71179858789377326</v>
      </c>
      <c r="J126" s="63">
        <f t="shared" si="18"/>
        <v>2.7413419344615164E-3</v>
      </c>
      <c r="K126" s="46">
        <f>(I126-H126)*100</f>
        <v>0.19459488068173103</v>
      </c>
      <c r="L126" s="63"/>
    </row>
    <row r="127" spans="2:12" x14ac:dyDescent="0.25">
      <c r="B127" s="282"/>
      <c r="C127" s="291"/>
      <c r="D127" s="19" t="s">
        <v>48</v>
      </c>
      <c r="E127" s="63">
        <v>0.22243448090704446</v>
      </c>
      <c r="F127" s="63">
        <v>0.52688873215069931</v>
      </c>
      <c r="G127" s="63">
        <v>0.52960526315789469</v>
      </c>
      <c r="H127" s="63">
        <v>0.59090233663954828</v>
      </c>
      <c r="I127" s="63">
        <v>0.59271331305229613</v>
      </c>
      <c r="J127" s="63">
        <f t="shared" si="18"/>
        <v>3.064764345063864E-3</v>
      </c>
      <c r="K127" s="46">
        <f t="shared" ref="K127:K134" si="30">(I127-H127)*100</f>
        <v>0.18109764127478556</v>
      </c>
      <c r="L127" s="63"/>
    </row>
    <row r="128" spans="2:12" x14ac:dyDescent="0.25">
      <c r="B128" s="282"/>
      <c r="C128" s="291"/>
      <c r="D128" s="19" t="s">
        <v>49</v>
      </c>
      <c r="E128" s="63">
        <v>0.18167446279341373</v>
      </c>
      <c r="F128" s="63">
        <v>0.47377688858962219</v>
      </c>
      <c r="G128" s="63">
        <v>0.64150240759344579</v>
      </c>
      <c r="H128" s="63">
        <v>0.86353785283305018</v>
      </c>
      <c r="I128" s="63">
        <v>0.64731608529544127</v>
      </c>
      <c r="J128" s="63">
        <f t="shared" si="18"/>
        <v>-0.2503906074623593</v>
      </c>
      <c r="K128" s="46">
        <f t="shared" si="30"/>
        <v>-21.62217675376089</v>
      </c>
      <c r="L128" s="63"/>
    </row>
    <row r="129" spans="2:12" x14ac:dyDescent="0.25">
      <c r="B129" s="282"/>
      <c r="C129" s="291"/>
      <c r="D129" s="19" t="s">
        <v>50</v>
      </c>
      <c r="E129" s="63">
        <v>0.26155548804305367</v>
      </c>
      <c r="F129" s="63">
        <v>0.5895444784498064</v>
      </c>
      <c r="G129" s="63">
        <v>0.7038175222226325</v>
      </c>
      <c r="H129" s="63">
        <v>0.75324686051467404</v>
      </c>
      <c r="I129" s="63">
        <v>0.75606348671644097</v>
      </c>
      <c r="J129" s="63">
        <f t="shared" si="18"/>
        <v>3.739313562943325E-3</v>
      </c>
      <c r="K129" s="46">
        <f t="shared" si="30"/>
        <v>0.28166262017669252</v>
      </c>
      <c r="L129" s="63"/>
    </row>
    <row r="130" spans="2:12" x14ac:dyDescent="0.25">
      <c r="B130" s="282"/>
      <c r="C130" s="291"/>
      <c r="D130" s="19" t="s">
        <v>51</v>
      </c>
      <c r="E130" s="63">
        <v>0.30936850234658114</v>
      </c>
      <c r="F130" s="63">
        <v>0.59226473842670024</v>
      </c>
      <c r="G130" s="63">
        <v>0.66728331791705209</v>
      </c>
      <c r="H130" s="63">
        <v>0.66193687441830085</v>
      </c>
      <c r="I130" s="63">
        <v>0.64449607184783231</v>
      </c>
      <c r="J130" s="63">
        <f t="shared" si="18"/>
        <v>-2.6348135667461081E-2</v>
      </c>
      <c r="K130" s="46">
        <f t="shared" si="30"/>
        <v>-1.7440802570468539</v>
      </c>
      <c r="L130" s="63"/>
    </row>
    <row r="131" spans="2:12" x14ac:dyDescent="0.25">
      <c r="B131" s="282"/>
      <c r="C131" s="291"/>
      <c r="D131" s="19" t="s">
        <v>52</v>
      </c>
      <c r="E131" s="63">
        <v>0.53112247923281353</v>
      </c>
      <c r="F131" s="63">
        <v>0.806175356373665</v>
      </c>
      <c r="G131" s="63">
        <v>0.7809878328495764</v>
      </c>
      <c r="H131" s="63">
        <v>0.80945852146602615</v>
      </c>
      <c r="I131" s="63">
        <v>0.81318176243577089</v>
      </c>
      <c r="J131" s="63">
        <f t="shared" si="18"/>
        <v>4.5996686315705748E-3</v>
      </c>
      <c r="K131" s="46">
        <f t="shared" si="30"/>
        <v>0.37232409697447455</v>
      </c>
      <c r="L131" s="63"/>
    </row>
    <row r="132" spans="2:12" x14ac:dyDescent="0.25">
      <c r="B132" s="282"/>
      <c r="C132" s="291"/>
      <c r="D132" s="19" t="s">
        <v>53</v>
      </c>
      <c r="E132" s="63">
        <v>0.30547666388840261</v>
      </c>
      <c r="F132" s="63">
        <v>0.54874580107688153</v>
      </c>
      <c r="G132" s="63">
        <v>0.57449239917330508</v>
      </c>
      <c r="H132" s="63">
        <v>0.59820127698629644</v>
      </c>
      <c r="I132" s="63">
        <v>0.62212749459165728</v>
      </c>
      <c r="J132" s="63">
        <f t="shared" si="18"/>
        <v>3.9996935021435753E-2</v>
      </c>
      <c r="K132" s="46">
        <f t="shared" si="30"/>
        <v>2.3926217605360844</v>
      </c>
      <c r="L132" s="63"/>
    </row>
    <row r="133" spans="2:12" x14ac:dyDescent="0.25">
      <c r="B133" s="282"/>
      <c r="C133" s="291"/>
      <c r="D133" s="19" t="s">
        <v>54</v>
      </c>
      <c r="E133" s="63">
        <v>0.24035478250748374</v>
      </c>
      <c r="F133" s="63">
        <v>0.70284738904609112</v>
      </c>
      <c r="G133" s="63">
        <v>0.78458686900865937</v>
      </c>
      <c r="H133" s="63">
        <v>0.84686132262126024</v>
      </c>
      <c r="I133" s="63">
        <v>0.81975446381117678</v>
      </c>
      <c r="J133" s="63">
        <f t="shared" si="18"/>
        <v>-3.2008615916216954E-2</v>
      </c>
      <c r="K133" s="46">
        <f t="shared" si="30"/>
        <v>-2.7106858810083456</v>
      </c>
      <c r="L133" s="22"/>
    </row>
    <row r="134" spans="2:12" x14ac:dyDescent="0.25">
      <c r="B134" s="282"/>
      <c r="C134" s="292"/>
      <c r="D134" s="23" t="s">
        <v>55</v>
      </c>
      <c r="E134" s="63">
        <v>0.16132472957439439</v>
      </c>
      <c r="F134" s="63">
        <v>0.48314338220145531</v>
      </c>
      <c r="G134" s="63">
        <v>0.7409378195417109</v>
      </c>
      <c r="H134" s="63">
        <v>0.6790193457565179</v>
      </c>
      <c r="I134" s="63">
        <v>0.65233828581991526</v>
      </c>
      <c r="J134" s="63">
        <f t="shared" si="18"/>
        <v>-3.9293519548955436E-2</v>
      </c>
      <c r="K134" s="46">
        <f t="shared" si="30"/>
        <v>-2.6681059936602636</v>
      </c>
      <c r="L134" s="47"/>
    </row>
    <row r="135" spans="2:12" x14ac:dyDescent="0.25">
      <c r="B135" s="282"/>
      <c r="C135" s="293" t="s">
        <v>39</v>
      </c>
      <c r="D135" s="67" t="s">
        <v>45</v>
      </c>
      <c r="E135" s="68">
        <v>56200.333333333336</v>
      </c>
      <c r="F135" s="68">
        <v>122307.66666666667</v>
      </c>
      <c r="G135" s="68">
        <v>125315</v>
      </c>
      <c r="H135" s="68">
        <v>126901.5</v>
      </c>
      <c r="I135" s="68">
        <v>125277</v>
      </c>
      <c r="J135" s="69">
        <f t="shared" si="18"/>
        <v>-1.2801267124502025E-2</v>
      </c>
      <c r="K135" s="68">
        <f t="shared" ref="K135:K136" si="31">I135-H135</f>
        <v>-1624.5</v>
      </c>
      <c r="L135" s="69">
        <f>I135/$I$135</f>
        <v>1</v>
      </c>
    </row>
    <row r="136" spans="2:12" x14ac:dyDescent="0.25">
      <c r="B136" s="282"/>
      <c r="C136" s="288"/>
      <c r="D136" s="26" t="s">
        <v>46</v>
      </c>
      <c r="E136" s="27">
        <v>19808</v>
      </c>
      <c r="F136" s="27">
        <v>43996</v>
      </c>
      <c r="G136" s="27">
        <v>45845.833333333336</v>
      </c>
      <c r="H136" s="27">
        <v>46352.666666666664</v>
      </c>
      <c r="I136" s="27">
        <v>44589</v>
      </c>
      <c r="J136" s="36">
        <f t="shared" si="18"/>
        <v>-3.8048871693825537E-2</v>
      </c>
      <c r="K136" s="27">
        <f t="shared" si="31"/>
        <v>-1763.6666666666642</v>
      </c>
      <c r="L136" s="38">
        <f t="shared" ref="L136:L145" si="32">I136/$I$135</f>
        <v>0.35592327402476115</v>
      </c>
    </row>
    <row r="137" spans="2:12" x14ac:dyDescent="0.25">
      <c r="B137" s="282"/>
      <c r="C137" s="288"/>
      <c r="D137" s="4" t="s">
        <v>47</v>
      </c>
      <c r="E137" s="29">
        <v>15589.833333333334</v>
      </c>
      <c r="F137" s="29">
        <v>37386.5</v>
      </c>
      <c r="G137" s="29">
        <v>37430.333333333336</v>
      </c>
      <c r="H137" s="29">
        <v>37564.666666666664</v>
      </c>
      <c r="I137" s="29">
        <v>37431.333333333336</v>
      </c>
      <c r="J137" s="76">
        <f>I137/H137-1</f>
        <v>-3.5494347525155678E-3</v>
      </c>
      <c r="K137" s="29">
        <f>I137-H137</f>
        <v>-133.33333333332848</v>
      </c>
      <c r="L137" s="77">
        <f t="shared" si="32"/>
        <v>0.29878855123712522</v>
      </c>
    </row>
    <row r="138" spans="2:12" x14ac:dyDescent="0.25">
      <c r="B138" s="282"/>
      <c r="C138" s="288"/>
      <c r="D138" s="4" t="s">
        <v>48</v>
      </c>
      <c r="E138" s="29">
        <v>535.33333333333337</v>
      </c>
      <c r="F138" s="29">
        <v>830</v>
      </c>
      <c r="G138" s="29">
        <v>912</v>
      </c>
      <c r="H138" s="29">
        <v>887.16666666666663</v>
      </c>
      <c r="I138" s="29">
        <v>915.33333333333337</v>
      </c>
      <c r="J138" s="76">
        <f t="shared" ref="J138:J145" si="33">I138/H138-1</f>
        <v>3.1749013714071017E-2</v>
      </c>
      <c r="K138" s="29">
        <f t="shared" ref="K138:K145" si="34">I138-H138</f>
        <v>28.166666666666742</v>
      </c>
      <c r="L138" s="77">
        <f t="shared" si="32"/>
        <v>7.3064755169211697E-3</v>
      </c>
    </row>
    <row r="139" spans="2:12" x14ac:dyDescent="0.25">
      <c r="B139" s="282"/>
      <c r="C139" s="288"/>
      <c r="D139" s="4" t="s">
        <v>49</v>
      </c>
      <c r="E139" s="29">
        <v>3652</v>
      </c>
      <c r="F139" s="29">
        <v>4562</v>
      </c>
      <c r="G139" s="29">
        <v>4466.666666666667</v>
      </c>
      <c r="H139" s="29">
        <v>4392</v>
      </c>
      <c r="I139" s="29">
        <v>4616</v>
      </c>
      <c r="J139" s="76">
        <f t="shared" si="33"/>
        <v>5.1001821493624755E-2</v>
      </c>
      <c r="K139" s="29">
        <f t="shared" si="34"/>
        <v>224</v>
      </c>
      <c r="L139" s="77">
        <f t="shared" si="32"/>
        <v>3.6846348491742301E-2</v>
      </c>
    </row>
    <row r="140" spans="2:12" x14ac:dyDescent="0.25">
      <c r="B140" s="282"/>
      <c r="C140" s="288"/>
      <c r="D140" s="4" t="s">
        <v>50</v>
      </c>
      <c r="E140" s="29">
        <v>6362.666666666667</v>
      </c>
      <c r="F140" s="29">
        <v>18301.666666666668</v>
      </c>
      <c r="G140" s="29">
        <v>19007.833333333332</v>
      </c>
      <c r="H140" s="29">
        <v>19956.666666666668</v>
      </c>
      <c r="I140" s="29">
        <v>19948</v>
      </c>
      <c r="J140" s="76">
        <f t="shared" si="33"/>
        <v>-4.342742608987038E-4</v>
      </c>
      <c r="K140" s="29">
        <f t="shared" si="34"/>
        <v>-8.6666666666678793</v>
      </c>
      <c r="L140" s="77">
        <f t="shared" si="32"/>
        <v>0.15923114378537162</v>
      </c>
    </row>
    <row r="141" spans="2:12" x14ac:dyDescent="0.25">
      <c r="B141" s="282"/>
      <c r="C141" s="288"/>
      <c r="D141" s="4" t="s">
        <v>51</v>
      </c>
      <c r="E141" s="29">
        <v>465</v>
      </c>
      <c r="F141" s="29">
        <v>644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5.3720954365126883E-3</v>
      </c>
    </row>
    <row r="142" spans="2:12" x14ac:dyDescent="0.25">
      <c r="B142" s="282"/>
      <c r="C142" s="288"/>
      <c r="D142" s="4" t="s">
        <v>52</v>
      </c>
      <c r="E142" s="29">
        <v>2042.3333333333333</v>
      </c>
      <c r="F142" s="29">
        <v>4225.666666666667</v>
      </c>
      <c r="G142" s="29">
        <v>4791</v>
      </c>
      <c r="H142" s="29">
        <v>4797</v>
      </c>
      <c r="I142" s="29">
        <v>4820</v>
      </c>
      <c r="J142" s="76">
        <f t="shared" si="33"/>
        <v>4.794663331248783E-3</v>
      </c>
      <c r="K142" s="29">
        <f t="shared" si="34"/>
        <v>23</v>
      </c>
      <c r="L142" s="77">
        <f t="shared" si="32"/>
        <v>3.8474739976212716E-2</v>
      </c>
    </row>
    <row r="143" spans="2:12" x14ac:dyDescent="0.25">
      <c r="B143" s="282"/>
      <c r="C143" s="288"/>
      <c r="D143" s="4" t="s">
        <v>53</v>
      </c>
      <c r="E143" s="29">
        <v>2110</v>
      </c>
      <c r="F143" s="29">
        <v>2596.1666666666665</v>
      </c>
      <c r="G143" s="29">
        <v>2828</v>
      </c>
      <c r="H143" s="29">
        <v>2771.8333333333335</v>
      </c>
      <c r="I143" s="29">
        <v>2679</v>
      </c>
      <c r="J143" s="76">
        <f t="shared" si="33"/>
        <v>-3.349167217846194E-2</v>
      </c>
      <c r="K143" s="29">
        <f t="shared" si="34"/>
        <v>-92.833333333333485</v>
      </c>
      <c r="L143" s="77">
        <f t="shared" si="32"/>
        <v>2.1384611700471755E-2</v>
      </c>
    </row>
    <row r="144" spans="2:12" x14ac:dyDescent="0.25">
      <c r="B144" s="282"/>
      <c r="C144" s="288"/>
      <c r="D144" s="4" t="s">
        <v>54</v>
      </c>
      <c r="E144" s="29">
        <v>3033.5</v>
      </c>
      <c r="F144" s="29">
        <v>6412</v>
      </c>
      <c r="G144" s="29">
        <v>6296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5.186107585590332E-2</v>
      </c>
    </row>
    <row r="145" spans="2:12" x14ac:dyDescent="0.25">
      <c r="B145" s="283"/>
      <c r="C145" s="289"/>
      <c r="D145" s="32" t="s">
        <v>55</v>
      </c>
      <c r="E145" s="73">
        <v>2601.6666666666665</v>
      </c>
      <c r="F145" s="73">
        <v>3353.6666666666665</v>
      </c>
      <c r="G145" s="73">
        <v>3074.3333333333335</v>
      </c>
      <c r="H145" s="73">
        <v>3091.5</v>
      </c>
      <c r="I145" s="73">
        <v>3108.3333333333335</v>
      </c>
      <c r="J145" s="65">
        <f t="shared" si="33"/>
        <v>5.4450374683272518E-3</v>
      </c>
      <c r="K145" s="73">
        <f t="shared" si="34"/>
        <v>16.833333333333485</v>
      </c>
      <c r="L145" s="56">
        <f t="shared" si="32"/>
        <v>2.4811683974978117E-2</v>
      </c>
    </row>
    <row r="146" spans="2:12" ht="6" customHeight="1" x14ac:dyDescent="0.25">
      <c r="B146" s="296"/>
      <c r="C146" s="296"/>
      <c r="D146" s="296"/>
      <c r="E146" s="296"/>
      <c r="F146" s="296"/>
      <c r="G146" s="296"/>
      <c r="H146" s="296"/>
      <c r="I146" s="296"/>
      <c r="J146" s="296"/>
      <c r="K146" s="296"/>
      <c r="L146" s="48"/>
    </row>
    <row r="147" spans="2:12" x14ac:dyDescent="0.25">
      <c r="B147" s="298" t="s">
        <v>57</v>
      </c>
      <c r="C147" s="298"/>
      <c r="D147" s="298"/>
      <c r="E147" s="298"/>
      <c r="F147" s="298"/>
      <c r="G147" s="298"/>
      <c r="H147" s="298"/>
      <c r="I147" s="298"/>
      <c r="J147" s="298"/>
      <c r="K147" s="298"/>
    </row>
    <row r="148" spans="2:12" x14ac:dyDescent="0.25">
      <c r="B148" s="64"/>
    </row>
    <row r="150" spans="2:12" ht="21.75" thickBot="1" x14ac:dyDescent="0.3">
      <c r="B150" s="280" t="s">
        <v>58</v>
      </c>
      <c r="C150" s="280"/>
      <c r="D150" s="280"/>
      <c r="E150" s="280"/>
      <c r="F150" s="280"/>
      <c r="G150" s="280"/>
      <c r="H150" s="280"/>
      <c r="I150" s="280"/>
      <c r="J150" s="280"/>
      <c r="K150" s="280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81" t="s">
        <v>44</v>
      </c>
      <c r="C153" s="284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2"/>
      <c r="C154" s="285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2"/>
      <c r="C155" s="285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2"/>
      <c r="C156" s="285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2"/>
      <c r="C157" s="285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2"/>
      <c r="C158" s="285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2"/>
      <c r="C159" s="285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2"/>
      <c r="C160" s="285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2"/>
      <c r="C161" s="285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2"/>
      <c r="C162" s="285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2"/>
      <c r="C163" s="286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2"/>
      <c r="C164" s="287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2"/>
      <c r="C165" s="288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2"/>
      <c r="C166" s="288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2"/>
      <c r="C167" s="288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2"/>
      <c r="C168" s="288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2"/>
      <c r="C169" s="288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2"/>
      <c r="C170" s="288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2"/>
      <c r="C171" s="288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2"/>
      <c r="C172" s="288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2"/>
      <c r="C173" s="288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2"/>
      <c r="C174" s="289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2"/>
      <c r="C175" s="284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2"/>
      <c r="C176" s="285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2"/>
      <c r="C177" s="285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2"/>
      <c r="C178" s="285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2"/>
      <c r="C179" s="285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2"/>
      <c r="C180" s="285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2"/>
      <c r="C181" s="285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2"/>
      <c r="C182" s="285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2"/>
      <c r="C183" s="285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2"/>
      <c r="C184" s="285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2"/>
      <c r="C185" s="286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2"/>
      <c r="C186" s="287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2"/>
      <c r="C187" s="288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2"/>
      <c r="C188" s="288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2"/>
      <c r="C189" s="288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2"/>
      <c r="C190" s="288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2"/>
      <c r="C191" s="288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2"/>
      <c r="C192" s="288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2"/>
      <c r="C193" s="288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2"/>
      <c r="C194" s="288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2"/>
      <c r="C195" s="288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2"/>
      <c r="C196" s="289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2"/>
      <c r="C197" s="290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2"/>
      <c r="C198" s="291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2"/>
      <c r="C199" s="291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2"/>
      <c r="C200" s="291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2"/>
      <c r="C201" s="291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2"/>
      <c r="C202" s="291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2"/>
      <c r="C203" s="291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2"/>
      <c r="C204" s="291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2"/>
      <c r="C205" s="291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2"/>
      <c r="C206" s="291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2"/>
      <c r="C207" s="292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2"/>
      <c r="C208" s="293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2"/>
      <c r="C209" s="288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2"/>
      <c r="C210" s="288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2"/>
      <c r="C211" s="288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2"/>
      <c r="C212" s="288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2"/>
      <c r="C213" s="288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2"/>
      <c r="C214" s="288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2"/>
      <c r="C215" s="288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2"/>
      <c r="C216" s="288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2"/>
      <c r="C217" s="288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3"/>
      <c r="C218" s="289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96"/>
      <c r="C219" s="296"/>
      <c r="D219" s="296"/>
      <c r="E219" s="296"/>
      <c r="F219" s="296"/>
      <c r="G219" s="296"/>
      <c r="H219" s="296"/>
      <c r="I219" s="296"/>
      <c r="J219" s="296"/>
      <c r="K219" s="296"/>
      <c r="L219" s="48"/>
    </row>
    <row r="220" spans="2:12" x14ac:dyDescent="0.25">
      <c r="B220" s="298" t="s">
        <v>57</v>
      </c>
      <c r="C220" s="298"/>
      <c r="D220" s="298"/>
      <c r="E220" s="298"/>
      <c r="F220" s="298"/>
      <c r="G220" s="298"/>
      <c r="H220" s="298"/>
      <c r="I220" s="298"/>
      <c r="J220" s="298"/>
      <c r="K220" s="298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AF2B3-216A-4B8A-B5A1-1D15BAE865CE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0" t="s">
        <v>290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4" si="2">IFERROR(M9-K9,"-")</f>
        <v>-0.13511015678454541</v>
      </c>
    </row>
    <row r="10" spans="1:15" x14ac:dyDescent="0.25">
      <c r="A10" s="1" t="s">
        <v>74</v>
      </c>
      <c r="B10" s="119" t="s">
        <v>75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76</v>
      </c>
      <c r="B11" s="119" t="s">
        <v>77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>
        <v>6.3569210711406177</v>
      </c>
      <c r="N13" s="190">
        <f t="shared" si="2"/>
        <v>-0.39424054228166749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>
        <v>6.9037161585469944</v>
      </c>
      <c r="N14" s="190">
        <f t="shared" si="2"/>
        <v>-4.3016357547899453E-2</v>
      </c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6.9251857107565735</v>
      </c>
      <c r="N21" s="192">
        <v>-0.26508748608206023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0" t="s">
        <v>291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6.760768126346016</v>
      </c>
      <c r="D31" s="190">
        <v>0.82358680878533885</v>
      </c>
      <c r="E31" s="189">
        <v>2.9690666666666665</v>
      </c>
      <c r="F31" s="190">
        <f t="shared" ref="F31:J43" si="3">IFERROR(E31-C31,"-")</f>
        <v>-3.7917014596793495</v>
      </c>
      <c r="G31" s="189">
        <v>5.5555555555555554</v>
      </c>
      <c r="H31" s="190">
        <f t="shared" si="3"/>
        <v>2.5864888888888888</v>
      </c>
      <c r="I31" s="189">
        <v>5.5796133567662567</v>
      </c>
      <c r="J31" s="190">
        <f t="shared" si="3"/>
        <v>2.4057801210701335E-2</v>
      </c>
      <c r="K31" s="189">
        <v>7.3524869407222351</v>
      </c>
      <c r="L31" s="190">
        <f t="shared" ref="L31:N43" si="4">IFERROR(K31-I31,"-")</f>
        <v>1.7728735839559784</v>
      </c>
      <c r="M31" s="189">
        <v>6.1684782608695654</v>
      </c>
      <c r="N31" s="190">
        <f t="shared" si="4"/>
        <v>-1.1840086798526697</v>
      </c>
    </row>
    <row r="32" spans="1:15" x14ac:dyDescent="0.25">
      <c r="B32" s="119" t="s">
        <v>75</v>
      </c>
      <c r="C32" s="189">
        <v>5.0345876701361085</v>
      </c>
      <c r="D32" s="190">
        <v>-0.56218652341227848</v>
      </c>
      <c r="E32" s="189">
        <v>2.6767744085304899</v>
      </c>
      <c r="F32" s="190">
        <f t="shared" si="3"/>
        <v>-2.3578132616056187</v>
      </c>
      <c r="G32" s="189">
        <v>4.0021885521885521</v>
      </c>
      <c r="H32" s="190">
        <f t="shared" si="3"/>
        <v>1.3254141436580622</v>
      </c>
      <c r="I32" s="189">
        <v>5.0381155303030303</v>
      </c>
      <c r="J32" s="190">
        <f t="shared" si="3"/>
        <v>1.0359269781144782</v>
      </c>
      <c r="K32" s="189">
        <v>5.4027580612451835</v>
      </c>
      <c r="L32" s="190">
        <f t="shared" si="4"/>
        <v>0.36464253094215326</v>
      </c>
      <c r="M32" s="189">
        <v>5.4040744021257749</v>
      </c>
      <c r="N32" s="190">
        <f t="shared" si="4"/>
        <v>1.3163408805914045E-3</v>
      </c>
    </row>
    <row r="33" spans="2:15" x14ac:dyDescent="0.25">
      <c r="B33" s="119" t="s">
        <v>77</v>
      </c>
      <c r="C33" s="189">
        <v>6.5454119850187267</v>
      </c>
      <c r="D33" s="190">
        <v>1.84229126232505</v>
      </c>
      <c r="E33" s="189">
        <v>2.8041892209931749</v>
      </c>
      <c r="F33" s="190">
        <f t="shared" si="3"/>
        <v>-3.7412227640255518</v>
      </c>
      <c r="G33" s="189">
        <v>4.7348951911220718</v>
      </c>
      <c r="H33" s="190">
        <f t="shared" si="3"/>
        <v>1.9307059701288969</v>
      </c>
      <c r="I33" s="189">
        <v>3.8983811508254527</v>
      </c>
      <c r="J33" s="190">
        <f t="shared" si="3"/>
        <v>-0.83651404029661913</v>
      </c>
      <c r="K33" s="189">
        <v>4.4575552755183869</v>
      </c>
      <c r="L33" s="190">
        <f t="shared" si="4"/>
        <v>0.55917412469293426</v>
      </c>
      <c r="M33" s="189">
        <v>5.2488552307150407</v>
      </c>
      <c r="N33" s="190">
        <f t="shared" si="4"/>
        <v>0.79129995519665375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2.8363602668643439</v>
      </c>
      <c r="F34" s="190" t="str">
        <f>IFERROR(E34-C34,"-")</f>
        <v>-</v>
      </c>
      <c r="G34" s="189">
        <v>3.6411368735976066</v>
      </c>
      <c r="H34" s="190">
        <f>IFERROR(G34-E34,"-")</f>
        <v>0.80477660673326268</v>
      </c>
      <c r="I34" s="189">
        <v>3.6246361991662077</v>
      </c>
      <c r="J34" s="190">
        <f>IFERROR(I34-G34,"-")</f>
        <v>-1.650067443139891E-2</v>
      </c>
      <c r="K34" s="189">
        <v>4.6420082464225079</v>
      </c>
      <c r="L34" s="190">
        <f>IFERROR(K34-I34,"-")</f>
        <v>1.0173720472563001</v>
      </c>
      <c r="M34" s="189">
        <v>4.2120521684475172</v>
      </c>
      <c r="N34" s="190">
        <f t="shared" si="4"/>
        <v>-0.42995607797499069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2.8338310205515547</v>
      </c>
      <c r="F35" s="190" t="str">
        <f t="shared" si="3"/>
        <v>-</v>
      </c>
      <c r="G35" s="189">
        <v>3.4796167758334149</v>
      </c>
      <c r="H35" s="190">
        <f t="shared" si="3"/>
        <v>0.64578575528186022</v>
      </c>
      <c r="I35" s="189">
        <v>3.6548551535496707</v>
      </c>
      <c r="J35" s="190">
        <f t="shared" si="3"/>
        <v>0.17523837771625583</v>
      </c>
      <c r="K35" s="189">
        <v>4.3112755314714466</v>
      </c>
      <c r="L35" s="190">
        <f t="shared" si="4"/>
        <v>0.65642037792177588</v>
      </c>
      <c r="M35" s="189">
        <v>3.7361950185479595</v>
      </c>
      <c r="N35" s="190">
        <f t="shared" si="4"/>
        <v>-0.57508051292348705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3.6374367622259696</v>
      </c>
      <c r="F36" s="190" t="str">
        <f t="shared" si="3"/>
        <v>-</v>
      </c>
      <c r="G36" s="189">
        <v>3.7317953020134227</v>
      </c>
      <c r="H36" s="190">
        <f t="shared" si="3"/>
        <v>9.4358539787453122E-2</v>
      </c>
      <c r="I36" s="189">
        <v>3.624319271722344</v>
      </c>
      <c r="J36" s="190">
        <f t="shared" si="3"/>
        <v>-0.10747603029107866</v>
      </c>
      <c r="K36" s="189">
        <v>4.4162603150787696</v>
      </c>
      <c r="L36" s="190">
        <f t="shared" si="4"/>
        <v>0.79194104335642557</v>
      </c>
      <c r="M36" s="189">
        <v>4.5514009933464532</v>
      </c>
      <c r="N36" s="190">
        <f t="shared" si="4"/>
        <v>0.13514067826768361</v>
      </c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4.3441689240814059</v>
      </c>
      <c r="F37" s="190" t="str">
        <f t="shared" si="3"/>
        <v>-</v>
      </c>
      <c r="G37" s="189">
        <v>3.8822834434240909</v>
      </c>
      <c r="H37" s="190">
        <f t="shared" si="3"/>
        <v>-0.46188548065731494</v>
      </c>
      <c r="I37" s="189">
        <v>4.5663906142167008</v>
      </c>
      <c r="J37" s="190">
        <f t="shared" si="3"/>
        <v>0.68410717079260985</v>
      </c>
      <c r="K37" s="189">
        <v>4.9601563571526537</v>
      </c>
      <c r="L37" s="190">
        <f t="shared" si="4"/>
        <v>0.3937657429359529</v>
      </c>
      <c r="M37" s="189"/>
      <c r="N37" s="190"/>
    </row>
    <row r="38" spans="2:15" x14ac:dyDescent="0.25">
      <c r="B38" s="119" t="s">
        <v>87</v>
      </c>
      <c r="C38" s="189">
        <v>4.6143269522941353</v>
      </c>
      <c r="D38" s="190">
        <v>-0.50104136966397217</v>
      </c>
      <c r="E38" s="189">
        <v>5.4277981213182613</v>
      </c>
      <c r="F38" s="190">
        <f t="shared" si="3"/>
        <v>0.81347116902412608</v>
      </c>
      <c r="G38" s="189">
        <v>4.4554703476482613</v>
      </c>
      <c r="H38" s="190">
        <f t="shared" si="3"/>
        <v>-0.97232777367000001</v>
      </c>
      <c r="I38" s="189">
        <v>6.6265664160401005</v>
      </c>
      <c r="J38" s="190">
        <f t="shared" si="3"/>
        <v>2.1710960683918392</v>
      </c>
      <c r="K38" s="189">
        <v>4.7279829175563775</v>
      </c>
      <c r="L38" s="190">
        <f t="shared" si="4"/>
        <v>-1.8985834984837231</v>
      </c>
      <c r="M38" s="189"/>
      <c r="N38" s="190"/>
    </row>
    <row r="39" spans="2:15" x14ac:dyDescent="0.25">
      <c r="B39" s="119" t="s">
        <v>89</v>
      </c>
      <c r="C39" s="189">
        <v>4.3455778468493929</v>
      </c>
      <c r="D39" s="190">
        <v>-0.43990671575781093</v>
      </c>
      <c r="E39" s="189">
        <v>4.9467008029791693</v>
      </c>
      <c r="F39" s="190">
        <f t="shared" si="3"/>
        <v>0.6011229561297764</v>
      </c>
      <c r="G39" s="189">
        <v>4.1337996184939598</v>
      </c>
      <c r="H39" s="190">
        <f t="shared" si="3"/>
        <v>-0.81290118448520943</v>
      </c>
      <c r="I39" s="189">
        <v>5.0893605138229541</v>
      </c>
      <c r="J39" s="190">
        <f t="shared" si="3"/>
        <v>0.95556089532899424</v>
      </c>
      <c r="K39" s="189">
        <v>4.7429580738124013</v>
      </c>
      <c r="L39" s="190">
        <f t="shared" si="4"/>
        <v>-0.34640244001055276</v>
      </c>
      <c r="M39" s="189"/>
      <c r="N39" s="190"/>
    </row>
    <row r="40" spans="2:15" x14ac:dyDescent="0.25">
      <c r="B40" s="119" t="s">
        <v>91</v>
      </c>
      <c r="C40" s="189">
        <v>3.6897439197014541</v>
      </c>
      <c r="D40" s="190">
        <v>-1.0349304313434335</v>
      </c>
      <c r="E40" s="189">
        <v>4.7896052631578945</v>
      </c>
      <c r="F40" s="190">
        <f t="shared" si="3"/>
        <v>1.0998613434564404</v>
      </c>
      <c r="G40" s="189">
        <v>4.0372852953498111</v>
      </c>
      <c r="H40" s="190">
        <f t="shared" si="3"/>
        <v>-0.75231996780808341</v>
      </c>
      <c r="I40" s="189">
        <v>4.4011691271178046</v>
      </c>
      <c r="J40" s="190">
        <f t="shared" si="3"/>
        <v>0.36388383176799355</v>
      </c>
      <c r="K40" s="189">
        <v>4.4360825790704768</v>
      </c>
      <c r="L40" s="190">
        <f t="shared" si="4"/>
        <v>3.4913451952672148E-2</v>
      </c>
      <c r="M40" s="189"/>
      <c r="N40" s="190"/>
    </row>
    <row r="41" spans="2:15" x14ac:dyDescent="0.25">
      <c r="B41" s="119" t="s">
        <v>93</v>
      </c>
      <c r="C41" s="189">
        <v>4.1041587180465475</v>
      </c>
      <c r="D41" s="190">
        <v>-0.99736279297129116</v>
      </c>
      <c r="E41" s="189">
        <v>4.617627567925779</v>
      </c>
      <c r="F41" s="190">
        <f t="shared" si="3"/>
        <v>0.51346884987923147</v>
      </c>
      <c r="G41" s="189">
        <v>5.1769686706181206</v>
      </c>
      <c r="H41" s="190">
        <f t="shared" si="3"/>
        <v>0.55934110269234161</v>
      </c>
      <c r="I41" s="189">
        <v>5.175188719555619</v>
      </c>
      <c r="J41" s="190">
        <f t="shared" si="3"/>
        <v>-1.7799510625016168E-3</v>
      </c>
      <c r="K41" s="189">
        <v>4.5135178889428529</v>
      </c>
      <c r="L41" s="190">
        <f t="shared" si="4"/>
        <v>-0.6616708306127661</v>
      </c>
      <c r="M41" s="189"/>
      <c r="N41" s="190"/>
    </row>
    <row r="42" spans="2:15" x14ac:dyDescent="0.25">
      <c r="B42" s="119" t="s">
        <v>95</v>
      </c>
      <c r="C42" s="189">
        <v>3.6467040068935805</v>
      </c>
      <c r="D42" s="190">
        <v>-1.0995027261552579</v>
      </c>
      <c r="E42" s="189">
        <v>4.3334217154978125</v>
      </c>
      <c r="F42" s="190">
        <f t="shared" si="3"/>
        <v>0.68671770860423198</v>
      </c>
      <c r="G42" s="189">
        <v>4.5729776891437117</v>
      </c>
      <c r="H42" s="190">
        <f t="shared" si="3"/>
        <v>0.2395559736458992</v>
      </c>
      <c r="I42" s="189">
        <v>6.1214965803942603</v>
      </c>
      <c r="J42" s="190">
        <f t="shared" si="3"/>
        <v>1.5485188912505485</v>
      </c>
      <c r="K42" s="189">
        <v>5.4963532687972414</v>
      </c>
      <c r="L42" s="190">
        <f t="shared" si="4"/>
        <v>-0.62514331159701886</v>
      </c>
      <c r="M42" s="189"/>
      <c r="N42" s="190"/>
    </row>
    <row r="43" spans="2:15" ht="15.75" x14ac:dyDescent="0.25">
      <c r="B43" s="122" t="s">
        <v>32</v>
      </c>
      <c r="C43" s="191">
        <v>4.6644126738794434</v>
      </c>
      <c r="D43" s="192">
        <v>-0.14340150085201309</v>
      </c>
      <c r="E43" s="191">
        <v>4.2036948291560838</v>
      </c>
      <c r="F43" s="192">
        <f t="shared" si="3"/>
        <v>-0.46071784472335953</v>
      </c>
      <c r="G43" s="191">
        <v>4.1404910004759943</v>
      </c>
      <c r="H43" s="192">
        <f t="shared" si="3"/>
        <v>-6.3203828680089558E-2</v>
      </c>
      <c r="I43" s="191">
        <v>4.848973656338786</v>
      </c>
      <c r="J43" s="192">
        <f t="shared" si="3"/>
        <v>0.70848265586279169</v>
      </c>
      <c r="K43" s="191">
        <v>4.8120268620268618</v>
      </c>
      <c r="L43" s="192">
        <f t="shared" si="4"/>
        <v>-3.6946794311924158E-2</v>
      </c>
      <c r="M43" s="191">
        <v>4.6659218551844921</v>
      </c>
      <c r="N43" s="192">
        <v>-0.15848923373732315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0" t="s">
        <v>292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6.4704109589041092</v>
      </c>
      <c r="D53" s="190">
        <v>0.21609950459265459</v>
      </c>
      <c r="E53" s="189">
        <v>6.2305084745762711</v>
      </c>
      <c r="F53" s="190">
        <f t="shared" ref="F53:J65" si="5">IFERROR(E53-C53,"-")</f>
        <v>-0.23990248432783812</v>
      </c>
      <c r="G53" s="189">
        <v>6.2981175566653862</v>
      </c>
      <c r="H53" s="190">
        <f t="shared" si="5"/>
        <v>6.7609082089115091E-2</v>
      </c>
      <c r="I53" s="189">
        <v>5.8958968347010554</v>
      </c>
      <c r="J53" s="190">
        <f t="shared" si="5"/>
        <v>-0.40222072196433079</v>
      </c>
      <c r="K53" s="189">
        <v>5.7927927927927927</v>
      </c>
      <c r="L53" s="190">
        <f t="shared" ref="L53:N65" si="6">IFERROR(K53-I53,"-")</f>
        <v>-0.10310404190826272</v>
      </c>
      <c r="M53" s="189">
        <v>5.7631790206047633</v>
      </c>
      <c r="N53" s="190">
        <f t="shared" si="6"/>
        <v>-2.9613772188029408E-2</v>
      </c>
    </row>
    <row r="54" spans="1:15" x14ac:dyDescent="0.25">
      <c r="A54" s="1">
        <v>2</v>
      </c>
      <c r="B54" s="119" t="s">
        <v>75</v>
      </c>
      <c r="C54" s="189">
        <v>5.418016194331984</v>
      </c>
      <c r="D54" s="190">
        <v>-7.3868386371352734E-2</v>
      </c>
      <c r="E54" s="189">
        <v>4.1800554016620497</v>
      </c>
      <c r="F54" s="190">
        <f t="shared" si="5"/>
        <v>-1.2379607926699343</v>
      </c>
      <c r="G54" s="189">
        <v>4.7242679037402144</v>
      </c>
      <c r="H54" s="190">
        <f t="shared" si="5"/>
        <v>0.54421250207816474</v>
      </c>
      <c r="I54" s="189">
        <v>5.6632508833922257</v>
      </c>
      <c r="J54" s="190">
        <f t="shared" si="5"/>
        <v>0.93898297965201127</v>
      </c>
      <c r="K54" s="189">
        <v>5.2402392947103271</v>
      </c>
      <c r="L54" s="190">
        <f t="shared" si="6"/>
        <v>-0.42301158868189859</v>
      </c>
      <c r="M54" s="189">
        <v>5.3658263305322125</v>
      </c>
      <c r="N54" s="190">
        <f t="shared" si="6"/>
        <v>0.12558703582188535</v>
      </c>
    </row>
    <row r="55" spans="1:15" x14ac:dyDescent="0.25">
      <c r="A55" s="1">
        <v>3</v>
      </c>
      <c r="B55" s="119" t="s">
        <v>77</v>
      </c>
      <c r="C55" s="189">
        <v>5.7727987421383649</v>
      </c>
      <c r="D55" s="190">
        <v>1.456709129103742</v>
      </c>
      <c r="E55" s="189">
        <v>5.1527446300715987</v>
      </c>
      <c r="F55" s="190">
        <f t="shared" si="5"/>
        <v>-0.62005411206676619</v>
      </c>
      <c r="G55" s="189">
        <v>5.6271498771498774</v>
      </c>
      <c r="H55" s="190">
        <f t="shared" si="5"/>
        <v>0.47440524707827869</v>
      </c>
      <c r="I55" s="189">
        <v>4.3027632205812294</v>
      </c>
      <c r="J55" s="190">
        <f t="shared" si="5"/>
        <v>-1.324386656568648</v>
      </c>
      <c r="K55" s="189">
        <v>4.2800166181969255</v>
      </c>
      <c r="L55" s="190">
        <f t="shared" si="6"/>
        <v>-2.2746602384303927E-2</v>
      </c>
      <c r="M55" s="189">
        <v>5.0126378058617904</v>
      </c>
      <c r="N55" s="190">
        <f t="shared" si="6"/>
        <v>0.73262118766486495</v>
      </c>
    </row>
    <row r="56" spans="1:15" x14ac:dyDescent="0.25">
      <c r="A56" s="1">
        <v>4</v>
      </c>
      <c r="B56" s="119" t="s">
        <v>79</v>
      </c>
      <c r="C56" s="189" t="s">
        <v>250</v>
      </c>
      <c r="D56" s="190" t="s">
        <v>250</v>
      </c>
      <c r="E56" s="189">
        <v>4.6789340101522843</v>
      </c>
      <c r="F56" s="190" t="str">
        <f>IFERROR(E56-C56,"-")</f>
        <v>-</v>
      </c>
      <c r="G56" s="189">
        <v>4.0749454280863446</v>
      </c>
      <c r="H56" s="190">
        <f>IFERROR(G56-E56,"-")</f>
        <v>-0.60398858206593964</v>
      </c>
      <c r="I56" s="189">
        <v>4.441545480467636</v>
      </c>
      <c r="J56" s="190">
        <f>IFERROR(I56-G56,"-")</f>
        <v>0.36660005238129134</v>
      </c>
      <c r="K56" s="189">
        <v>4.3705595542140703</v>
      </c>
      <c r="L56" s="190">
        <f>IFERROR(K56-I56,"-")</f>
        <v>-7.0985926253565701E-2</v>
      </c>
      <c r="M56" s="189">
        <v>4.5057225698153518</v>
      </c>
      <c r="N56" s="190">
        <f t="shared" si="6"/>
        <v>0.13516301560128152</v>
      </c>
    </row>
    <row r="57" spans="1:15" x14ac:dyDescent="0.25">
      <c r="A57" s="1">
        <v>5</v>
      </c>
      <c r="B57" s="119" t="s">
        <v>81</v>
      </c>
      <c r="C57" s="189" t="s">
        <v>250</v>
      </c>
      <c r="D57" s="190" t="s">
        <v>250</v>
      </c>
      <c r="E57" s="189">
        <v>4.5305245055889936</v>
      </c>
      <c r="F57" s="190" t="str">
        <f t="shared" si="5"/>
        <v>-</v>
      </c>
      <c r="G57" s="189">
        <v>4.0293577981651376</v>
      </c>
      <c r="H57" s="190">
        <f t="shared" si="5"/>
        <v>-0.50116670742385594</v>
      </c>
      <c r="I57" s="189">
        <v>4.5702598652550526</v>
      </c>
      <c r="J57" s="190">
        <f t="shared" si="5"/>
        <v>0.54090206708991495</v>
      </c>
      <c r="K57" s="189">
        <v>4.1132490379329303</v>
      </c>
      <c r="L57" s="190">
        <f t="shared" si="6"/>
        <v>-0.45701082732212228</v>
      </c>
      <c r="M57" s="189">
        <v>4.6648629778320823</v>
      </c>
      <c r="N57" s="190">
        <f t="shared" si="6"/>
        <v>0.55161393989915197</v>
      </c>
    </row>
    <row r="58" spans="1:15" x14ac:dyDescent="0.25">
      <c r="A58" s="1">
        <v>6</v>
      </c>
      <c r="B58" s="119" t="s">
        <v>83</v>
      </c>
      <c r="C58" s="189" t="s">
        <v>250</v>
      </c>
      <c r="D58" s="190" t="s">
        <v>250</v>
      </c>
      <c r="E58" s="189">
        <v>5.6843838193791161</v>
      </c>
      <c r="F58" s="190" t="str">
        <f t="shared" si="5"/>
        <v>-</v>
      </c>
      <c r="G58" s="189">
        <v>4.052148918696961</v>
      </c>
      <c r="H58" s="190">
        <f t="shared" si="5"/>
        <v>-1.632234900682155</v>
      </c>
      <c r="I58" s="189">
        <v>3.9241338112305852</v>
      </c>
      <c r="J58" s="190">
        <f t="shared" si="5"/>
        <v>-0.12801510746637579</v>
      </c>
      <c r="K58" s="189">
        <v>4.4874932517545441</v>
      </c>
      <c r="L58" s="190">
        <f t="shared" si="6"/>
        <v>0.56335944052395881</v>
      </c>
      <c r="M58" s="189">
        <v>4.916278295605859</v>
      </c>
      <c r="N58" s="190">
        <f t="shared" si="6"/>
        <v>0.428785043851315</v>
      </c>
    </row>
    <row r="59" spans="1:15" x14ac:dyDescent="0.25">
      <c r="A59" s="1">
        <v>7</v>
      </c>
      <c r="B59" s="119" t="s">
        <v>85</v>
      </c>
      <c r="C59" s="189" t="s">
        <v>250</v>
      </c>
      <c r="D59" s="190" t="s">
        <v>250</v>
      </c>
      <c r="E59" s="189">
        <v>5.4066531944660348</v>
      </c>
      <c r="F59" s="190" t="str">
        <f t="shared" si="5"/>
        <v>-</v>
      </c>
      <c r="G59" s="189">
        <v>4.3680290297937354</v>
      </c>
      <c r="H59" s="190">
        <f t="shared" si="5"/>
        <v>-1.0386241646722993</v>
      </c>
      <c r="I59" s="189">
        <v>4.7745406824146981</v>
      </c>
      <c r="J59" s="190">
        <f t="shared" si="5"/>
        <v>0.40651165262096267</v>
      </c>
      <c r="K59" s="189">
        <v>5.1919989472298989</v>
      </c>
      <c r="L59" s="190">
        <f t="shared" si="6"/>
        <v>0.41745826481520076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6.1453225806451615</v>
      </c>
      <c r="D60" s="190">
        <v>0.53004384699065366</v>
      </c>
      <c r="E60" s="189">
        <v>6.0862650602409643</v>
      </c>
      <c r="F60" s="190">
        <f t="shared" si="5"/>
        <v>-5.9057520404197206E-2</v>
      </c>
      <c r="G60" s="189">
        <v>5.2447577406977786</v>
      </c>
      <c r="H60" s="190">
        <f t="shared" si="5"/>
        <v>-0.84150731954318569</v>
      </c>
      <c r="I60" s="189">
        <v>8.7609565950273911</v>
      </c>
      <c r="J60" s="190">
        <f t="shared" si="5"/>
        <v>3.5161988543296125</v>
      </c>
      <c r="K60" s="189">
        <v>5.306243386243386</v>
      </c>
      <c r="L60" s="190">
        <f t="shared" si="6"/>
        <v>-3.4547132087840051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5.920080591000672</v>
      </c>
      <c r="D61" s="190">
        <v>0.24230281322289393</v>
      </c>
      <c r="E61" s="189">
        <v>5.9526781071242851</v>
      </c>
      <c r="F61" s="190">
        <f t="shared" si="5"/>
        <v>3.2597516123613168E-2</v>
      </c>
      <c r="G61" s="189">
        <v>4.8726756564939677</v>
      </c>
      <c r="H61" s="190">
        <f t="shared" si="5"/>
        <v>-1.0800024506303174</v>
      </c>
      <c r="I61" s="189">
        <v>4.5549738219895284</v>
      </c>
      <c r="J61" s="190">
        <f t="shared" si="5"/>
        <v>-0.31770183450443934</v>
      </c>
      <c r="K61" s="189">
        <v>4.8253863860572181</v>
      </c>
      <c r="L61" s="190">
        <f t="shared" si="6"/>
        <v>0.27041256406768976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4.9292088042831645</v>
      </c>
      <c r="D62" s="190">
        <v>-0.64975602650648412</v>
      </c>
      <c r="E62" s="189">
        <v>5.2199030149694288</v>
      </c>
      <c r="F62" s="190">
        <f t="shared" si="5"/>
        <v>0.29069421068626422</v>
      </c>
      <c r="G62" s="189">
        <v>4.3959196195735544</v>
      </c>
      <c r="H62" s="190">
        <f t="shared" si="5"/>
        <v>-0.8239833953958744</v>
      </c>
      <c r="I62" s="189">
        <v>4.2007654836464861</v>
      </c>
      <c r="J62" s="190">
        <f t="shared" si="5"/>
        <v>-0.19515413592706832</v>
      </c>
      <c r="K62" s="189">
        <v>4.5680960548885077</v>
      </c>
      <c r="L62" s="190">
        <f t="shared" si="6"/>
        <v>0.36733057124202162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4.4172297297297298</v>
      </c>
      <c r="D63" s="190">
        <v>-1.1755172481777318</v>
      </c>
      <c r="E63" s="189">
        <v>5.3574163900944605</v>
      </c>
      <c r="F63" s="190">
        <f t="shared" si="5"/>
        <v>0.94018666036473064</v>
      </c>
      <c r="G63" s="189">
        <v>5.6564042303172739</v>
      </c>
      <c r="H63" s="190">
        <f t="shared" si="5"/>
        <v>0.29898784022281344</v>
      </c>
      <c r="I63" s="189">
        <v>4.7480719794344477</v>
      </c>
      <c r="J63" s="190">
        <f t="shared" si="5"/>
        <v>-0.90833225088282621</v>
      </c>
      <c r="K63" s="189">
        <v>4.9095318942517583</v>
      </c>
      <c r="L63" s="190">
        <f t="shared" si="6"/>
        <v>0.16145991481731059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4.6758080313418215</v>
      </c>
      <c r="D64" s="190">
        <v>-0.57434844676239738</v>
      </c>
      <c r="E64" s="189">
        <v>4.9493049877350774</v>
      </c>
      <c r="F64" s="190">
        <f t="shared" si="5"/>
        <v>0.27349695639325589</v>
      </c>
      <c r="G64" s="189">
        <v>5.0190114068441067</v>
      </c>
      <c r="H64" s="190">
        <f t="shared" si="5"/>
        <v>6.9706419109029305E-2</v>
      </c>
      <c r="I64" s="189">
        <v>6.695100988397078</v>
      </c>
      <c r="J64" s="190">
        <f t="shared" si="5"/>
        <v>1.6760895815529713</v>
      </c>
      <c r="K64" s="189">
        <v>5.164757342220371</v>
      </c>
      <c r="L64" s="190">
        <f t="shared" si="6"/>
        <v>-1.530343646176707</v>
      </c>
      <c r="M64" s="189"/>
      <c r="N64" s="190"/>
    </row>
    <row r="65" spans="1:15" ht="15.75" x14ac:dyDescent="0.25">
      <c r="B65" s="122" t="s">
        <v>32</v>
      </c>
      <c r="C65" s="191">
        <v>5.5458879618593562</v>
      </c>
      <c r="D65" s="192">
        <v>0.26439079225770357</v>
      </c>
      <c r="E65" s="191">
        <v>5.4971239933976888</v>
      </c>
      <c r="F65" s="192">
        <f t="shared" si="5"/>
        <v>-4.8763968461667417E-2</v>
      </c>
      <c r="G65" s="191">
        <v>4.7208563481287156</v>
      </c>
      <c r="H65" s="192">
        <f t="shared" si="5"/>
        <v>-0.77626764526897318</v>
      </c>
      <c r="I65" s="191">
        <v>5.3480555886913992</v>
      </c>
      <c r="J65" s="192">
        <f t="shared" si="5"/>
        <v>0.62719924056268361</v>
      </c>
      <c r="K65" s="191">
        <v>4.8547232787394243</v>
      </c>
      <c r="L65" s="192">
        <f t="shared" si="6"/>
        <v>-0.49333230995197486</v>
      </c>
      <c r="M65" s="191">
        <v>4.9503001773775415</v>
      </c>
      <c r="N65" s="192">
        <v>0.3479255071928451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0" t="s">
        <v>293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7.3121748178980228</v>
      </c>
      <c r="D75" s="190">
        <v>2.5852592972693396</v>
      </c>
      <c r="E75" s="189">
        <v>2.3601265822784812</v>
      </c>
      <c r="F75" s="190">
        <f t="shared" ref="F75:J77" si="7">IFERROR(E75-C75,"-")</f>
        <v>-4.9520482356195412</v>
      </c>
      <c r="G75" s="189">
        <v>4.3053040103492881</v>
      </c>
      <c r="H75" s="190">
        <f t="shared" si="7"/>
        <v>1.945177428070807</v>
      </c>
      <c r="I75" s="189">
        <v>4.6329824561403505</v>
      </c>
      <c r="J75" s="190">
        <f t="shared" si="7"/>
        <v>0.32767844579106242</v>
      </c>
      <c r="K75" s="189">
        <v>11.592905405405405</v>
      </c>
      <c r="L75" s="190">
        <f t="shared" ref="L75:L77" si="8">IFERROR(K75-I75,"-")</f>
        <v>6.9599229492650547</v>
      </c>
      <c r="M75" s="189">
        <v>7.0179472798653952</v>
      </c>
      <c r="N75" s="190">
        <f t="shared" ref="N75:N80" si="9">IFERROR(M75-K75,"-")</f>
        <v>-4.57495812554001</v>
      </c>
    </row>
    <row r="76" spans="1:15" x14ac:dyDescent="0.25">
      <c r="A76" s="1">
        <v>2</v>
      </c>
      <c r="B76" s="119" t="s">
        <v>75</v>
      </c>
      <c r="C76" s="189">
        <v>4.373746184038378</v>
      </c>
      <c r="D76" s="190">
        <v>-1.4778419868269017</v>
      </c>
      <c r="E76" s="189">
        <v>2.2005265467310222</v>
      </c>
      <c r="F76" s="190">
        <f t="shared" si="7"/>
        <v>-2.1732196373073558</v>
      </c>
      <c r="G76" s="189">
        <v>3.0024086712163789</v>
      </c>
      <c r="H76" s="190">
        <f t="shared" si="7"/>
        <v>0.80188212448535667</v>
      </c>
      <c r="I76" s="189">
        <v>3.7690100430416069</v>
      </c>
      <c r="J76" s="190">
        <f t="shared" si="7"/>
        <v>0.76660137182522803</v>
      </c>
      <c r="K76" s="189">
        <v>5.6968660968660965</v>
      </c>
      <c r="L76" s="190">
        <f t="shared" si="8"/>
        <v>1.9278560538244895</v>
      </c>
      <c r="M76" s="189">
        <v>5.4698795180722888</v>
      </c>
      <c r="N76" s="190">
        <f t="shared" si="9"/>
        <v>-0.22698657879380768</v>
      </c>
    </row>
    <row r="77" spans="1:15" x14ac:dyDescent="0.25">
      <c r="A77" s="1">
        <v>3</v>
      </c>
      <c r="B77" s="119" t="s">
        <v>77</v>
      </c>
      <c r="C77" s="189">
        <v>7.6828703703703702</v>
      </c>
      <c r="D77" s="190">
        <v>2.1866266308044269</v>
      </c>
      <c r="E77" s="189">
        <v>2.2272060979184989</v>
      </c>
      <c r="F77" s="190">
        <f t="shared" si="7"/>
        <v>-5.4556642724518714</v>
      </c>
      <c r="G77" s="189">
        <v>3.5349029326724493</v>
      </c>
      <c r="H77" s="190">
        <f t="shared" si="7"/>
        <v>1.3076968347539504</v>
      </c>
      <c r="I77" s="189">
        <v>3.0666340029397352</v>
      </c>
      <c r="J77" s="190">
        <f t="shared" si="7"/>
        <v>-0.46826892973271406</v>
      </c>
      <c r="K77" s="189">
        <v>4.6758620689655173</v>
      </c>
      <c r="L77" s="190">
        <f t="shared" si="8"/>
        <v>1.6092280660257821</v>
      </c>
      <c r="M77" s="189">
        <v>5.6972945380296069</v>
      </c>
      <c r="N77" s="190">
        <f t="shared" si="9"/>
        <v>1.0214324690640897</v>
      </c>
    </row>
    <row r="78" spans="1:15" x14ac:dyDescent="0.25">
      <c r="A78" s="1">
        <v>4</v>
      </c>
      <c r="B78" s="119" t="s">
        <v>79</v>
      </c>
      <c r="C78" s="189" t="s">
        <v>250</v>
      </c>
      <c r="D78" s="190" t="s">
        <v>250</v>
      </c>
      <c r="E78" s="189">
        <v>2.5212673611111112</v>
      </c>
      <c r="F78" s="190" t="str">
        <f>IFERROR(E78-C78,"-")</f>
        <v>-</v>
      </c>
      <c r="G78" s="189">
        <v>2.9430132708821235</v>
      </c>
      <c r="H78" s="190">
        <f>IFERROR(G78-E78,"-")</f>
        <v>0.42174590977101234</v>
      </c>
      <c r="I78" s="189">
        <v>2.6192314441130025</v>
      </c>
      <c r="J78" s="190">
        <f>IFERROR(I78-G78,"-")</f>
        <v>-0.32378182676912104</v>
      </c>
      <c r="K78" s="189">
        <v>4.938816958618939</v>
      </c>
      <c r="L78" s="190">
        <f>IFERROR(K78-I78,"-")</f>
        <v>2.3195855145059365</v>
      </c>
      <c r="M78" s="189">
        <v>3.9004048582995949</v>
      </c>
      <c r="N78" s="190">
        <f t="shared" si="9"/>
        <v>-1.0384121003193441</v>
      </c>
    </row>
    <row r="79" spans="1:15" x14ac:dyDescent="0.25">
      <c r="A79" s="1">
        <v>5</v>
      </c>
      <c r="B79" s="119" t="s">
        <v>81</v>
      </c>
      <c r="C79" s="189" t="s">
        <v>250</v>
      </c>
      <c r="D79" s="190" t="s">
        <v>250</v>
      </c>
      <c r="E79" s="189">
        <v>2.398233995584989</v>
      </c>
      <c r="F79" s="190" t="str">
        <f t="shared" ref="F79:J87" si="10">IFERROR(E79-C79,"-")</f>
        <v>-</v>
      </c>
      <c r="G79" s="189">
        <v>2.8526888470391296</v>
      </c>
      <c r="H79" s="190">
        <f t="shared" si="10"/>
        <v>0.45445485145414066</v>
      </c>
      <c r="I79" s="189">
        <v>2.6760998199125288</v>
      </c>
      <c r="J79" s="190">
        <f t="shared" si="10"/>
        <v>-0.17658902712660085</v>
      </c>
      <c r="K79" s="189">
        <v>4.5723604735443342</v>
      </c>
      <c r="L79" s="190">
        <f t="shared" ref="L79:L87" si="11">IFERROR(K79-I79,"-")</f>
        <v>1.8962606536318054</v>
      </c>
      <c r="M79" s="189">
        <v>2.3005936319481921</v>
      </c>
      <c r="N79" s="190">
        <f t="shared" si="9"/>
        <v>-2.2717668415961421</v>
      </c>
    </row>
    <row r="80" spans="1:15" x14ac:dyDescent="0.25">
      <c r="A80" s="1">
        <v>6</v>
      </c>
      <c r="B80" s="119" t="s">
        <v>83</v>
      </c>
      <c r="C80" s="189" t="s">
        <v>250</v>
      </c>
      <c r="D80" s="190" t="s">
        <v>250</v>
      </c>
      <c r="E80" s="189">
        <v>2.6477143506936547</v>
      </c>
      <c r="F80" s="190" t="str">
        <f t="shared" si="10"/>
        <v>-</v>
      </c>
      <c r="G80" s="189">
        <v>3.2245340268747289</v>
      </c>
      <c r="H80" s="190">
        <f t="shared" si="10"/>
        <v>0.57681967618107421</v>
      </c>
      <c r="I80" s="189">
        <v>3.266274299982165</v>
      </c>
      <c r="J80" s="190">
        <f t="shared" si="10"/>
        <v>4.174027310743611E-2</v>
      </c>
      <c r="K80" s="189">
        <v>4.3387507342862737</v>
      </c>
      <c r="L80" s="190">
        <f t="shared" si="11"/>
        <v>1.0724764343041087</v>
      </c>
      <c r="M80" s="189">
        <v>4.081278147115591</v>
      </c>
      <c r="N80" s="190">
        <f t="shared" si="9"/>
        <v>-0.25747258717068267</v>
      </c>
    </row>
    <row r="81" spans="1:15" x14ac:dyDescent="0.25">
      <c r="A81" s="1">
        <v>7</v>
      </c>
      <c r="B81" s="119" t="s">
        <v>85</v>
      </c>
      <c r="C81" s="189" t="s">
        <v>250</v>
      </c>
      <c r="D81" s="190" t="s">
        <v>250</v>
      </c>
      <c r="E81" s="189">
        <v>3.4859367152184833</v>
      </c>
      <c r="F81" s="190" t="str">
        <f t="shared" si="10"/>
        <v>-</v>
      </c>
      <c r="G81" s="189">
        <v>3.2580684746594675</v>
      </c>
      <c r="H81" s="190">
        <f t="shared" si="10"/>
        <v>-0.22786824055901578</v>
      </c>
      <c r="I81" s="189">
        <v>4.3355167394468701</v>
      </c>
      <c r="J81" s="190">
        <f t="shared" si="10"/>
        <v>1.0774482647874026</v>
      </c>
      <c r="K81" s="189">
        <v>4.7078619504510959</v>
      </c>
      <c r="L81" s="190">
        <f t="shared" si="11"/>
        <v>0.3723452110042258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3.2512923607122342</v>
      </c>
      <c r="D82" s="190">
        <v>-1.2600889925774443</v>
      </c>
      <c r="E82" s="189">
        <v>4.1454716095729705</v>
      </c>
      <c r="F82" s="190">
        <f t="shared" si="10"/>
        <v>0.8941792488607363</v>
      </c>
      <c r="G82" s="189">
        <v>3.3965042499700706</v>
      </c>
      <c r="H82" s="190">
        <f t="shared" si="10"/>
        <v>-0.74896735960289984</v>
      </c>
      <c r="I82" s="189">
        <v>4.6893287435456106</v>
      </c>
      <c r="J82" s="190">
        <f t="shared" si="10"/>
        <v>1.29282449357554</v>
      </c>
      <c r="K82" s="189">
        <v>4.167572556660855</v>
      </c>
      <c r="L82" s="190">
        <f t="shared" si="11"/>
        <v>-0.52175618688475556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3.2019512195121953</v>
      </c>
      <c r="D83" s="190">
        <v>0.27295518252408435</v>
      </c>
      <c r="E83" s="189">
        <v>2.891643059490085</v>
      </c>
      <c r="F83" s="190">
        <f t="shared" si="10"/>
        <v>-0.31030816002211026</v>
      </c>
      <c r="G83" s="189">
        <v>2.8206357214934408</v>
      </c>
      <c r="H83" s="190">
        <f t="shared" si="10"/>
        <v>-7.1007337996644271E-2</v>
      </c>
      <c r="I83" s="189">
        <v>5.7946447851435972</v>
      </c>
      <c r="J83" s="190">
        <f t="shared" si="10"/>
        <v>2.9740090636501564</v>
      </c>
      <c r="K83" s="189">
        <v>4.6357219251336899</v>
      </c>
      <c r="L83" s="190">
        <f t="shared" si="11"/>
        <v>-1.1589228600099073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2.7446132909956908</v>
      </c>
      <c r="D84" s="190">
        <v>-0.87093699976459327</v>
      </c>
      <c r="E84" s="189">
        <v>4.075253762688134</v>
      </c>
      <c r="F84" s="190">
        <f t="shared" si="10"/>
        <v>1.3306404716924431</v>
      </c>
      <c r="G84" s="189">
        <v>3.2654341366787718</v>
      </c>
      <c r="H84" s="190">
        <f t="shared" si="10"/>
        <v>-0.80981962600936219</v>
      </c>
      <c r="I84" s="189">
        <v>4.6662830840046032</v>
      </c>
      <c r="J84" s="190">
        <f t="shared" si="10"/>
        <v>1.4008489473258314</v>
      </c>
      <c r="K84" s="189">
        <v>4.2438171371471398</v>
      </c>
      <c r="L84" s="190">
        <f t="shared" si="11"/>
        <v>-0.42246594685746341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3.8462073764787754</v>
      </c>
      <c r="D85" s="190">
        <v>-0.42130854708810395</v>
      </c>
      <c r="E85" s="189">
        <v>3.2501179801793301</v>
      </c>
      <c r="F85" s="190">
        <f t="shared" si="10"/>
        <v>-0.59608939629944535</v>
      </c>
      <c r="G85" s="189">
        <v>3.9406060606060604</v>
      </c>
      <c r="H85" s="190">
        <f t="shared" si="10"/>
        <v>0.69048808042673038</v>
      </c>
      <c r="I85" s="189">
        <v>5.841721371261853</v>
      </c>
      <c r="J85" s="190">
        <f t="shared" si="10"/>
        <v>1.9011153106557925</v>
      </c>
      <c r="K85" s="189">
        <v>3.7185978578383643</v>
      </c>
      <c r="L85" s="190">
        <f t="shared" si="11"/>
        <v>-2.1231235134234887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2.8384615384615386</v>
      </c>
      <c r="D86" s="190">
        <v>-0.44935415680972524</v>
      </c>
      <c r="E86" s="189">
        <v>3.1969068276122217</v>
      </c>
      <c r="F86" s="190">
        <f t="shared" si="10"/>
        <v>0.35844528915068308</v>
      </c>
      <c r="G86" s="189">
        <v>3.2061803444782169</v>
      </c>
      <c r="H86" s="190">
        <f t="shared" si="10"/>
        <v>9.2735168659952016E-3</v>
      </c>
      <c r="I86" s="189">
        <v>5.1691045308597934</v>
      </c>
      <c r="J86" s="190">
        <f t="shared" si="10"/>
        <v>1.9629241863815765</v>
      </c>
      <c r="K86" s="189">
        <v>6.0773722627737223</v>
      </c>
      <c r="L86" s="190">
        <f t="shared" si="11"/>
        <v>0.90826773191392896</v>
      </c>
      <c r="M86" s="189"/>
      <c r="N86" s="190"/>
    </row>
    <row r="87" spans="1:15" ht="15.75" x14ac:dyDescent="0.25">
      <c r="B87" s="122" t="s">
        <v>32</v>
      </c>
      <c r="C87" s="191">
        <v>3.7144348105330764</v>
      </c>
      <c r="D87" s="192">
        <v>-0.38747837525245954</v>
      </c>
      <c r="E87" s="191">
        <v>3.0142587737454578</v>
      </c>
      <c r="F87" s="192">
        <f t="shared" si="10"/>
        <v>-0.70017603678761864</v>
      </c>
      <c r="G87" s="191">
        <v>3.2251008441801474</v>
      </c>
      <c r="H87" s="192">
        <f t="shared" si="10"/>
        <v>0.21084207043468961</v>
      </c>
      <c r="I87" s="191">
        <v>4.2040961812646911</v>
      </c>
      <c r="J87" s="192">
        <f t="shared" si="10"/>
        <v>0.97899533708454367</v>
      </c>
      <c r="K87" s="191">
        <v>4.7572892825156732</v>
      </c>
      <c r="L87" s="192">
        <f t="shared" si="11"/>
        <v>0.55319310125098209</v>
      </c>
      <c r="M87" s="191">
        <v>4.2564707037964737</v>
      </c>
      <c r="N87" s="192">
        <v>-0.86189847630233363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0" t="s">
        <v>294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8.8097432995524461</v>
      </c>
      <c r="D97" s="190">
        <v>8.3911907679778963E-2</v>
      </c>
      <c r="E97" s="189">
        <v>7.5142624286878563</v>
      </c>
      <c r="F97" s="190">
        <f t="shared" ref="F97:J99" si="12">IFERROR(E97-C97,"-")</f>
        <v>-1.2954808708645897</v>
      </c>
      <c r="G97" s="189">
        <v>8.0387403221823561</v>
      </c>
      <c r="H97" s="190">
        <f t="shared" si="12"/>
        <v>0.5244778934944998</v>
      </c>
      <c r="I97" s="189">
        <v>8.0776569159140159</v>
      </c>
      <c r="J97" s="190">
        <f t="shared" si="12"/>
        <v>3.8916593731659788E-2</v>
      </c>
      <c r="K97" s="189">
        <v>8.2303954663556951</v>
      </c>
      <c r="L97" s="190">
        <f t="shared" ref="L97:L99" si="13">IFERROR(K97-I97,"-")</f>
        <v>0.15273855044167917</v>
      </c>
      <c r="M97" s="189">
        <v>8.1584494081636603</v>
      </c>
      <c r="N97" s="190">
        <f t="shared" ref="N97:N102" si="14">IFERROR(M97-K97,"-")</f>
        <v>-7.1946058192034812E-2</v>
      </c>
    </row>
    <row r="98" spans="2:14" x14ac:dyDescent="0.25">
      <c r="B98" s="119" t="s">
        <v>75</v>
      </c>
      <c r="C98" s="189">
        <v>8.0829859183364459</v>
      </c>
      <c r="D98" s="190">
        <v>-0.1183070333698879</v>
      </c>
      <c r="E98" s="189">
        <v>6.4283309957924262</v>
      </c>
      <c r="F98" s="190">
        <f t="shared" si="12"/>
        <v>-1.6546549225440197</v>
      </c>
      <c r="G98" s="189">
        <v>7.1223893676062513</v>
      </c>
      <c r="H98" s="190">
        <f t="shared" si="12"/>
        <v>0.69405837181382513</v>
      </c>
      <c r="I98" s="189">
        <v>7.6832126923194721</v>
      </c>
      <c r="J98" s="190">
        <f t="shared" si="12"/>
        <v>0.56082332471322083</v>
      </c>
      <c r="K98" s="189">
        <v>7.4371709453478081</v>
      </c>
      <c r="L98" s="190">
        <f t="shared" si="13"/>
        <v>-0.24604174697166403</v>
      </c>
      <c r="M98" s="189">
        <v>7.1453087571086362</v>
      </c>
      <c r="N98" s="190">
        <f t="shared" si="14"/>
        <v>-0.29186218823917187</v>
      </c>
    </row>
    <row r="99" spans="2:14" x14ac:dyDescent="0.25">
      <c r="B99" s="119" t="s">
        <v>77</v>
      </c>
      <c r="C99" s="189">
        <v>9.413782510751588</v>
      </c>
      <c r="D99" s="190">
        <v>2.0102024369706264</v>
      </c>
      <c r="E99" s="189">
        <v>7.1092631092631091</v>
      </c>
      <c r="F99" s="190">
        <f t="shared" si="12"/>
        <v>-2.3045194014884789</v>
      </c>
      <c r="G99" s="189">
        <v>7.2840891870321167</v>
      </c>
      <c r="H99" s="190">
        <f t="shared" si="12"/>
        <v>0.1748260777690076</v>
      </c>
      <c r="I99" s="189">
        <v>7.3495983117988963</v>
      </c>
      <c r="J99" s="190">
        <f t="shared" si="12"/>
        <v>6.5509124766779614E-2</v>
      </c>
      <c r="K99" s="189">
        <v>7.247811011487812</v>
      </c>
      <c r="L99" s="190">
        <f t="shared" si="13"/>
        <v>-0.10178730031108429</v>
      </c>
      <c r="M99" s="189">
        <v>6.7977450646698436</v>
      </c>
      <c r="N99" s="190">
        <f t="shared" si="14"/>
        <v>-0.45006594681796841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6.6948441247002402</v>
      </c>
      <c r="F100" s="190" t="str">
        <f>IFERROR(E100-C100,"-")</f>
        <v>-</v>
      </c>
      <c r="G100" s="189">
        <v>6.9411300003077905</v>
      </c>
      <c r="H100" s="190">
        <f>IFERROR(G100-E100,"-")</f>
        <v>0.24628587560755033</v>
      </c>
      <c r="I100" s="189">
        <v>6.9855571525532003</v>
      </c>
      <c r="J100" s="190">
        <f>IFERROR(I100-G100,"-")</f>
        <v>4.4427152245409829E-2</v>
      </c>
      <c r="K100" s="189">
        <v>7.1371846983741074</v>
      </c>
      <c r="L100" s="190">
        <f>IFERROR(K100-I100,"-")</f>
        <v>0.15162754582090709</v>
      </c>
      <c r="M100" s="189">
        <v>6.8197604848673521</v>
      </c>
      <c r="N100" s="190">
        <f t="shared" si="14"/>
        <v>-0.31742421350675531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5.6652285567539806</v>
      </c>
      <c r="F101" s="190" t="str">
        <f t="shared" ref="F101:J109" si="15">IFERROR(E101-C101,"-")</f>
        <v>-</v>
      </c>
      <c r="G101" s="189">
        <v>7.0874125071715435</v>
      </c>
      <c r="H101" s="190">
        <f t="shared" si="15"/>
        <v>1.4221839504175628</v>
      </c>
      <c r="I101" s="189">
        <v>7.2427163643341723</v>
      </c>
      <c r="J101" s="190">
        <f t="shared" si="15"/>
        <v>0.15530385716262884</v>
      </c>
      <c r="K101" s="189">
        <v>6.9829152891334907</v>
      </c>
      <c r="L101" s="190">
        <f t="shared" ref="L101:L109" si="16">IFERROR(K101-I101,"-")</f>
        <v>-0.25980107520068163</v>
      </c>
      <c r="M101" s="189">
        <v>6.5876846692984667</v>
      </c>
      <c r="N101" s="190">
        <f t="shared" si="14"/>
        <v>-0.39523061983502394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6.1660284463894968</v>
      </c>
      <c r="F102" s="190" t="str">
        <f t="shared" si="15"/>
        <v>-</v>
      </c>
      <c r="G102" s="189">
        <v>7.2050444253367729</v>
      </c>
      <c r="H102" s="190">
        <f t="shared" si="15"/>
        <v>1.0390159789472762</v>
      </c>
      <c r="I102" s="189">
        <v>7.3186980026877029</v>
      </c>
      <c r="J102" s="190">
        <f t="shared" si="15"/>
        <v>0.11365357735092996</v>
      </c>
      <c r="K102" s="189">
        <v>7.2094211786694702</v>
      </c>
      <c r="L102" s="190">
        <f t="shared" si="16"/>
        <v>-0.10927682401823269</v>
      </c>
      <c r="M102" s="189">
        <v>7.1394270045918509</v>
      </c>
      <c r="N102" s="190">
        <f t="shared" si="14"/>
        <v>-6.999417407761932E-2</v>
      </c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6.9288217653647433</v>
      </c>
      <c r="F103" s="190" t="str">
        <f t="shared" si="15"/>
        <v>-</v>
      </c>
      <c r="G103" s="189">
        <v>7.7729228273877222</v>
      </c>
      <c r="H103" s="190">
        <f t="shared" si="15"/>
        <v>0.84410106202297897</v>
      </c>
      <c r="I103" s="189">
        <v>8.1872381533455361</v>
      </c>
      <c r="J103" s="190">
        <f t="shared" si="15"/>
        <v>0.41431532595781384</v>
      </c>
      <c r="K103" s="189">
        <v>7.7253439183229169</v>
      </c>
      <c r="L103" s="190">
        <f t="shared" si="16"/>
        <v>-0.46189423502261917</v>
      </c>
      <c r="M103" s="189"/>
      <c r="N103" s="190"/>
    </row>
    <row r="104" spans="2:14" x14ac:dyDescent="0.25">
      <c r="B104" s="119" t="s">
        <v>87</v>
      </c>
      <c r="C104" s="189">
        <v>7.3959975055275242</v>
      </c>
      <c r="D104" s="190">
        <v>-1.3345428783250375</v>
      </c>
      <c r="E104" s="189">
        <v>7.8653993334156276</v>
      </c>
      <c r="F104" s="190">
        <f t="shared" si="15"/>
        <v>0.46940182788810336</v>
      </c>
      <c r="G104" s="189">
        <v>8.2201171517481235</v>
      </c>
      <c r="H104" s="190">
        <f t="shared" si="15"/>
        <v>0.35471781833249594</v>
      </c>
      <c r="I104" s="189">
        <v>8.4153045525416381</v>
      </c>
      <c r="J104" s="190">
        <f t="shared" si="15"/>
        <v>0.1951874007935146</v>
      </c>
      <c r="K104" s="189">
        <v>7.9033183772667792</v>
      </c>
      <c r="L104" s="190">
        <f t="shared" si="16"/>
        <v>-0.5119861752748589</v>
      </c>
      <c r="M104" s="189"/>
      <c r="N104" s="190"/>
    </row>
    <row r="105" spans="2:14" x14ac:dyDescent="0.25">
      <c r="B105" s="119" t="s">
        <v>89</v>
      </c>
      <c r="C105" s="189">
        <v>6.7584219059628898</v>
      </c>
      <c r="D105" s="190">
        <v>-1.6028877038436251</v>
      </c>
      <c r="E105" s="189">
        <v>7.5428242806433063</v>
      </c>
      <c r="F105" s="190">
        <f t="shared" si="15"/>
        <v>0.78440237468041651</v>
      </c>
      <c r="G105" s="189">
        <v>7.6188169771045304</v>
      </c>
      <c r="H105" s="190">
        <f t="shared" si="15"/>
        <v>7.5992696461224085E-2</v>
      </c>
      <c r="I105" s="189">
        <v>7.7166896208928328</v>
      </c>
      <c r="J105" s="190">
        <f t="shared" si="15"/>
        <v>9.7872643788302405E-2</v>
      </c>
      <c r="K105" s="189">
        <v>7.5369796698973035</v>
      </c>
      <c r="L105" s="190">
        <f t="shared" si="16"/>
        <v>-0.17970995099552933</v>
      </c>
      <c r="M105" s="189"/>
      <c r="N105" s="190"/>
    </row>
    <row r="106" spans="2:14" x14ac:dyDescent="0.25">
      <c r="B106" s="119" t="s">
        <v>91</v>
      </c>
      <c r="C106" s="189">
        <v>5.2482198086743868</v>
      </c>
      <c r="D106" s="190">
        <v>-2.5927857677774568</v>
      </c>
      <c r="E106" s="189">
        <v>7.2200422688346748</v>
      </c>
      <c r="F106" s="190">
        <f t="shared" si="15"/>
        <v>1.9718224601602881</v>
      </c>
      <c r="G106" s="189">
        <v>7.3642739313724546</v>
      </c>
      <c r="H106" s="190">
        <f t="shared" si="15"/>
        <v>0.14423166253777975</v>
      </c>
      <c r="I106" s="189">
        <v>7.4843275943999705</v>
      </c>
      <c r="J106" s="190">
        <f t="shared" si="15"/>
        <v>0.12005366302751597</v>
      </c>
      <c r="K106" s="189">
        <v>7.1732973526425852</v>
      </c>
      <c r="L106" s="190">
        <f t="shared" si="16"/>
        <v>-0.31103024175738536</v>
      </c>
      <c r="M106" s="189"/>
      <c r="N106" s="190"/>
    </row>
    <row r="107" spans="2:14" x14ac:dyDescent="0.25">
      <c r="B107" s="119" t="s">
        <v>93</v>
      </c>
      <c r="C107" s="189">
        <v>7.2074655905455067</v>
      </c>
      <c r="D107" s="190">
        <v>-0.7068424673243765</v>
      </c>
      <c r="E107" s="189">
        <v>7.6835052797669618</v>
      </c>
      <c r="F107" s="190">
        <f t="shared" si="15"/>
        <v>0.47603968922145512</v>
      </c>
      <c r="G107" s="189">
        <v>7.444712746769695</v>
      </c>
      <c r="H107" s="190">
        <f t="shared" si="15"/>
        <v>-0.23879253299726688</v>
      </c>
      <c r="I107" s="189">
        <v>7.585129652825815</v>
      </c>
      <c r="J107" s="190">
        <f t="shared" si="15"/>
        <v>0.14041690605612001</v>
      </c>
      <c r="K107" s="189">
        <v>7.3286089531181835</v>
      </c>
      <c r="L107" s="190">
        <f t="shared" si="16"/>
        <v>-0.25652069970763147</v>
      </c>
      <c r="M107" s="189"/>
      <c r="N107" s="190"/>
    </row>
    <row r="108" spans="2:14" x14ac:dyDescent="0.25">
      <c r="B108" s="119" t="s">
        <v>95</v>
      </c>
      <c r="C108" s="189">
        <v>7.2810240764077738</v>
      </c>
      <c r="D108" s="190">
        <v>-0.87857674810564479</v>
      </c>
      <c r="E108" s="189">
        <v>7.6686953107471396</v>
      </c>
      <c r="F108" s="190">
        <f t="shared" si="15"/>
        <v>0.38767123433936579</v>
      </c>
      <c r="G108" s="189">
        <v>7.4694431779887802</v>
      </c>
      <c r="H108" s="190">
        <f t="shared" si="15"/>
        <v>-0.1992521327583594</v>
      </c>
      <c r="I108" s="189">
        <v>7.5471765135078055</v>
      </c>
      <c r="J108" s="190">
        <f t="shared" si="15"/>
        <v>7.7733335519025282E-2</v>
      </c>
      <c r="K108" s="189">
        <v>7.3534830273656508</v>
      </c>
      <c r="L108" s="190">
        <f t="shared" si="16"/>
        <v>-0.19369348614215465</v>
      </c>
      <c r="M108" s="189"/>
      <c r="N108" s="190"/>
    </row>
    <row r="109" spans="2:14" ht="15.75" x14ac:dyDescent="0.25">
      <c r="B109" s="122" t="s">
        <v>32</v>
      </c>
      <c r="C109" s="191">
        <v>8.0875504117928827</v>
      </c>
      <c r="D109" s="192">
        <v>-3.1902214651111649E-3</v>
      </c>
      <c r="E109" s="191">
        <v>7.3785757968639158</v>
      </c>
      <c r="F109" s="192">
        <f t="shared" si="15"/>
        <v>-0.70897461492896685</v>
      </c>
      <c r="G109" s="191">
        <v>7.4599360119472946</v>
      </c>
      <c r="H109" s="192">
        <f t="shared" si="15"/>
        <v>8.1360215083378762E-2</v>
      </c>
      <c r="I109" s="191">
        <v>7.6289370963820513</v>
      </c>
      <c r="J109" s="192">
        <f t="shared" si="15"/>
        <v>0.1690010844347567</v>
      </c>
      <c r="K109" s="191">
        <v>7.432853452385908</v>
      </c>
      <c r="L109" s="192">
        <f t="shared" si="16"/>
        <v>-0.19608364399614331</v>
      </c>
      <c r="M109" s="191">
        <v>7.0987693464095756</v>
      </c>
      <c r="N109" s="192">
        <v>-0.26685121224679698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0" t="s">
        <v>295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8.7500589594830434</v>
      </c>
      <c r="D119" s="190">
        <v>0.28826320085921431</v>
      </c>
      <c r="E119" s="189">
        <v>12.152892561983471</v>
      </c>
      <c r="F119" s="190">
        <f t="shared" ref="F119:J121" si="17">IFERROR(E119-C119,"-")</f>
        <v>3.4028336025004275</v>
      </c>
      <c r="G119" s="189">
        <v>8.4483703929332918</v>
      </c>
      <c r="H119" s="190">
        <f t="shared" si="17"/>
        <v>-3.7045221690501791</v>
      </c>
      <c r="I119" s="189">
        <v>7.8572825275941032</v>
      </c>
      <c r="J119" s="190">
        <f t="shared" si="17"/>
        <v>-0.59108786533918867</v>
      </c>
      <c r="K119" s="189">
        <v>8.0684486097496837</v>
      </c>
      <c r="L119" s="190">
        <f t="shared" ref="L119:L121" si="18">IFERROR(K119-I119,"-")</f>
        <v>0.21116608215558053</v>
      </c>
      <c r="M119" s="189">
        <v>7.8521769509585573</v>
      </c>
      <c r="N119" s="190">
        <f t="shared" ref="N119:N124" si="19">IFERROR(M119-K119,"-")</f>
        <v>-0.21627165879112642</v>
      </c>
    </row>
    <row r="120" spans="1:15" x14ac:dyDescent="0.25">
      <c r="B120" s="119" t="s">
        <v>75</v>
      </c>
      <c r="C120" s="189">
        <v>7.8022204315516159</v>
      </c>
      <c r="D120" s="190">
        <v>9.001590395038761E-2</v>
      </c>
      <c r="E120" s="189">
        <v>9.7859922178988334</v>
      </c>
      <c r="F120" s="190">
        <f t="shared" si="17"/>
        <v>1.9837717863472175</v>
      </c>
      <c r="G120" s="189">
        <v>7.0618689131863537</v>
      </c>
      <c r="H120" s="190">
        <f t="shared" si="17"/>
        <v>-2.7241233047124798</v>
      </c>
      <c r="I120" s="189">
        <v>7.1998924652344991</v>
      </c>
      <c r="J120" s="190">
        <f t="shared" si="17"/>
        <v>0.13802355204814543</v>
      </c>
      <c r="K120" s="189">
        <v>6.8962858384013899</v>
      </c>
      <c r="L120" s="190">
        <f t="shared" si="18"/>
        <v>-0.30360662683310924</v>
      </c>
      <c r="M120" s="189">
        <v>6.6720739874561499</v>
      </c>
      <c r="N120" s="190">
        <f t="shared" si="19"/>
        <v>-0.22421185094523999</v>
      </c>
    </row>
    <row r="121" spans="1:15" x14ac:dyDescent="0.25">
      <c r="B121" s="119" t="s">
        <v>77</v>
      </c>
      <c r="C121" s="189">
        <v>9.2818587662337659</v>
      </c>
      <c r="D121" s="190">
        <v>2.2137373533452021</v>
      </c>
      <c r="E121" s="189">
        <v>10.099264705882353</v>
      </c>
      <c r="F121" s="190">
        <f t="shared" si="17"/>
        <v>0.81740593964858732</v>
      </c>
      <c r="G121" s="189">
        <v>6.9234636871508384</v>
      </c>
      <c r="H121" s="190">
        <f t="shared" si="17"/>
        <v>-3.1758010187315149</v>
      </c>
      <c r="I121" s="189">
        <v>6.6670311047941837</v>
      </c>
      <c r="J121" s="190">
        <f t="shared" si="17"/>
        <v>-0.25643258235665467</v>
      </c>
      <c r="K121" s="189">
        <v>6.5950701691255844</v>
      </c>
      <c r="L121" s="190">
        <f t="shared" si="18"/>
        <v>-7.1960935668599291E-2</v>
      </c>
      <c r="M121" s="189">
        <v>6.3184449093444908</v>
      </c>
      <c r="N121" s="190">
        <f t="shared" si="19"/>
        <v>-0.27662525978109365</v>
      </c>
    </row>
    <row r="122" spans="1:15" x14ac:dyDescent="0.25">
      <c r="B122" s="119" t="s">
        <v>79</v>
      </c>
      <c r="C122" s="189" t="s">
        <v>250</v>
      </c>
      <c r="D122" s="190" t="s">
        <v>250</v>
      </c>
      <c r="E122" s="189">
        <v>9.9811320754716988</v>
      </c>
      <c r="F122" s="190" t="str">
        <f>IFERROR(E122-C122,"-")</f>
        <v>-</v>
      </c>
      <c r="G122" s="189">
        <v>6.9025331526871128</v>
      </c>
      <c r="H122" s="190">
        <f>IFERROR(G122-E122,"-")</f>
        <v>-3.078598922784586</v>
      </c>
      <c r="I122" s="189">
        <v>6.7026205151230664</v>
      </c>
      <c r="J122" s="190">
        <f>IFERROR(I122-G122,"-")</f>
        <v>-0.19991263756404631</v>
      </c>
      <c r="K122" s="189">
        <v>6.7122518964979738</v>
      </c>
      <c r="L122" s="190">
        <f>IFERROR(K122-I122,"-")</f>
        <v>9.6313813749073773E-3</v>
      </c>
      <c r="M122" s="189">
        <v>6.6233323871700254</v>
      </c>
      <c r="N122" s="190">
        <f t="shared" si="19"/>
        <v>-8.8919509327948454E-2</v>
      </c>
    </row>
    <row r="123" spans="1:15" x14ac:dyDescent="0.25">
      <c r="B123" s="119" t="s">
        <v>81</v>
      </c>
      <c r="C123" s="189" t="s">
        <v>250</v>
      </c>
      <c r="D123" s="190" t="s">
        <v>250</v>
      </c>
      <c r="E123" s="189">
        <v>8.518518518518519</v>
      </c>
      <c r="F123" s="190" t="str">
        <f t="shared" ref="F123:J131" si="20">IFERROR(E123-C123,"-")</f>
        <v>-</v>
      </c>
      <c r="G123" s="189">
        <v>6.9931297709923665</v>
      </c>
      <c r="H123" s="190">
        <f t="shared" si="20"/>
        <v>-1.5253887475261525</v>
      </c>
      <c r="I123" s="189">
        <v>6.8880018826255389</v>
      </c>
      <c r="J123" s="190">
        <f t="shared" si="20"/>
        <v>-0.10512788836682763</v>
      </c>
      <c r="K123" s="189">
        <v>6.8473654390934842</v>
      </c>
      <c r="L123" s="190">
        <f t="shared" ref="L123:L131" si="21">IFERROR(K123-I123,"-")</f>
        <v>-4.0636443532054756E-2</v>
      </c>
      <c r="M123" s="189">
        <v>6.4545549566230163</v>
      </c>
      <c r="N123" s="190">
        <f t="shared" si="19"/>
        <v>-0.3928104824704679</v>
      </c>
    </row>
    <row r="124" spans="1:15" x14ac:dyDescent="0.25">
      <c r="B124" s="119" t="s">
        <v>83</v>
      </c>
      <c r="C124" s="189" t="s">
        <v>250</v>
      </c>
      <c r="D124" s="190" t="s">
        <v>250</v>
      </c>
      <c r="E124" s="189">
        <v>7.2287145242070121</v>
      </c>
      <c r="F124" s="190" t="str">
        <f t="shared" si="20"/>
        <v>-</v>
      </c>
      <c r="G124" s="189">
        <v>7.0899205819045497</v>
      </c>
      <c r="H124" s="190">
        <f t="shared" si="20"/>
        <v>-0.13879394230246245</v>
      </c>
      <c r="I124" s="189">
        <v>7.0327701981644752</v>
      </c>
      <c r="J124" s="190">
        <f t="shared" si="20"/>
        <v>-5.7150383740074417E-2</v>
      </c>
      <c r="K124" s="189">
        <v>6.9228213762590034</v>
      </c>
      <c r="L124" s="190">
        <f t="shared" si="21"/>
        <v>-0.10994882190547184</v>
      </c>
      <c r="M124" s="189">
        <v>7.0121159280861045</v>
      </c>
      <c r="N124" s="190">
        <f t="shared" si="19"/>
        <v>8.929455182710111E-2</v>
      </c>
    </row>
    <row r="125" spans="1:15" x14ac:dyDescent="0.25">
      <c r="B125" s="119" t="s">
        <v>85</v>
      </c>
      <c r="C125" s="189" t="s">
        <v>250</v>
      </c>
      <c r="D125" s="190" t="s">
        <v>250</v>
      </c>
      <c r="E125" s="189">
        <v>6.4239951030401956</v>
      </c>
      <c r="F125" s="190" t="str">
        <f t="shared" si="20"/>
        <v>-</v>
      </c>
      <c r="G125" s="189">
        <v>7.6534467912677915</v>
      </c>
      <c r="H125" s="190">
        <f t="shared" si="20"/>
        <v>1.2294516882275959</v>
      </c>
      <c r="I125" s="189">
        <v>8.108403049520982</v>
      </c>
      <c r="J125" s="190">
        <f t="shared" si="20"/>
        <v>0.45495625825319053</v>
      </c>
      <c r="K125" s="189">
        <v>7.6405631255651523</v>
      </c>
      <c r="L125" s="190">
        <f t="shared" si="21"/>
        <v>-0.46783992395582974</v>
      </c>
      <c r="M125" s="189"/>
      <c r="N125" s="190"/>
    </row>
    <row r="126" spans="1:15" x14ac:dyDescent="0.25">
      <c r="B126" s="119" t="s">
        <v>87</v>
      </c>
      <c r="C126" s="189">
        <v>7.2573462310640631</v>
      </c>
      <c r="D126" s="190">
        <v>-1.5261710342778523</v>
      </c>
      <c r="E126" s="189">
        <v>7.9384951387910387</v>
      </c>
      <c r="F126" s="190">
        <f t="shared" si="20"/>
        <v>0.68114890772697567</v>
      </c>
      <c r="G126" s="189">
        <v>8.2839328099324447</v>
      </c>
      <c r="H126" s="190">
        <f t="shared" si="20"/>
        <v>0.345437671141406</v>
      </c>
      <c r="I126" s="189">
        <v>8.2147539802607881</v>
      </c>
      <c r="J126" s="190">
        <f t="shared" si="20"/>
        <v>-6.9178829671656672E-2</v>
      </c>
      <c r="K126" s="189">
        <v>7.6770740552233105</v>
      </c>
      <c r="L126" s="190">
        <f t="shared" si="21"/>
        <v>-0.53767992503747752</v>
      </c>
      <c r="M126" s="189"/>
      <c r="N126" s="190"/>
    </row>
    <row r="127" spans="1:15" x14ac:dyDescent="0.25">
      <c r="B127" s="119" t="s">
        <v>89</v>
      </c>
      <c r="C127" s="189">
        <v>6.9742889647326507</v>
      </c>
      <c r="D127" s="190">
        <v>-1.4347560690252674</v>
      </c>
      <c r="E127" s="189">
        <v>7.5752586206896551</v>
      </c>
      <c r="F127" s="190">
        <f t="shared" si="20"/>
        <v>0.60096965595700436</v>
      </c>
      <c r="G127" s="189">
        <v>7.5322011429390372</v>
      </c>
      <c r="H127" s="190">
        <f t="shared" si="20"/>
        <v>-4.3057477750617856E-2</v>
      </c>
      <c r="I127" s="189">
        <v>7.2474372453673279</v>
      </c>
      <c r="J127" s="190">
        <f t="shared" si="20"/>
        <v>-0.28476389757170928</v>
      </c>
      <c r="K127" s="189">
        <v>7.2730435611476505</v>
      </c>
      <c r="L127" s="190">
        <f t="shared" si="21"/>
        <v>2.5606315780322575E-2</v>
      </c>
      <c r="M127" s="189"/>
      <c r="N127" s="190"/>
    </row>
    <row r="128" spans="1:15" x14ac:dyDescent="0.25">
      <c r="A128" s="125"/>
      <c r="B128" s="119" t="s">
        <v>91</v>
      </c>
      <c r="C128" s="189">
        <v>5.0265500306936772</v>
      </c>
      <c r="D128" s="190">
        <v>-3.0573454083092937</v>
      </c>
      <c r="E128" s="189">
        <v>7.3358822305451516</v>
      </c>
      <c r="F128" s="190">
        <f t="shared" si="20"/>
        <v>2.3093321998514744</v>
      </c>
      <c r="G128" s="189">
        <v>7.32884985391577</v>
      </c>
      <c r="H128" s="190">
        <f t="shared" si="20"/>
        <v>-7.0323766293816092E-3</v>
      </c>
      <c r="I128" s="189">
        <v>7.4310219287105239</v>
      </c>
      <c r="J128" s="190">
        <f t="shared" si="20"/>
        <v>0.10217207479475388</v>
      </c>
      <c r="K128" s="189">
        <v>7.0879788979316114</v>
      </c>
      <c r="L128" s="190">
        <f t="shared" si="21"/>
        <v>-0.34304303077891252</v>
      </c>
      <c r="M128" s="189"/>
      <c r="N128" s="190"/>
    </row>
    <row r="129" spans="2:15" x14ac:dyDescent="0.25">
      <c r="B129" s="119" t="s">
        <v>93</v>
      </c>
      <c r="C129" s="189">
        <v>7.6071662089708383</v>
      </c>
      <c r="D129" s="190">
        <v>8.9681275604158728E-3</v>
      </c>
      <c r="E129" s="189">
        <v>7.2370156754132999</v>
      </c>
      <c r="F129" s="190">
        <f t="shared" si="20"/>
        <v>-0.37015053355753835</v>
      </c>
      <c r="G129" s="189">
        <v>6.9267018861860477</v>
      </c>
      <c r="H129" s="190">
        <f t="shared" si="20"/>
        <v>-0.31031378922725228</v>
      </c>
      <c r="I129" s="189">
        <v>6.9971041900596891</v>
      </c>
      <c r="J129" s="190">
        <f t="shared" si="20"/>
        <v>7.0402303873641436E-2</v>
      </c>
      <c r="K129" s="189">
        <v>6.6929785888171134</v>
      </c>
      <c r="L129" s="190">
        <f t="shared" si="21"/>
        <v>-0.3041256012425757</v>
      </c>
      <c r="M129" s="189"/>
      <c r="N129" s="190"/>
    </row>
    <row r="130" spans="2:15" x14ac:dyDescent="0.25">
      <c r="B130" s="119" t="s">
        <v>95</v>
      </c>
      <c r="C130" s="189">
        <v>7.4396250000000004</v>
      </c>
      <c r="D130" s="190">
        <v>-0.4732360584018549</v>
      </c>
      <c r="E130" s="189">
        <v>7.7394258885548375</v>
      </c>
      <c r="F130" s="190">
        <f t="shared" si="20"/>
        <v>0.29980088855483711</v>
      </c>
      <c r="G130" s="189">
        <v>6.9646990380020366</v>
      </c>
      <c r="H130" s="190">
        <f t="shared" si="20"/>
        <v>-0.77472685055280088</v>
      </c>
      <c r="I130" s="189">
        <v>7.1482471596087249</v>
      </c>
      <c r="J130" s="190">
        <f t="shared" si="20"/>
        <v>0.18354812160668832</v>
      </c>
      <c r="K130" s="189">
        <v>6.9360909000299014</v>
      </c>
      <c r="L130" s="190">
        <f t="shared" si="21"/>
        <v>-0.21215625957882356</v>
      </c>
      <c r="M130" s="189"/>
      <c r="N130" s="190"/>
    </row>
    <row r="131" spans="2:15" ht="15.75" x14ac:dyDescent="0.25">
      <c r="B131" s="122" t="s">
        <v>32</v>
      </c>
      <c r="C131" s="191">
        <v>8.0109965119692017</v>
      </c>
      <c r="D131" s="192">
        <v>5.5865894708768238E-2</v>
      </c>
      <c r="E131" s="191">
        <v>7.4775465267941037</v>
      </c>
      <c r="F131" s="192">
        <f t="shared" si="20"/>
        <v>-0.53344998517509801</v>
      </c>
      <c r="G131" s="191">
        <v>7.3151504214895207</v>
      </c>
      <c r="H131" s="192">
        <f t="shared" si="20"/>
        <v>-0.16239610530458304</v>
      </c>
      <c r="I131" s="191">
        <v>7.2919783012521053</v>
      </c>
      <c r="J131" s="192">
        <f t="shared" si="20"/>
        <v>-2.3172120237415328E-2</v>
      </c>
      <c r="K131" s="191">
        <v>7.1072842722383207</v>
      </c>
      <c r="L131" s="192">
        <f t="shared" si="21"/>
        <v>-0.18469402901378462</v>
      </c>
      <c r="M131" s="191">
        <v>6.7886745133463879</v>
      </c>
      <c r="N131" s="192">
        <v>-0.16957059651651463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0" t="s">
        <v>296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9.5090715048025611</v>
      </c>
      <c r="D141" s="190">
        <v>-0.44855901728579184</v>
      </c>
      <c r="E141" s="189">
        <v>7.4402985074626864</v>
      </c>
      <c r="F141" s="190">
        <f t="shared" ref="F141:J143" si="22">IFERROR(E141-C141,"-")</f>
        <v>-2.0687729973398747</v>
      </c>
      <c r="G141" s="189">
        <v>7.9859154929577461</v>
      </c>
      <c r="H141" s="190">
        <f t="shared" si="22"/>
        <v>0.54561698549505966</v>
      </c>
      <c r="I141" s="189">
        <v>8.3375719769673697</v>
      </c>
      <c r="J141" s="190">
        <f t="shared" si="22"/>
        <v>0.35165648400962368</v>
      </c>
      <c r="K141" s="189">
        <v>8.2255583126550871</v>
      </c>
      <c r="L141" s="190">
        <f t="shared" ref="L141:L143" si="23">IFERROR(K141-I141,"-")</f>
        <v>-0.11201366431228266</v>
      </c>
      <c r="M141" s="189">
        <v>7.8507638072855466</v>
      </c>
      <c r="N141" s="190">
        <f t="shared" ref="N141:N146" si="24">IFERROR(M141-K141,"-")</f>
        <v>-0.37479450536954051</v>
      </c>
    </row>
    <row r="142" spans="2:15" x14ac:dyDescent="0.25">
      <c r="B142" s="119" t="s">
        <v>75</v>
      </c>
      <c r="C142" s="189">
        <v>9.3424392342439226</v>
      </c>
      <c r="D142" s="190">
        <v>-0.17490770453158788</v>
      </c>
      <c r="E142" s="189">
        <v>7.4991482112436119</v>
      </c>
      <c r="F142" s="190">
        <f t="shared" si="22"/>
        <v>-1.8432910230003108</v>
      </c>
      <c r="G142" s="189">
        <v>7.6964968152866238</v>
      </c>
      <c r="H142" s="190">
        <f t="shared" si="22"/>
        <v>0.19734860404301191</v>
      </c>
      <c r="I142" s="189">
        <v>8.6180293501048215</v>
      </c>
      <c r="J142" s="190">
        <f t="shared" si="22"/>
        <v>0.92153253481819775</v>
      </c>
      <c r="K142" s="189">
        <v>7.8953536184210522</v>
      </c>
      <c r="L142" s="190">
        <f t="shared" si="23"/>
        <v>-0.72267573168376931</v>
      </c>
      <c r="M142" s="189">
        <v>7.3172382671480145</v>
      </c>
      <c r="N142" s="190">
        <f t="shared" si="24"/>
        <v>-0.5781153512730377</v>
      </c>
    </row>
    <row r="143" spans="2:15" x14ac:dyDescent="0.25">
      <c r="B143" s="119" t="s">
        <v>77</v>
      </c>
      <c r="C143" s="189">
        <v>7.4761502743773747</v>
      </c>
      <c r="D143" s="190">
        <v>-0.79990908553680384</v>
      </c>
      <c r="E143" s="189">
        <v>8.8174386920980918</v>
      </c>
      <c r="F143" s="190">
        <f t="shared" si="22"/>
        <v>1.3412884177207172</v>
      </c>
      <c r="G143" s="189">
        <v>7.957861469581248</v>
      </c>
      <c r="H143" s="190">
        <f t="shared" si="22"/>
        <v>-0.85957722251684388</v>
      </c>
      <c r="I143" s="189">
        <v>6.9426764585883314</v>
      </c>
      <c r="J143" s="190">
        <f t="shared" si="22"/>
        <v>-1.0151850109929166</v>
      </c>
      <c r="K143" s="189">
        <v>7.061682607846965</v>
      </c>
      <c r="L143" s="190">
        <f t="shared" si="23"/>
        <v>0.11900614925863362</v>
      </c>
      <c r="M143" s="189">
        <v>7.015480498592682</v>
      </c>
      <c r="N143" s="190">
        <f t="shared" si="24"/>
        <v>-4.620210925428303E-2</v>
      </c>
    </row>
    <row r="144" spans="2:15" x14ac:dyDescent="0.25">
      <c r="B144" s="119" t="s">
        <v>79</v>
      </c>
      <c r="C144" s="189" t="s">
        <v>250</v>
      </c>
      <c r="D144" s="190" t="s">
        <v>250</v>
      </c>
      <c r="E144" s="189">
        <v>6.8098720292504566</v>
      </c>
      <c r="F144" s="190" t="str">
        <f>IFERROR(E144-C144,"-")</f>
        <v>-</v>
      </c>
      <c r="G144" s="189">
        <v>7.6099382080329558</v>
      </c>
      <c r="H144" s="190">
        <f>IFERROR(G144-E144,"-")</f>
        <v>0.80006617878249919</v>
      </c>
      <c r="I144" s="189">
        <v>7.6405925155925152</v>
      </c>
      <c r="J144" s="190">
        <f>IFERROR(I144-G144,"-")</f>
        <v>3.0654307559559335E-2</v>
      </c>
      <c r="K144" s="189">
        <v>8.7732676138011012</v>
      </c>
      <c r="L144" s="190">
        <f>IFERROR(K144-I144,"-")</f>
        <v>1.132675098208586</v>
      </c>
      <c r="M144" s="189">
        <v>6.9936764064544263</v>
      </c>
      <c r="N144" s="190">
        <f t="shared" si="24"/>
        <v>-1.7795912073466749</v>
      </c>
    </row>
    <row r="145" spans="1:15" x14ac:dyDescent="0.25">
      <c r="B145" s="119" t="s">
        <v>81</v>
      </c>
      <c r="C145" s="189" t="s">
        <v>250</v>
      </c>
      <c r="D145" s="190" t="s">
        <v>250</v>
      </c>
      <c r="E145" s="189">
        <v>6.4708171206225682</v>
      </c>
      <c r="F145" s="190" t="str">
        <f t="shared" ref="F145:J153" si="25">IFERROR(E145-C145,"-")</f>
        <v>-</v>
      </c>
      <c r="G145" s="189">
        <v>8.9834313201496521</v>
      </c>
      <c r="H145" s="190">
        <f t="shared" si="25"/>
        <v>2.5126141995270839</v>
      </c>
      <c r="I145" s="189">
        <v>8.4921241050119338</v>
      </c>
      <c r="J145" s="190">
        <f t="shared" si="25"/>
        <v>-0.49130721513771825</v>
      </c>
      <c r="K145" s="189">
        <v>6.7299377061194576</v>
      </c>
      <c r="L145" s="190">
        <f t="shared" ref="L145:L153" si="26">IFERROR(K145-I145,"-")</f>
        <v>-1.7621863988924762</v>
      </c>
      <c r="M145" s="189">
        <v>7.045891931902295</v>
      </c>
      <c r="N145" s="190">
        <f t="shared" si="24"/>
        <v>0.31595422578283738</v>
      </c>
    </row>
    <row r="146" spans="1:15" x14ac:dyDescent="0.25">
      <c r="B146" s="119" t="s">
        <v>83</v>
      </c>
      <c r="C146" s="189" t="s">
        <v>250</v>
      </c>
      <c r="D146" s="190" t="s">
        <v>250</v>
      </c>
      <c r="E146" s="189">
        <v>8.1428571428571423</v>
      </c>
      <c r="F146" s="190" t="str">
        <f t="shared" si="25"/>
        <v>-</v>
      </c>
      <c r="G146" s="189">
        <v>8.091552226383687</v>
      </c>
      <c r="H146" s="190">
        <f t="shared" si="25"/>
        <v>-5.1304916473455364E-2</v>
      </c>
      <c r="I146" s="189">
        <v>7.9044607190412783</v>
      </c>
      <c r="J146" s="190">
        <f t="shared" si="25"/>
        <v>-0.18709150734240865</v>
      </c>
      <c r="K146" s="189">
        <v>8.5098308184727944</v>
      </c>
      <c r="L146" s="190">
        <f t="shared" si="26"/>
        <v>0.6053700994315161</v>
      </c>
      <c r="M146" s="189">
        <v>7.7001270648030493</v>
      </c>
      <c r="N146" s="190">
        <f t="shared" si="24"/>
        <v>-0.80970375366974512</v>
      </c>
    </row>
    <row r="147" spans="1:15" x14ac:dyDescent="0.25">
      <c r="B147" s="119" t="s">
        <v>85</v>
      </c>
      <c r="C147" s="189" t="s">
        <v>250</v>
      </c>
      <c r="D147" s="190" t="s">
        <v>250</v>
      </c>
      <c r="E147" s="189">
        <v>8.5867530597552193</v>
      </c>
      <c r="F147" s="190" t="str">
        <f t="shared" si="25"/>
        <v>-</v>
      </c>
      <c r="G147" s="189">
        <v>8.8038082284937094</v>
      </c>
      <c r="H147" s="190">
        <f t="shared" si="25"/>
        <v>0.21705516873849007</v>
      </c>
      <c r="I147" s="189">
        <v>8.2872928176795586</v>
      </c>
      <c r="J147" s="190">
        <f t="shared" si="25"/>
        <v>-0.51651541081415075</v>
      </c>
      <c r="K147" s="189">
        <v>8.7405295315682281</v>
      </c>
      <c r="L147" s="190">
        <f t="shared" si="26"/>
        <v>0.45323671388866948</v>
      </c>
      <c r="M147" s="189"/>
      <c r="N147" s="190"/>
    </row>
    <row r="148" spans="1:15" x14ac:dyDescent="0.25">
      <c r="B148" s="119" t="s">
        <v>87</v>
      </c>
      <c r="C148" s="189">
        <v>8.481906443071491</v>
      </c>
      <c r="D148" s="190">
        <v>-0.93244111413320852</v>
      </c>
      <c r="E148" s="189">
        <v>9.3118971061093241</v>
      </c>
      <c r="F148" s="190">
        <f t="shared" si="25"/>
        <v>0.82999066303783309</v>
      </c>
      <c r="G148" s="189">
        <v>9.3174354964816271</v>
      </c>
      <c r="H148" s="190">
        <f t="shared" si="25"/>
        <v>5.5383903723029704E-3</v>
      </c>
      <c r="I148" s="189">
        <v>7.833650190114068</v>
      </c>
      <c r="J148" s="190">
        <f t="shared" si="25"/>
        <v>-1.483785306367559</v>
      </c>
      <c r="K148" s="189">
        <v>8.2956239870340358</v>
      </c>
      <c r="L148" s="190">
        <f t="shared" si="26"/>
        <v>0.46197379691996776</v>
      </c>
      <c r="M148" s="189"/>
      <c r="N148" s="190"/>
    </row>
    <row r="149" spans="1:15" x14ac:dyDescent="0.25">
      <c r="B149" s="119" t="s">
        <v>89</v>
      </c>
      <c r="C149" s="189">
        <v>11.390756302521009</v>
      </c>
      <c r="D149" s="190">
        <v>2.2428429374919538</v>
      </c>
      <c r="E149" s="189">
        <v>7.0184448462929474</v>
      </c>
      <c r="F149" s="190">
        <f t="shared" si="25"/>
        <v>-4.3723114562280614</v>
      </c>
      <c r="G149" s="189">
        <v>7.8615384615384611</v>
      </c>
      <c r="H149" s="190">
        <f t="shared" si="25"/>
        <v>0.84309361524551374</v>
      </c>
      <c r="I149" s="189">
        <v>9.021781534460338</v>
      </c>
      <c r="J149" s="190">
        <f t="shared" si="25"/>
        <v>1.1602430729218769</v>
      </c>
      <c r="K149" s="189">
        <v>8.4622434017595314</v>
      </c>
      <c r="L149" s="190">
        <f t="shared" si="26"/>
        <v>-0.55953813270080666</v>
      </c>
      <c r="M149" s="189"/>
      <c r="N149" s="190"/>
    </row>
    <row r="150" spans="1:15" x14ac:dyDescent="0.25">
      <c r="A150" s="125"/>
      <c r="B150" s="119" t="s">
        <v>91</v>
      </c>
      <c r="C150" s="189">
        <v>4.0893371757925072</v>
      </c>
      <c r="D150" s="190">
        <v>-4.185494961276258</v>
      </c>
      <c r="E150" s="189">
        <v>7.649340770791075</v>
      </c>
      <c r="F150" s="190">
        <f t="shared" si="25"/>
        <v>3.5600035949985678</v>
      </c>
      <c r="G150" s="189">
        <v>6.9212454212454215</v>
      </c>
      <c r="H150" s="190">
        <f t="shared" si="25"/>
        <v>-0.72809534954565347</v>
      </c>
      <c r="I150" s="189">
        <v>7.6678996036988112</v>
      </c>
      <c r="J150" s="190">
        <f t="shared" si="25"/>
        <v>0.74665418245338966</v>
      </c>
      <c r="K150" s="189">
        <v>7.5347514222112295</v>
      </c>
      <c r="L150" s="190">
        <f t="shared" si="26"/>
        <v>-0.13314818148758167</v>
      </c>
      <c r="M150" s="189"/>
      <c r="N150" s="190"/>
    </row>
    <row r="151" spans="1:15" x14ac:dyDescent="0.25">
      <c r="B151" s="119" t="s">
        <v>93</v>
      </c>
      <c r="C151" s="189">
        <v>7.0916473317865432</v>
      </c>
      <c r="D151" s="190">
        <v>-1.5586769719143341</v>
      </c>
      <c r="E151" s="189">
        <v>8.677560868611538</v>
      </c>
      <c r="F151" s="190">
        <f t="shared" si="25"/>
        <v>1.5859135368249948</v>
      </c>
      <c r="G151" s="189">
        <v>7.9767991407089154</v>
      </c>
      <c r="H151" s="190">
        <f t="shared" si="25"/>
        <v>-0.70076172790262259</v>
      </c>
      <c r="I151" s="189">
        <v>7.7531120331950207</v>
      </c>
      <c r="J151" s="190">
        <f t="shared" si="25"/>
        <v>-0.22368710751389465</v>
      </c>
      <c r="K151" s="189">
        <v>8.7660125080871261</v>
      </c>
      <c r="L151" s="190">
        <f t="shared" si="26"/>
        <v>1.0129004748921053</v>
      </c>
      <c r="M151" s="189"/>
      <c r="N151" s="190"/>
    </row>
    <row r="152" spans="1:15" x14ac:dyDescent="0.25">
      <c r="B152" s="119" t="s">
        <v>95</v>
      </c>
      <c r="C152" s="189">
        <v>8.4836065573770494</v>
      </c>
      <c r="D152" s="190">
        <v>-1.8292216496747127</v>
      </c>
      <c r="E152" s="189">
        <v>8.1219634360130222</v>
      </c>
      <c r="F152" s="190">
        <f t="shared" si="25"/>
        <v>-0.36164312136402721</v>
      </c>
      <c r="G152" s="189">
        <v>7.4764606977721728</v>
      </c>
      <c r="H152" s="190">
        <f t="shared" si="25"/>
        <v>-0.64550273824084936</v>
      </c>
      <c r="I152" s="189">
        <v>7.5746733668341708</v>
      </c>
      <c r="J152" s="190">
        <f t="shared" si="25"/>
        <v>9.8212669061997993E-2</v>
      </c>
      <c r="K152" s="189">
        <v>8.1038483852252945</v>
      </c>
      <c r="L152" s="190">
        <f t="shared" si="26"/>
        <v>0.52917501839112369</v>
      </c>
      <c r="M152" s="189"/>
      <c r="N152" s="190"/>
    </row>
    <row r="153" spans="1:15" ht="15.75" x14ac:dyDescent="0.25">
      <c r="B153" s="122" t="s">
        <v>32</v>
      </c>
      <c r="C153" s="191">
        <v>8.6537533263196984</v>
      </c>
      <c r="D153" s="192">
        <v>-0.33317440406712606</v>
      </c>
      <c r="E153" s="191">
        <v>8.0097500686624556</v>
      </c>
      <c r="F153" s="192">
        <f t="shared" si="25"/>
        <v>-0.64400325765724276</v>
      </c>
      <c r="G153" s="191">
        <v>7.9646805896805901</v>
      </c>
      <c r="H153" s="192">
        <f t="shared" si="25"/>
        <v>-4.5069478981865529E-2</v>
      </c>
      <c r="I153" s="191">
        <v>7.9405313185474045</v>
      </c>
      <c r="J153" s="192">
        <f t="shared" si="25"/>
        <v>-2.4149271133185657E-2</v>
      </c>
      <c r="K153" s="191">
        <v>8.0473697220287193</v>
      </c>
      <c r="L153" s="192">
        <f t="shared" si="26"/>
        <v>0.10683840348131479</v>
      </c>
      <c r="M153" s="191">
        <v>7.3071751670332405</v>
      </c>
      <c r="N153" s="192">
        <v>-0.51004402696193374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0" t="s">
        <v>297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7.7611301369863011</v>
      </c>
      <c r="D163" s="190">
        <v>-0.55959603547965919</v>
      </c>
      <c r="E163" s="189">
        <v>5.3532684283727399</v>
      </c>
      <c r="F163" s="190">
        <f t="shared" ref="F163:J165" si="27">IFERROR(E163-C163,"-")</f>
        <v>-2.4078617086135612</v>
      </c>
      <c r="G163" s="189">
        <v>7.27756445419638</v>
      </c>
      <c r="H163" s="190">
        <f t="shared" si="27"/>
        <v>1.9242960258236401</v>
      </c>
      <c r="I163" s="189">
        <v>8.6011770031688553</v>
      </c>
      <c r="J163" s="190">
        <f t="shared" si="27"/>
        <v>1.3236125489724753</v>
      </c>
      <c r="K163" s="189">
        <v>8.8268962308050263</v>
      </c>
      <c r="L163" s="190">
        <f t="shared" ref="L163:L165" si="28">IFERROR(K163-I163,"-")</f>
        <v>0.22571922763617103</v>
      </c>
      <c r="M163" s="189">
        <v>8.8061916878710775</v>
      </c>
      <c r="N163" s="190">
        <f t="shared" ref="N163:N168" si="29">IFERROR(M163-K163,"-")</f>
        <v>-2.0704542933948744E-2</v>
      </c>
    </row>
    <row r="164" spans="2:14" x14ac:dyDescent="0.25">
      <c r="B164" s="119" t="s">
        <v>75</v>
      </c>
      <c r="C164" s="189">
        <v>7.2339095255608683</v>
      </c>
      <c r="D164" s="190">
        <v>-0.32059867116044316</v>
      </c>
      <c r="E164" s="189">
        <v>5.2528409090909092</v>
      </c>
      <c r="F164" s="190">
        <f t="shared" si="27"/>
        <v>-1.9810686164699591</v>
      </c>
      <c r="G164" s="189">
        <v>6.850265352539803</v>
      </c>
      <c r="H164" s="190">
        <f t="shared" si="27"/>
        <v>1.5974244434488938</v>
      </c>
      <c r="I164" s="189">
        <v>7.0878425860857339</v>
      </c>
      <c r="J164" s="190">
        <f t="shared" si="27"/>
        <v>0.23757723354593097</v>
      </c>
      <c r="K164" s="189">
        <v>6.7028140013726834</v>
      </c>
      <c r="L164" s="190">
        <f t="shared" si="28"/>
        <v>-0.38502858471305057</v>
      </c>
      <c r="M164" s="189">
        <v>7.1715417428397314</v>
      </c>
      <c r="N164" s="190">
        <f t="shared" si="29"/>
        <v>0.4687277414670481</v>
      </c>
    </row>
    <row r="165" spans="2:14" x14ac:dyDescent="0.25">
      <c r="B165" s="119" t="s">
        <v>77</v>
      </c>
      <c r="C165" s="189">
        <v>7.821236559139785</v>
      </c>
      <c r="D165" s="190">
        <v>1.0018057446157416</v>
      </c>
      <c r="E165" s="189">
        <v>6.3903548680618742</v>
      </c>
      <c r="F165" s="190">
        <f t="shared" si="27"/>
        <v>-1.4308816910779107</v>
      </c>
      <c r="G165" s="189">
        <v>6.9960352422907492</v>
      </c>
      <c r="H165" s="190">
        <f t="shared" si="27"/>
        <v>0.605680374228875</v>
      </c>
      <c r="I165" s="189">
        <v>8.7546928327645048</v>
      </c>
      <c r="J165" s="190">
        <f t="shared" si="27"/>
        <v>1.7586575904737556</v>
      </c>
      <c r="K165" s="189">
        <v>8.3068920676202858</v>
      </c>
      <c r="L165" s="190">
        <f t="shared" si="28"/>
        <v>-0.44780076514421907</v>
      </c>
      <c r="M165" s="189">
        <v>7.7336080929186961</v>
      </c>
      <c r="N165" s="190">
        <f t="shared" si="29"/>
        <v>-0.57328397470158965</v>
      </c>
    </row>
    <row r="166" spans="2:14" x14ac:dyDescent="0.25">
      <c r="B166" s="119" t="s">
        <v>79</v>
      </c>
      <c r="C166" s="189" t="s">
        <v>250</v>
      </c>
      <c r="D166" s="190" t="s">
        <v>250</v>
      </c>
      <c r="E166" s="189">
        <v>5.1320987654320991</v>
      </c>
      <c r="F166" s="190" t="str">
        <f>IFERROR(E166-C166,"-")</f>
        <v>-</v>
      </c>
      <c r="G166" s="189">
        <v>5.7793180966654178</v>
      </c>
      <c r="H166" s="190">
        <f>IFERROR(G166-E166,"-")</f>
        <v>0.64721933123331876</v>
      </c>
      <c r="I166" s="189">
        <v>7.087134502923977</v>
      </c>
      <c r="J166" s="190">
        <f>IFERROR(I166-G166,"-")</f>
        <v>1.3078164062585591</v>
      </c>
      <c r="K166" s="189">
        <v>7.6285998013902683</v>
      </c>
      <c r="L166" s="190">
        <f>IFERROR(K166-I166,"-")</f>
        <v>0.54146529846629132</v>
      </c>
      <c r="M166" s="189">
        <v>7.1565849923430322</v>
      </c>
      <c r="N166" s="190">
        <f t="shared" si="29"/>
        <v>-0.47201480904723603</v>
      </c>
    </row>
    <row r="167" spans="2:14" x14ac:dyDescent="0.25">
      <c r="B167" s="119" t="s">
        <v>81</v>
      </c>
      <c r="C167" s="189" t="s">
        <v>250</v>
      </c>
      <c r="D167" s="190" t="s">
        <v>250</v>
      </c>
      <c r="E167" s="189">
        <v>5.4194139194139197</v>
      </c>
      <c r="F167" s="190" t="str">
        <f t="shared" ref="F167:J175" si="30">IFERROR(E167-C167,"-")</f>
        <v>-</v>
      </c>
      <c r="G167" s="189">
        <v>6.5626134301270413</v>
      </c>
      <c r="H167" s="190">
        <f t="shared" si="30"/>
        <v>1.1431995107131216</v>
      </c>
      <c r="I167" s="189">
        <v>8.4859525899912196</v>
      </c>
      <c r="J167" s="190">
        <f t="shared" si="30"/>
        <v>1.9233391598641782</v>
      </c>
      <c r="K167" s="189">
        <v>8.477672530446549</v>
      </c>
      <c r="L167" s="190">
        <f t="shared" ref="L167:L175" si="31">IFERROR(K167-I167,"-")</f>
        <v>-8.2800595446705927E-3</v>
      </c>
      <c r="M167" s="189">
        <v>7.1006600660066006</v>
      </c>
      <c r="N167" s="190">
        <f t="shared" si="29"/>
        <v>-1.3770124644399484</v>
      </c>
    </row>
    <row r="168" spans="2:14" x14ac:dyDescent="0.25">
      <c r="B168" s="119" t="s">
        <v>83</v>
      </c>
      <c r="C168" s="189" t="s">
        <v>250</v>
      </c>
      <c r="D168" s="190" t="s">
        <v>250</v>
      </c>
      <c r="E168" s="189">
        <v>6.1223491027732466</v>
      </c>
      <c r="F168" s="190" t="str">
        <f t="shared" si="30"/>
        <v>-</v>
      </c>
      <c r="G168" s="189">
        <v>7.2028608582574769</v>
      </c>
      <c r="H168" s="190">
        <f t="shared" si="30"/>
        <v>1.0805117554842303</v>
      </c>
      <c r="I168" s="189">
        <v>9.0575418994413415</v>
      </c>
      <c r="J168" s="190">
        <f t="shared" si="30"/>
        <v>1.8546810411838646</v>
      </c>
      <c r="K168" s="189">
        <v>8.6951278340569225</v>
      </c>
      <c r="L168" s="190">
        <f t="shared" si="31"/>
        <v>-0.362414065384419</v>
      </c>
      <c r="M168" s="189">
        <v>7.7918905715681488</v>
      </c>
      <c r="N168" s="190">
        <f t="shared" si="29"/>
        <v>-0.90323726248877367</v>
      </c>
    </row>
    <row r="169" spans="2:14" x14ac:dyDescent="0.25">
      <c r="B169" s="119" t="s">
        <v>85</v>
      </c>
      <c r="C169" s="189" t="s">
        <v>250</v>
      </c>
      <c r="D169" s="190" t="s">
        <v>250</v>
      </c>
      <c r="E169" s="189">
        <v>7.2056772908366531</v>
      </c>
      <c r="F169" s="190" t="str">
        <f t="shared" si="30"/>
        <v>-</v>
      </c>
      <c r="G169" s="189">
        <v>7.3701103309929792</v>
      </c>
      <c r="H169" s="190">
        <f t="shared" si="30"/>
        <v>0.16443304015632609</v>
      </c>
      <c r="I169" s="189">
        <v>8.1836337067705802</v>
      </c>
      <c r="J169" s="190">
        <f t="shared" si="30"/>
        <v>0.81352337577760103</v>
      </c>
      <c r="K169" s="189">
        <v>9.6268456375838927</v>
      </c>
      <c r="L169" s="190">
        <f t="shared" si="31"/>
        <v>1.4432119308133124</v>
      </c>
      <c r="M169" s="189"/>
      <c r="N169" s="190"/>
    </row>
    <row r="170" spans="2:14" x14ac:dyDescent="0.25">
      <c r="B170" s="119" t="s">
        <v>87</v>
      </c>
      <c r="C170" s="189">
        <v>7.9475890985324948</v>
      </c>
      <c r="D170" s="190">
        <v>-0.77331094473881556</v>
      </c>
      <c r="E170" s="189">
        <v>8.1553235908141968</v>
      </c>
      <c r="F170" s="190">
        <f t="shared" si="30"/>
        <v>0.20773449228170193</v>
      </c>
      <c r="G170" s="189">
        <v>9.1632016632016633</v>
      </c>
      <c r="H170" s="190">
        <f t="shared" si="30"/>
        <v>1.0078780723874665</v>
      </c>
      <c r="I170" s="189">
        <v>9.676109215017064</v>
      </c>
      <c r="J170" s="190">
        <f t="shared" si="30"/>
        <v>0.51290755181540071</v>
      </c>
      <c r="K170" s="189">
        <v>8.7766185946609383</v>
      </c>
      <c r="L170" s="190">
        <f t="shared" si="31"/>
        <v>-0.8994906203561257</v>
      </c>
      <c r="M170" s="189"/>
      <c r="N170" s="190"/>
    </row>
    <row r="171" spans="2:14" x14ac:dyDescent="0.25">
      <c r="B171" s="119" t="s">
        <v>89</v>
      </c>
      <c r="C171" s="189">
        <v>6.5869565217391308</v>
      </c>
      <c r="D171" s="190">
        <v>-0.75996983249093653</v>
      </c>
      <c r="E171" s="189">
        <v>6.6915278783490226</v>
      </c>
      <c r="F171" s="190">
        <f t="shared" si="30"/>
        <v>0.10457135660989181</v>
      </c>
      <c r="G171" s="189">
        <v>8.2704333516182125</v>
      </c>
      <c r="H171" s="190">
        <f t="shared" si="30"/>
        <v>1.5789054732691898</v>
      </c>
      <c r="I171" s="189">
        <v>10.120506329113924</v>
      </c>
      <c r="J171" s="190">
        <f t="shared" si="30"/>
        <v>1.8500729774957119</v>
      </c>
      <c r="K171" s="189">
        <v>9.769729729729729</v>
      </c>
      <c r="L171" s="190">
        <f t="shared" si="31"/>
        <v>-0.35077659938419536</v>
      </c>
      <c r="M171" s="189"/>
      <c r="N171" s="190"/>
    </row>
    <row r="172" spans="2:14" x14ac:dyDescent="0.25">
      <c r="B172" s="119" t="s">
        <v>91</v>
      </c>
      <c r="C172" s="189">
        <v>5.5279225614296355</v>
      </c>
      <c r="D172" s="190">
        <v>-1.2002471474998169</v>
      </c>
      <c r="E172" s="189">
        <v>5.5348399246704334</v>
      </c>
      <c r="F172" s="190">
        <f t="shared" si="30"/>
        <v>6.9173632407979468E-3</v>
      </c>
      <c r="G172" s="189">
        <v>6.9806382215847975</v>
      </c>
      <c r="H172" s="190">
        <f t="shared" si="30"/>
        <v>1.4457982969143641</v>
      </c>
      <c r="I172" s="189">
        <v>8.2170378225521379</v>
      </c>
      <c r="J172" s="190">
        <f t="shared" si="30"/>
        <v>1.2363996009673404</v>
      </c>
      <c r="K172" s="189">
        <v>7.9131231671554252</v>
      </c>
      <c r="L172" s="190">
        <f t="shared" si="31"/>
        <v>-0.3039146553967127</v>
      </c>
      <c r="M172" s="189"/>
      <c r="N172" s="190"/>
    </row>
    <row r="173" spans="2:14" x14ac:dyDescent="0.25">
      <c r="B173" s="119" t="s">
        <v>93</v>
      </c>
      <c r="C173" s="189">
        <v>6.1956521739130439</v>
      </c>
      <c r="D173" s="190">
        <v>-0.32657547630678962</v>
      </c>
      <c r="E173" s="189">
        <v>6.7884700665188467</v>
      </c>
      <c r="F173" s="190">
        <f t="shared" si="30"/>
        <v>0.59281789260580275</v>
      </c>
      <c r="G173" s="189">
        <v>7.6692268305171529</v>
      </c>
      <c r="H173" s="190">
        <f t="shared" si="30"/>
        <v>0.88075676399830627</v>
      </c>
      <c r="I173" s="189">
        <v>9.6416397973284198</v>
      </c>
      <c r="J173" s="190">
        <f t="shared" si="30"/>
        <v>1.9724129668112669</v>
      </c>
      <c r="K173" s="189">
        <v>8.7458977965307074</v>
      </c>
      <c r="L173" s="190">
        <f t="shared" si="31"/>
        <v>-0.89574200079771238</v>
      </c>
      <c r="M173" s="189"/>
      <c r="N173" s="190"/>
    </row>
    <row r="174" spans="2:14" x14ac:dyDescent="0.25">
      <c r="B174" s="119" t="s">
        <v>95</v>
      </c>
      <c r="C174" s="189">
        <v>5.0719225449515903</v>
      </c>
      <c r="D174" s="190">
        <v>-1.7471842950710217</v>
      </c>
      <c r="E174" s="189">
        <v>6.5944086021505379</v>
      </c>
      <c r="F174" s="190">
        <f t="shared" si="30"/>
        <v>1.5224860571989476</v>
      </c>
      <c r="G174" s="189">
        <v>7.4792987691160011</v>
      </c>
      <c r="H174" s="190">
        <f t="shared" si="30"/>
        <v>0.88489016696546319</v>
      </c>
      <c r="I174" s="189">
        <v>9.2547491475888943</v>
      </c>
      <c r="J174" s="190">
        <f t="shared" si="30"/>
        <v>1.7754503784728932</v>
      </c>
      <c r="K174" s="189">
        <v>8.897830018083182</v>
      </c>
      <c r="L174" s="190">
        <f t="shared" si="31"/>
        <v>-0.35691912950571236</v>
      </c>
      <c r="M174" s="189"/>
      <c r="N174" s="190"/>
    </row>
    <row r="175" spans="2:14" ht="15.75" x14ac:dyDescent="0.25">
      <c r="B175" s="122" t="s">
        <v>32</v>
      </c>
      <c r="C175" s="191">
        <v>6.9931972789115644</v>
      </c>
      <c r="D175" s="192">
        <v>-0.3170670111929228</v>
      </c>
      <c r="E175" s="191">
        <v>6.3951503589537628</v>
      </c>
      <c r="F175" s="192">
        <f t="shared" si="30"/>
        <v>-0.59804691995780157</v>
      </c>
      <c r="G175" s="191">
        <v>7.2943743582220915</v>
      </c>
      <c r="H175" s="192">
        <f t="shared" si="30"/>
        <v>0.89922399926832863</v>
      </c>
      <c r="I175" s="191">
        <v>8.5747456571389016</v>
      </c>
      <c r="J175" s="192">
        <f t="shared" si="30"/>
        <v>1.2803712989168101</v>
      </c>
      <c r="K175" s="191">
        <v>8.4420922400164962</v>
      </c>
      <c r="L175" s="192">
        <f t="shared" si="31"/>
        <v>-0.13265341712240541</v>
      </c>
      <c r="M175" s="191">
        <v>7.5882276507276512</v>
      </c>
      <c r="N175" s="192">
        <v>-0.41742591510573845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0" t="s">
        <v>298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8.7057728119180631</v>
      </c>
      <c r="D185" s="190">
        <v>0.31876789346090462</v>
      </c>
      <c r="E185" s="189">
        <v>8.28169014084507</v>
      </c>
      <c r="F185" s="190">
        <f t="shared" ref="F185:J187" si="32">IFERROR(E185-C185,"-")</f>
        <v>-0.42408267107299302</v>
      </c>
      <c r="G185" s="189">
        <v>8.8435324294613409</v>
      </c>
      <c r="H185" s="190">
        <f t="shared" si="32"/>
        <v>0.56184228861627084</v>
      </c>
      <c r="I185" s="189">
        <v>8.3992114342040409</v>
      </c>
      <c r="J185" s="190">
        <f t="shared" si="32"/>
        <v>-0.44432099525729996</v>
      </c>
      <c r="K185" s="189">
        <v>8.608603667136812</v>
      </c>
      <c r="L185" s="190">
        <f t="shared" ref="L185:L187" si="33">IFERROR(K185-I185,"-")</f>
        <v>0.20939223293277109</v>
      </c>
      <c r="M185" s="189">
        <v>9.9277667329357193</v>
      </c>
      <c r="N185" s="190">
        <f t="shared" ref="N185:N190" si="34">IFERROR(M185-K185,"-")</f>
        <v>1.3191630657989073</v>
      </c>
    </row>
    <row r="186" spans="1:15" x14ac:dyDescent="0.25">
      <c r="B186" s="119" t="s">
        <v>75</v>
      </c>
      <c r="C186" s="189">
        <v>8.6076173604960147</v>
      </c>
      <c r="D186" s="190">
        <v>-0.35278580725056585</v>
      </c>
      <c r="E186" s="189">
        <v>11.728813559322035</v>
      </c>
      <c r="F186" s="190">
        <f t="shared" si="32"/>
        <v>3.12119619882602</v>
      </c>
      <c r="G186" s="189">
        <v>7.5259042033235586</v>
      </c>
      <c r="H186" s="190">
        <f t="shared" si="32"/>
        <v>-4.202909355998476</v>
      </c>
      <c r="I186" s="189">
        <v>8.727555141348244</v>
      </c>
      <c r="J186" s="190">
        <f t="shared" si="32"/>
        <v>1.2016509380246854</v>
      </c>
      <c r="K186" s="189">
        <v>8.2370138345079607</v>
      </c>
      <c r="L186" s="190">
        <f t="shared" si="33"/>
        <v>-0.4905413068402833</v>
      </c>
      <c r="M186" s="189">
        <v>8.4852703140174821</v>
      </c>
      <c r="N186" s="190">
        <f t="shared" si="34"/>
        <v>0.24825647950952145</v>
      </c>
    </row>
    <row r="187" spans="1:15" x14ac:dyDescent="0.25">
      <c r="B187" s="119" t="s">
        <v>77</v>
      </c>
      <c r="C187" s="189">
        <v>10.733630952380953</v>
      </c>
      <c r="D187" s="190">
        <v>2.9163866097857074</v>
      </c>
      <c r="E187" s="189">
        <v>9.907692307692308</v>
      </c>
      <c r="F187" s="190">
        <f t="shared" si="32"/>
        <v>-0.82593864468864453</v>
      </c>
      <c r="G187" s="189">
        <v>8.6417662682602927</v>
      </c>
      <c r="H187" s="190">
        <f t="shared" si="32"/>
        <v>-1.2659260394320153</v>
      </c>
      <c r="I187" s="189">
        <v>8.664422395464209</v>
      </c>
      <c r="J187" s="190">
        <f t="shared" si="32"/>
        <v>2.2656127203916299E-2</v>
      </c>
      <c r="K187" s="189">
        <v>7.8031830238726787</v>
      </c>
      <c r="L187" s="190">
        <f t="shared" si="33"/>
        <v>-0.8612393715915303</v>
      </c>
      <c r="M187" s="189">
        <v>8.5837063563115485</v>
      </c>
      <c r="N187" s="190">
        <f t="shared" si="34"/>
        <v>0.78052333243886984</v>
      </c>
    </row>
    <row r="188" spans="1:15" x14ac:dyDescent="0.25">
      <c r="B188" s="119" t="s">
        <v>79</v>
      </c>
      <c r="C188" s="189" t="s">
        <v>250</v>
      </c>
      <c r="D188" s="190" t="s">
        <v>250</v>
      </c>
      <c r="E188" s="189">
        <v>5.2430939226519335</v>
      </c>
      <c r="F188" s="190" t="str">
        <f>IFERROR(E188-C188,"-")</f>
        <v>-</v>
      </c>
      <c r="G188" s="189">
        <v>7.0787526427061307</v>
      </c>
      <c r="H188" s="190">
        <f>IFERROR(G188-E188,"-")</f>
        <v>1.8356587200541972</v>
      </c>
      <c r="I188" s="189">
        <v>7.7432362122788758</v>
      </c>
      <c r="J188" s="190">
        <f>IFERROR(I188-G188,"-")</f>
        <v>0.66448356957274513</v>
      </c>
      <c r="K188" s="189">
        <v>8.3330936975796792</v>
      </c>
      <c r="L188" s="190">
        <f>IFERROR(K188-I188,"-")</f>
        <v>0.5898574853008034</v>
      </c>
      <c r="M188" s="189">
        <v>7.3403496254013554</v>
      </c>
      <c r="N188" s="190">
        <f t="shared" si="34"/>
        <v>-0.99274407217832383</v>
      </c>
    </row>
    <row r="189" spans="1:15" x14ac:dyDescent="0.25">
      <c r="B189" s="119" t="s">
        <v>81</v>
      </c>
      <c r="C189" s="189" t="s">
        <v>250</v>
      </c>
      <c r="D189" s="190" t="s">
        <v>250</v>
      </c>
      <c r="E189" s="189">
        <v>6.009615384615385</v>
      </c>
      <c r="F189" s="190" t="str">
        <f t="shared" ref="F189:J197" si="35">IFERROR(E189-C189,"-")</f>
        <v>-</v>
      </c>
      <c r="G189" s="189">
        <v>8.3211458725970591</v>
      </c>
      <c r="H189" s="190">
        <f t="shared" si="35"/>
        <v>2.311530487981674</v>
      </c>
      <c r="I189" s="189">
        <v>8.3223995271867608</v>
      </c>
      <c r="J189" s="190">
        <f t="shared" si="35"/>
        <v>1.2536545897017248E-3</v>
      </c>
      <c r="K189" s="189">
        <v>7.6908373786407767</v>
      </c>
      <c r="L189" s="190">
        <f t="shared" ref="L189:L197" si="36">IFERROR(K189-I189,"-")</f>
        <v>-0.63156214854598414</v>
      </c>
      <c r="M189" s="189">
        <v>7.8070392096326025</v>
      </c>
      <c r="N189" s="190">
        <f t="shared" si="34"/>
        <v>0.11620183099182579</v>
      </c>
    </row>
    <row r="190" spans="1:15" x14ac:dyDescent="0.25">
      <c r="B190" s="119" t="s">
        <v>122</v>
      </c>
      <c r="C190" s="189" t="s">
        <v>250</v>
      </c>
      <c r="D190" s="190" t="s">
        <v>250</v>
      </c>
      <c r="E190" s="189">
        <v>7.8949447077409163</v>
      </c>
      <c r="F190" s="190" t="str">
        <f t="shared" si="35"/>
        <v>-</v>
      </c>
      <c r="G190" s="189">
        <v>8.8187972919155708</v>
      </c>
      <c r="H190" s="190">
        <f t="shared" si="35"/>
        <v>0.92385258417465455</v>
      </c>
      <c r="I190" s="189">
        <v>8.9193006052454606</v>
      </c>
      <c r="J190" s="190">
        <f t="shared" si="35"/>
        <v>0.10050331332988982</v>
      </c>
      <c r="K190" s="189">
        <v>8.4891791044776124</v>
      </c>
      <c r="L190" s="190">
        <f t="shared" si="36"/>
        <v>-0.43012150076784827</v>
      </c>
      <c r="M190" s="189">
        <v>8.6616828929068141</v>
      </c>
      <c r="N190" s="190">
        <f t="shared" si="34"/>
        <v>0.17250378842920178</v>
      </c>
    </row>
    <row r="191" spans="1:15" x14ac:dyDescent="0.25">
      <c r="B191" s="119" t="s">
        <v>85</v>
      </c>
      <c r="C191" s="189" t="s">
        <v>250</v>
      </c>
      <c r="D191" s="190" t="s">
        <v>250</v>
      </c>
      <c r="E191" s="189">
        <v>8.1141917293233075</v>
      </c>
      <c r="F191" s="190" t="str">
        <f t="shared" si="35"/>
        <v>-</v>
      </c>
      <c r="G191" s="189">
        <v>8.4194266629557468</v>
      </c>
      <c r="H191" s="190">
        <f t="shared" si="35"/>
        <v>0.30523493363243936</v>
      </c>
      <c r="I191" s="189">
        <v>8.3368211260587941</v>
      </c>
      <c r="J191" s="190">
        <f t="shared" si="35"/>
        <v>-8.2605536896952714E-2</v>
      </c>
      <c r="K191" s="189">
        <v>7.6555997194295067</v>
      </c>
      <c r="L191" s="190">
        <f t="shared" si="36"/>
        <v>-0.68122140662928743</v>
      </c>
      <c r="M191" s="189"/>
      <c r="N191" s="190"/>
    </row>
    <row r="192" spans="1:15" x14ac:dyDescent="0.25">
      <c r="B192" s="119" t="s">
        <v>87</v>
      </c>
      <c r="C192" s="189">
        <v>7.4293369055592766</v>
      </c>
      <c r="D192" s="190">
        <v>-0.75257098917756515</v>
      </c>
      <c r="E192" s="189">
        <v>7.6948376353039132</v>
      </c>
      <c r="F192" s="190">
        <f t="shared" si="35"/>
        <v>0.26550072974463657</v>
      </c>
      <c r="G192" s="189">
        <v>8.0364372469635619</v>
      </c>
      <c r="H192" s="190">
        <f t="shared" si="35"/>
        <v>0.34159961165964869</v>
      </c>
      <c r="I192" s="189">
        <v>8.2916447714135568</v>
      </c>
      <c r="J192" s="190">
        <f t="shared" si="35"/>
        <v>0.25520752444999495</v>
      </c>
      <c r="K192" s="189">
        <v>8.3114473308592629</v>
      </c>
      <c r="L192" s="190">
        <f t="shared" si="36"/>
        <v>1.9802559445706081E-2</v>
      </c>
      <c r="M192" s="189"/>
      <c r="N192" s="190"/>
    </row>
    <row r="193" spans="2:15" x14ac:dyDescent="0.25">
      <c r="B193" s="119" t="s">
        <v>89</v>
      </c>
      <c r="C193" s="189">
        <v>7.8025247971145175</v>
      </c>
      <c r="D193" s="190">
        <v>-1.0622398248540987</v>
      </c>
      <c r="E193" s="189">
        <v>8.5449999999999999</v>
      </c>
      <c r="F193" s="190">
        <f t="shared" si="35"/>
        <v>0.74247520288548241</v>
      </c>
      <c r="G193" s="189">
        <v>8.6323838080959518</v>
      </c>
      <c r="H193" s="190">
        <f t="shared" si="35"/>
        <v>8.738380809595192E-2</v>
      </c>
      <c r="I193" s="189">
        <v>8.9404954227248243</v>
      </c>
      <c r="J193" s="190">
        <f t="shared" si="35"/>
        <v>0.30811161462887249</v>
      </c>
      <c r="K193" s="189">
        <v>8.7204788094467816</v>
      </c>
      <c r="L193" s="190">
        <f t="shared" si="36"/>
        <v>-0.22001661327804278</v>
      </c>
      <c r="M193" s="189"/>
      <c r="N193" s="190"/>
    </row>
    <row r="194" spans="2:15" x14ac:dyDescent="0.25">
      <c r="B194" s="119" t="s">
        <v>91</v>
      </c>
      <c r="C194" s="189">
        <v>9.5790094339622645</v>
      </c>
      <c r="D194" s="190">
        <v>1.0139857636754357</v>
      </c>
      <c r="E194" s="189">
        <v>7.0247342156650037</v>
      </c>
      <c r="F194" s="190">
        <f t="shared" si="35"/>
        <v>-2.5542752182972608</v>
      </c>
      <c r="G194" s="189">
        <v>7.398474487112046</v>
      </c>
      <c r="H194" s="190">
        <f t="shared" si="35"/>
        <v>0.37374027144704236</v>
      </c>
      <c r="I194" s="189">
        <v>8.0896470588235285</v>
      </c>
      <c r="J194" s="190">
        <f t="shared" si="35"/>
        <v>0.6911725717114825</v>
      </c>
      <c r="K194" s="189">
        <v>8.1410483666751077</v>
      </c>
      <c r="L194" s="190">
        <f t="shared" si="36"/>
        <v>5.1401307851579148E-2</v>
      </c>
      <c r="M194" s="189"/>
      <c r="N194" s="190"/>
    </row>
    <row r="195" spans="2:15" x14ac:dyDescent="0.25">
      <c r="B195" s="119" t="s">
        <v>93</v>
      </c>
      <c r="C195" s="189">
        <v>7.1098398169336381</v>
      </c>
      <c r="D195" s="190">
        <v>-0.49885583524027499</v>
      </c>
      <c r="E195" s="189">
        <v>9.0463992266795561</v>
      </c>
      <c r="F195" s="190">
        <f t="shared" si="35"/>
        <v>1.936559409745918</v>
      </c>
      <c r="G195" s="189">
        <v>8.6113074204947004</v>
      </c>
      <c r="H195" s="190">
        <f t="shared" si="35"/>
        <v>-0.43509180618485566</v>
      </c>
      <c r="I195" s="189">
        <v>8.4856290672451191</v>
      </c>
      <c r="J195" s="190">
        <f t="shared" si="35"/>
        <v>-0.12567835324958132</v>
      </c>
      <c r="K195" s="189">
        <v>8.5639518611810797</v>
      </c>
      <c r="L195" s="190">
        <f t="shared" si="36"/>
        <v>7.8322793935960533E-2</v>
      </c>
      <c r="M195" s="189"/>
      <c r="N195" s="190"/>
    </row>
    <row r="196" spans="2:15" x14ac:dyDescent="0.25">
      <c r="B196" s="119" t="s">
        <v>95</v>
      </c>
      <c r="C196" s="189">
        <v>7.5361010830324906</v>
      </c>
      <c r="D196" s="190">
        <v>-2.70362494436477</v>
      </c>
      <c r="E196" s="189">
        <v>8.4801517067003793</v>
      </c>
      <c r="F196" s="190">
        <f t="shared" si="35"/>
        <v>0.94405062366788872</v>
      </c>
      <c r="G196" s="189">
        <v>8.6826692270763317</v>
      </c>
      <c r="H196" s="190">
        <f t="shared" si="35"/>
        <v>0.20251752037595239</v>
      </c>
      <c r="I196" s="189">
        <v>9.0498414136837333</v>
      </c>
      <c r="J196" s="190">
        <f t="shared" si="35"/>
        <v>0.36717218660740158</v>
      </c>
      <c r="K196" s="189">
        <v>9.620396600566572</v>
      </c>
      <c r="L196" s="190">
        <f t="shared" si="36"/>
        <v>0.57055518688283868</v>
      </c>
      <c r="M196" s="189"/>
      <c r="N196" s="190"/>
    </row>
    <row r="197" spans="2:15" ht="15.75" x14ac:dyDescent="0.25">
      <c r="B197" s="122" t="s">
        <v>32</v>
      </c>
      <c r="C197" s="191">
        <v>8.4789494013132476</v>
      </c>
      <c r="D197" s="192">
        <v>-0.10376503002503767</v>
      </c>
      <c r="E197" s="191">
        <v>8.0765115973166139</v>
      </c>
      <c r="F197" s="192">
        <f t="shared" si="35"/>
        <v>-0.40243780399663365</v>
      </c>
      <c r="G197" s="191">
        <v>8.2205484045708985</v>
      </c>
      <c r="H197" s="192">
        <f t="shared" si="35"/>
        <v>0.14403680725428458</v>
      </c>
      <c r="I197" s="191">
        <v>8.4851200579355925</v>
      </c>
      <c r="J197" s="192">
        <f t="shared" si="35"/>
        <v>0.26457165336469401</v>
      </c>
      <c r="K197" s="191">
        <v>8.3521609571393363</v>
      </c>
      <c r="L197" s="192">
        <f t="shared" si="36"/>
        <v>-0.13295910079625628</v>
      </c>
      <c r="M197" s="191">
        <v>8.4735524597300831</v>
      </c>
      <c r="N197" s="192">
        <v>0.27190730430379695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0" t="s">
        <v>299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8.1642091152815013</v>
      </c>
      <c r="D207" s="190">
        <v>-0.59193790626475895</v>
      </c>
      <c r="E207" s="189">
        <v>5.144385026737968</v>
      </c>
      <c r="F207" s="190">
        <f t="shared" ref="F207:J209" si="37">IFERROR(E207-C207,"-")</f>
        <v>-3.0198240885435332</v>
      </c>
      <c r="G207" s="189">
        <v>7.6506691278264887</v>
      </c>
      <c r="H207" s="190">
        <f t="shared" si="37"/>
        <v>2.5062841010885206</v>
      </c>
      <c r="I207" s="189">
        <v>8.8914016489988228</v>
      </c>
      <c r="J207" s="190">
        <f t="shared" si="37"/>
        <v>1.2407325211723341</v>
      </c>
      <c r="K207" s="189">
        <v>9.5242515664887453</v>
      </c>
      <c r="L207" s="190">
        <f t="shared" ref="L207:L209" si="38">IFERROR(K207-I207,"-")</f>
        <v>0.63284991748992248</v>
      </c>
      <c r="M207" s="189">
        <v>9.2827279853671278</v>
      </c>
      <c r="N207" s="190">
        <f t="shared" ref="N207:N212" si="39">IFERROR(M207-K207,"-")</f>
        <v>-0.24152358112161743</v>
      </c>
    </row>
    <row r="208" spans="2:15" x14ac:dyDescent="0.25">
      <c r="B208" s="119" t="s">
        <v>75</v>
      </c>
      <c r="C208" s="189">
        <v>8.5129340480074571</v>
      </c>
      <c r="D208" s="190">
        <v>0.23758177265518121</v>
      </c>
      <c r="E208" s="189">
        <v>4.6582278481012658</v>
      </c>
      <c r="F208" s="190">
        <f t="shared" si="37"/>
        <v>-3.8547061999061913</v>
      </c>
      <c r="G208" s="189">
        <v>7.2104653855059038</v>
      </c>
      <c r="H208" s="190">
        <f t="shared" si="37"/>
        <v>2.552237537404638</v>
      </c>
      <c r="I208" s="189">
        <v>8.468486462494452</v>
      </c>
      <c r="J208" s="190">
        <f t="shared" si="37"/>
        <v>1.2580210769885483</v>
      </c>
      <c r="K208" s="189">
        <v>8.3471822295351714</v>
      </c>
      <c r="L208" s="190">
        <f t="shared" si="38"/>
        <v>-0.12130423295928061</v>
      </c>
      <c r="M208" s="189">
        <v>8.2874139010644967</v>
      </c>
      <c r="N208" s="190">
        <f t="shared" si="39"/>
        <v>-5.9768328470674703E-2</v>
      </c>
    </row>
    <row r="209" spans="2:15" x14ac:dyDescent="0.25">
      <c r="B209" s="119" t="s">
        <v>77</v>
      </c>
      <c r="C209" s="189">
        <v>8.8708333333333336</v>
      </c>
      <c r="D209" s="190">
        <v>1.0981370875995449</v>
      </c>
      <c r="E209" s="189">
        <v>5.5</v>
      </c>
      <c r="F209" s="190">
        <f t="shared" si="37"/>
        <v>-3.3708333333333336</v>
      </c>
      <c r="G209" s="189">
        <v>8.0534644995722839</v>
      </c>
      <c r="H209" s="190">
        <f t="shared" si="37"/>
        <v>2.5534644995722839</v>
      </c>
      <c r="I209" s="189">
        <v>9.3040983606557379</v>
      </c>
      <c r="J209" s="190">
        <f t="shared" si="37"/>
        <v>1.250633861083454</v>
      </c>
      <c r="K209" s="189">
        <v>8.9576891781936538</v>
      </c>
      <c r="L209" s="190">
        <f t="shared" si="38"/>
        <v>-0.34640918246208408</v>
      </c>
      <c r="M209" s="189">
        <v>8.0678956834532372</v>
      </c>
      <c r="N209" s="190">
        <f t="shared" si="39"/>
        <v>-0.88979349474041669</v>
      </c>
    </row>
    <row r="210" spans="2:15" x14ac:dyDescent="0.25">
      <c r="B210" s="119" t="s">
        <v>79</v>
      </c>
      <c r="C210" s="189" t="s">
        <v>250</v>
      </c>
      <c r="D210" s="190" t="s">
        <v>250</v>
      </c>
      <c r="E210" s="189">
        <v>5.8469387755102042</v>
      </c>
      <c r="F210" s="190" t="str">
        <f>IFERROR(E210-C210,"-")</f>
        <v>-</v>
      </c>
      <c r="G210" s="189">
        <v>6.4822436110189177</v>
      </c>
      <c r="H210" s="190">
        <f>IFERROR(G210-E210,"-")</f>
        <v>0.63530483550871342</v>
      </c>
      <c r="I210" s="189">
        <v>7.1687763713080166</v>
      </c>
      <c r="J210" s="190">
        <f>IFERROR(I210-G210,"-")</f>
        <v>0.68653276028909893</v>
      </c>
      <c r="K210" s="189">
        <v>7.0147563486616331</v>
      </c>
      <c r="L210" s="190">
        <f>IFERROR(K210-I210,"-")</f>
        <v>-0.15402002264638348</v>
      </c>
      <c r="M210" s="189">
        <v>7.6532114183764497</v>
      </c>
      <c r="N210" s="190">
        <f t="shared" si="39"/>
        <v>0.63845506971481658</v>
      </c>
    </row>
    <row r="211" spans="2:15" x14ac:dyDescent="0.25">
      <c r="B211" s="119" t="s">
        <v>81</v>
      </c>
      <c r="C211" s="189" t="s">
        <v>250</v>
      </c>
      <c r="D211" s="190" t="s">
        <v>250</v>
      </c>
      <c r="E211" s="189">
        <v>5.6867167919799497</v>
      </c>
      <c r="F211" s="190" t="str">
        <f t="shared" ref="F211:J219" si="40">IFERROR(E211-C211,"-")</f>
        <v>-</v>
      </c>
      <c r="G211" s="189">
        <v>8.4026390870185441</v>
      </c>
      <c r="H211" s="190">
        <f t="shared" si="40"/>
        <v>2.7159222950385944</v>
      </c>
      <c r="I211" s="189">
        <v>10.775368362524326</v>
      </c>
      <c r="J211" s="190">
        <f t="shared" si="40"/>
        <v>2.3727292755057814</v>
      </c>
      <c r="K211" s="189">
        <v>8.4209884075655896</v>
      </c>
      <c r="L211" s="190">
        <f t="shared" ref="L211:L219" si="41">IFERROR(K211-I211,"-")</f>
        <v>-2.3543799549587359</v>
      </c>
      <c r="M211" s="189">
        <v>9.0248049052396873</v>
      </c>
      <c r="N211" s="190">
        <f t="shared" si="39"/>
        <v>0.60381649767409762</v>
      </c>
    </row>
    <row r="212" spans="2:15" x14ac:dyDescent="0.25">
      <c r="B212" s="119" t="s">
        <v>83</v>
      </c>
      <c r="C212" s="189" t="s">
        <v>250</v>
      </c>
      <c r="D212" s="190" t="s">
        <v>250</v>
      </c>
      <c r="E212" s="189">
        <v>7.6506691278264887</v>
      </c>
      <c r="F212" s="190" t="str">
        <f t="shared" si="40"/>
        <v>-</v>
      </c>
      <c r="G212" s="189">
        <v>8.4086679725759055</v>
      </c>
      <c r="H212" s="190">
        <f t="shared" si="40"/>
        <v>0.75799884474941681</v>
      </c>
      <c r="I212" s="189">
        <v>9.573651191969887</v>
      </c>
      <c r="J212" s="190">
        <f t="shared" si="40"/>
        <v>1.1649832193939815</v>
      </c>
      <c r="K212" s="189">
        <v>8.9339884101788858</v>
      </c>
      <c r="L212" s="190">
        <f t="shared" si="41"/>
        <v>-0.63966278179100122</v>
      </c>
      <c r="M212" s="189">
        <v>8.8895168126589432</v>
      </c>
      <c r="N212" s="190">
        <f t="shared" si="39"/>
        <v>-4.4471597519942563E-2</v>
      </c>
    </row>
    <row r="213" spans="2:15" x14ac:dyDescent="0.25">
      <c r="B213" s="119" t="s">
        <v>85</v>
      </c>
      <c r="C213" s="189" t="s">
        <v>250</v>
      </c>
      <c r="D213" s="190" t="s">
        <v>250</v>
      </c>
      <c r="E213" s="189">
        <v>8.8195139385275194</v>
      </c>
      <c r="F213" s="190" t="str">
        <f t="shared" si="40"/>
        <v>-</v>
      </c>
      <c r="G213" s="189">
        <v>8.5101010101010104</v>
      </c>
      <c r="H213" s="190">
        <f t="shared" si="40"/>
        <v>-0.30941292842650903</v>
      </c>
      <c r="I213" s="189">
        <v>10.025668679896462</v>
      </c>
      <c r="J213" s="190">
        <f t="shared" si="40"/>
        <v>1.5155676697954519</v>
      </c>
      <c r="K213" s="189">
        <v>8.0485402113559026</v>
      </c>
      <c r="L213" s="190">
        <f t="shared" si="41"/>
        <v>-1.9771284685405597</v>
      </c>
      <c r="M213" s="189"/>
      <c r="N213" s="190"/>
    </row>
    <row r="214" spans="2:15" x14ac:dyDescent="0.25">
      <c r="B214" s="119" t="s">
        <v>87</v>
      </c>
      <c r="C214" s="189">
        <v>9.4789297658862868</v>
      </c>
      <c r="D214" s="190">
        <v>0.53722360474884567</v>
      </c>
      <c r="E214" s="189">
        <v>7.8547526673132877</v>
      </c>
      <c r="F214" s="190">
        <f t="shared" si="40"/>
        <v>-1.6241770985729991</v>
      </c>
      <c r="G214" s="189">
        <v>9.9118942731277535</v>
      </c>
      <c r="H214" s="190">
        <f t="shared" si="40"/>
        <v>2.0571416058144658</v>
      </c>
      <c r="I214" s="189">
        <v>9.6800704902274912</v>
      </c>
      <c r="J214" s="190">
        <f t="shared" si="40"/>
        <v>-0.23182378290026229</v>
      </c>
      <c r="K214" s="189">
        <v>9.3494736842105262</v>
      </c>
      <c r="L214" s="190">
        <f t="shared" si="41"/>
        <v>-0.33059680601696506</v>
      </c>
      <c r="M214" s="189"/>
      <c r="N214" s="190"/>
    </row>
    <row r="215" spans="2:15" x14ac:dyDescent="0.25">
      <c r="B215" s="119" t="s">
        <v>89</v>
      </c>
      <c r="C215" s="189">
        <v>3.7468354430379747</v>
      </c>
      <c r="D215" s="190">
        <v>-5.7804749374952884</v>
      </c>
      <c r="E215" s="189">
        <v>8.7681191153930378</v>
      </c>
      <c r="F215" s="190">
        <f t="shared" si="40"/>
        <v>5.0212836723550627</v>
      </c>
      <c r="G215" s="189">
        <v>9.6579052969502399</v>
      </c>
      <c r="H215" s="190">
        <f t="shared" si="40"/>
        <v>0.88978618155720213</v>
      </c>
      <c r="I215" s="189">
        <v>8.8518155053974485</v>
      </c>
      <c r="J215" s="190">
        <f t="shared" si="40"/>
        <v>-0.80608979155279137</v>
      </c>
      <c r="K215" s="189">
        <v>9.4313593539703895</v>
      </c>
      <c r="L215" s="190">
        <f t="shared" si="41"/>
        <v>0.57954384857294095</v>
      </c>
      <c r="M215" s="189"/>
      <c r="N215" s="190"/>
    </row>
    <row r="216" spans="2:15" x14ac:dyDescent="0.25">
      <c r="B216" s="119" t="s">
        <v>91</v>
      </c>
      <c r="C216" s="189">
        <v>3.6689419795221845</v>
      </c>
      <c r="D216" s="190">
        <v>-4.3876782295370482</v>
      </c>
      <c r="E216" s="189">
        <v>7.7923940149625937</v>
      </c>
      <c r="F216" s="190">
        <f t="shared" si="40"/>
        <v>4.1234520354404092</v>
      </c>
      <c r="G216" s="189">
        <v>9.0385735080058218</v>
      </c>
      <c r="H216" s="190">
        <f t="shared" si="40"/>
        <v>1.2461794930432282</v>
      </c>
      <c r="I216" s="189">
        <v>9.1355339805825242</v>
      </c>
      <c r="J216" s="190">
        <f t="shared" si="40"/>
        <v>9.6960472576702372E-2</v>
      </c>
      <c r="K216" s="189">
        <v>8.3060606060606066</v>
      </c>
      <c r="L216" s="190">
        <f t="shared" si="41"/>
        <v>-0.82947337452191761</v>
      </c>
      <c r="M216" s="189"/>
      <c r="N216" s="190"/>
    </row>
    <row r="217" spans="2:15" x14ac:dyDescent="0.25">
      <c r="B217" s="119" t="s">
        <v>93</v>
      </c>
      <c r="C217" s="189">
        <v>5.4763358778625957</v>
      </c>
      <c r="D217" s="190">
        <v>-2.1073122602917485</v>
      </c>
      <c r="E217" s="189">
        <v>7.3073868149324861</v>
      </c>
      <c r="F217" s="190">
        <f t="shared" si="40"/>
        <v>1.8310509370698904</v>
      </c>
      <c r="G217" s="189">
        <v>8.0379550735863674</v>
      </c>
      <c r="H217" s="190">
        <f t="shared" si="40"/>
        <v>0.73056825865388131</v>
      </c>
      <c r="I217" s="189">
        <v>8.6134094151212555</v>
      </c>
      <c r="J217" s="190">
        <f t="shared" si="40"/>
        <v>0.57545434153488806</v>
      </c>
      <c r="K217" s="189">
        <v>9.2076281287246715</v>
      </c>
      <c r="L217" s="190">
        <f t="shared" si="41"/>
        <v>0.59421871360341605</v>
      </c>
      <c r="M217" s="189"/>
      <c r="N217" s="190"/>
    </row>
    <row r="218" spans="2:15" x14ac:dyDescent="0.25">
      <c r="B218" s="119" t="s">
        <v>95</v>
      </c>
      <c r="C218" s="189">
        <v>7.5096322241681257</v>
      </c>
      <c r="D218" s="190">
        <v>-0.9150862885315334</v>
      </c>
      <c r="E218" s="189">
        <v>7.4342248314851052</v>
      </c>
      <c r="F218" s="190">
        <f t="shared" si="40"/>
        <v>-7.5407392683020547E-2</v>
      </c>
      <c r="G218" s="189">
        <v>9.181432360742706</v>
      </c>
      <c r="H218" s="190">
        <f t="shared" si="40"/>
        <v>1.7472075292576008</v>
      </c>
      <c r="I218" s="189">
        <v>8.475026567481402</v>
      </c>
      <c r="J218" s="190">
        <f t="shared" si="40"/>
        <v>-0.70640579326130393</v>
      </c>
      <c r="K218" s="189">
        <v>8.7723595505617986</v>
      </c>
      <c r="L218" s="190">
        <f t="shared" si="41"/>
        <v>0.29733298308039657</v>
      </c>
      <c r="M218" s="189"/>
      <c r="N218" s="190"/>
    </row>
    <row r="219" spans="2:15" ht="15.75" x14ac:dyDescent="0.25">
      <c r="B219" s="122" t="s">
        <v>32</v>
      </c>
      <c r="C219" s="191">
        <v>8.0653471771576903</v>
      </c>
      <c r="D219" s="192">
        <v>-0.3123852407306007</v>
      </c>
      <c r="E219" s="191">
        <v>7.8209407699579492</v>
      </c>
      <c r="F219" s="192">
        <f t="shared" si="40"/>
        <v>-0.24440640719974116</v>
      </c>
      <c r="G219" s="191">
        <v>8.3670963781461012</v>
      </c>
      <c r="H219" s="192">
        <f t="shared" si="40"/>
        <v>0.54615560818815201</v>
      </c>
      <c r="I219" s="191">
        <v>9.0323371426511407</v>
      </c>
      <c r="J219" s="192">
        <f t="shared" si="40"/>
        <v>0.66524076450503955</v>
      </c>
      <c r="K219" s="191">
        <v>8.6301944799474946</v>
      </c>
      <c r="L219" s="192">
        <f t="shared" si="41"/>
        <v>-0.40214266270364618</v>
      </c>
      <c r="M219" s="191">
        <v>8.4805284272804631</v>
      </c>
      <c r="N219" s="192">
        <v>5.1760111597886294E-2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0" t="s">
        <v>298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8.7057728119180631</v>
      </c>
      <c r="D229" s="190">
        <v>0.31876789346090462</v>
      </c>
      <c r="E229" s="189">
        <v>8.28169014084507</v>
      </c>
      <c r="F229" s="190">
        <f t="shared" ref="F229:J231" si="42">IFERROR(E229-C229,"-")</f>
        <v>-0.42408267107299302</v>
      </c>
      <c r="G229" s="189">
        <v>8.8435324294613409</v>
      </c>
      <c r="H229" s="190">
        <f t="shared" si="42"/>
        <v>0.56184228861627084</v>
      </c>
      <c r="I229" s="189">
        <v>8.3992114342040409</v>
      </c>
      <c r="J229" s="190">
        <f t="shared" si="42"/>
        <v>-0.44432099525729996</v>
      </c>
      <c r="K229" s="189">
        <v>8.608603667136812</v>
      </c>
      <c r="L229" s="190">
        <f t="shared" ref="L229:L231" si="43">IFERROR(K229-I229,"-")</f>
        <v>0.20939223293277109</v>
      </c>
      <c r="M229" s="189">
        <v>9.9277667329357193</v>
      </c>
      <c r="N229" s="190">
        <f t="shared" ref="N229:N234" si="44">IFERROR(M229-K229,"-")</f>
        <v>1.3191630657989073</v>
      </c>
    </row>
    <row r="230" spans="2:15" x14ac:dyDescent="0.25">
      <c r="B230" s="119" t="s">
        <v>75</v>
      </c>
      <c r="C230" s="189">
        <v>8.6076173604960147</v>
      </c>
      <c r="D230" s="190">
        <v>-0.35278580725056585</v>
      </c>
      <c r="E230" s="189">
        <v>11.728813559322035</v>
      </c>
      <c r="F230" s="190">
        <f t="shared" si="42"/>
        <v>3.12119619882602</v>
      </c>
      <c r="G230" s="189">
        <v>7.5259042033235586</v>
      </c>
      <c r="H230" s="190">
        <f t="shared" si="42"/>
        <v>-4.202909355998476</v>
      </c>
      <c r="I230" s="189">
        <v>8.727555141348244</v>
      </c>
      <c r="J230" s="190">
        <f t="shared" si="42"/>
        <v>1.2016509380246854</v>
      </c>
      <c r="K230" s="189">
        <v>8.2370138345079607</v>
      </c>
      <c r="L230" s="190">
        <f t="shared" si="43"/>
        <v>-0.4905413068402833</v>
      </c>
      <c r="M230" s="189">
        <v>8.4852703140174821</v>
      </c>
      <c r="N230" s="190">
        <f t="shared" si="44"/>
        <v>0.24825647950952145</v>
      </c>
    </row>
    <row r="231" spans="2:15" x14ac:dyDescent="0.25">
      <c r="B231" s="119" t="s">
        <v>77</v>
      </c>
      <c r="C231" s="189">
        <v>10.733630952380953</v>
      </c>
      <c r="D231" s="190">
        <v>2.9163866097857074</v>
      </c>
      <c r="E231" s="189">
        <v>9.907692307692308</v>
      </c>
      <c r="F231" s="190">
        <f t="shared" si="42"/>
        <v>-0.82593864468864453</v>
      </c>
      <c r="G231" s="189">
        <v>8.6417662682602927</v>
      </c>
      <c r="H231" s="190">
        <f t="shared" si="42"/>
        <v>-1.2659260394320153</v>
      </c>
      <c r="I231" s="189">
        <v>8.664422395464209</v>
      </c>
      <c r="J231" s="190">
        <f t="shared" si="42"/>
        <v>2.2656127203916299E-2</v>
      </c>
      <c r="K231" s="189">
        <v>7.8031830238726787</v>
      </c>
      <c r="L231" s="190">
        <f t="shared" si="43"/>
        <v>-0.8612393715915303</v>
      </c>
      <c r="M231" s="189">
        <v>8.5837063563115485</v>
      </c>
      <c r="N231" s="190">
        <f t="shared" si="44"/>
        <v>0.78052333243886984</v>
      </c>
    </row>
    <row r="232" spans="2:15" x14ac:dyDescent="0.25">
      <c r="B232" s="119" t="s">
        <v>79</v>
      </c>
      <c r="C232" s="189" t="s">
        <v>250</v>
      </c>
      <c r="D232" s="190" t="s">
        <v>250</v>
      </c>
      <c r="E232" s="189">
        <v>5.2430939226519335</v>
      </c>
      <c r="F232" s="190" t="str">
        <f>IFERROR(E232-C232,"-")</f>
        <v>-</v>
      </c>
      <c r="G232" s="189">
        <v>7.0787526427061307</v>
      </c>
      <c r="H232" s="190">
        <f>IFERROR(G232-E232,"-")</f>
        <v>1.8356587200541972</v>
      </c>
      <c r="I232" s="189">
        <v>7.7432362122788758</v>
      </c>
      <c r="J232" s="190">
        <f>IFERROR(I232-G232,"-")</f>
        <v>0.66448356957274513</v>
      </c>
      <c r="K232" s="189">
        <v>8.3330936975796792</v>
      </c>
      <c r="L232" s="190">
        <f>IFERROR(K232-I232,"-")</f>
        <v>0.5898574853008034</v>
      </c>
      <c r="M232" s="189">
        <v>7.3403496254013554</v>
      </c>
      <c r="N232" s="190">
        <f t="shared" si="44"/>
        <v>-0.99274407217832383</v>
      </c>
    </row>
    <row r="233" spans="2:15" x14ac:dyDescent="0.25">
      <c r="B233" s="119" t="s">
        <v>81</v>
      </c>
      <c r="C233" s="189" t="s">
        <v>250</v>
      </c>
      <c r="D233" s="190" t="s">
        <v>250</v>
      </c>
      <c r="E233" s="189">
        <v>6.009615384615385</v>
      </c>
      <c r="F233" s="190" t="str">
        <f t="shared" ref="F233:J241" si="45">IFERROR(E233-C233,"-")</f>
        <v>-</v>
      </c>
      <c r="G233" s="189">
        <v>8.3211458725970591</v>
      </c>
      <c r="H233" s="190">
        <f t="shared" si="45"/>
        <v>2.311530487981674</v>
      </c>
      <c r="I233" s="189">
        <v>8.3223995271867608</v>
      </c>
      <c r="J233" s="190">
        <f t="shared" si="45"/>
        <v>1.2536545897017248E-3</v>
      </c>
      <c r="K233" s="189">
        <v>7.6908373786407767</v>
      </c>
      <c r="L233" s="190">
        <f t="shared" ref="L233:L241" si="46">IFERROR(K233-I233,"-")</f>
        <v>-0.63156214854598414</v>
      </c>
      <c r="M233" s="189">
        <v>7.8070392096326025</v>
      </c>
      <c r="N233" s="190">
        <f t="shared" si="44"/>
        <v>0.11620183099182579</v>
      </c>
    </row>
    <row r="234" spans="2:15" x14ac:dyDescent="0.25">
      <c r="B234" s="119" t="s">
        <v>83</v>
      </c>
      <c r="C234" s="189" t="s">
        <v>250</v>
      </c>
      <c r="D234" s="190" t="s">
        <v>250</v>
      </c>
      <c r="E234" s="189">
        <v>7.8949447077409163</v>
      </c>
      <c r="F234" s="190" t="str">
        <f t="shared" si="45"/>
        <v>-</v>
      </c>
      <c r="G234" s="189">
        <v>8.8187972919155708</v>
      </c>
      <c r="H234" s="190">
        <f t="shared" si="45"/>
        <v>0.92385258417465455</v>
      </c>
      <c r="I234" s="189">
        <v>8.9193006052454606</v>
      </c>
      <c r="J234" s="190">
        <f t="shared" si="45"/>
        <v>0.10050331332988982</v>
      </c>
      <c r="K234" s="189">
        <v>8.4891791044776124</v>
      </c>
      <c r="L234" s="190">
        <f t="shared" si="46"/>
        <v>-0.43012150076784827</v>
      </c>
      <c r="M234" s="189">
        <v>8.6616828929068141</v>
      </c>
      <c r="N234" s="190">
        <f t="shared" si="44"/>
        <v>0.17250378842920178</v>
      </c>
    </row>
    <row r="235" spans="2:15" x14ac:dyDescent="0.25">
      <c r="B235" s="119" t="s">
        <v>85</v>
      </c>
      <c r="C235" s="189" t="s">
        <v>250</v>
      </c>
      <c r="D235" s="190" t="s">
        <v>250</v>
      </c>
      <c r="E235" s="189">
        <v>8.1141917293233075</v>
      </c>
      <c r="F235" s="190" t="str">
        <f t="shared" si="45"/>
        <v>-</v>
      </c>
      <c r="G235" s="189">
        <v>8.4194266629557468</v>
      </c>
      <c r="H235" s="190">
        <f t="shared" si="45"/>
        <v>0.30523493363243936</v>
      </c>
      <c r="I235" s="189">
        <v>8.3368211260587941</v>
      </c>
      <c r="J235" s="190">
        <f t="shared" si="45"/>
        <v>-8.2605536896952714E-2</v>
      </c>
      <c r="K235" s="189">
        <v>7.6555997194295067</v>
      </c>
      <c r="L235" s="190">
        <f t="shared" si="46"/>
        <v>-0.68122140662928743</v>
      </c>
      <c r="M235" s="189"/>
      <c r="N235" s="190"/>
    </row>
    <row r="236" spans="2:15" x14ac:dyDescent="0.25">
      <c r="B236" s="119" t="s">
        <v>87</v>
      </c>
      <c r="C236" s="189">
        <v>7.4293369055592766</v>
      </c>
      <c r="D236" s="190">
        <v>-0.75257098917756515</v>
      </c>
      <c r="E236" s="189">
        <v>7.6948376353039132</v>
      </c>
      <c r="F236" s="190">
        <f t="shared" si="45"/>
        <v>0.26550072974463657</v>
      </c>
      <c r="G236" s="189">
        <v>8.0364372469635619</v>
      </c>
      <c r="H236" s="190">
        <f t="shared" si="45"/>
        <v>0.34159961165964869</v>
      </c>
      <c r="I236" s="189">
        <v>8.2916447714135568</v>
      </c>
      <c r="J236" s="190">
        <f t="shared" si="45"/>
        <v>0.25520752444999495</v>
      </c>
      <c r="K236" s="189">
        <v>8.3114473308592629</v>
      </c>
      <c r="L236" s="190">
        <f t="shared" si="46"/>
        <v>1.9802559445706081E-2</v>
      </c>
      <c r="M236" s="189"/>
      <c r="N236" s="190"/>
    </row>
    <row r="237" spans="2:15" x14ac:dyDescent="0.25">
      <c r="B237" s="119" t="s">
        <v>89</v>
      </c>
      <c r="C237" s="189">
        <v>7.8025247971145175</v>
      </c>
      <c r="D237" s="190">
        <v>-1.0622398248540987</v>
      </c>
      <c r="E237" s="189">
        <v>8.5449999999999999</v>
      </c>
      <c r="F237" s="190">
        <f t="shared" si="45"/>
        <v>0.74247520288548241</v>
      </c>
      <c r="G237" s="189">
        <v>8.6323838080959518</v>
      </c>
      <c r="H237" s="190">
        <f t="shared" si="45"/>
        <v>8.738380809595192E-2</v>
      </c>
      <c r="I237" s="189">
        <v>8.9404954227248243</v>
      </c>
      <c r="J237" s="190">
        <f t="shared" si="45"/>
        <v>0.30811161462887249</v>
      </c>
      <c r="K237" s="189">
        <v>8.7204788094467816</v>
      </c>
      <c r="L237" s="190">
        <f t="shared" si="46"/>
        <v>-0.22001661327804278</v>
      </c>
      <c r="M237" s="189"/>
      <c r="N237" s="190"/>
    </row>
    <row r="238" spans="2:15" x14ac:dyDescent="0.25">
      <c r="B238" s="119" t="s">
        <v>91</v>
      </c>
      <c r="C238" s="189">
        <v>9.5790094339622645</v>
      </c>
      <c r="D238" s="190">
        <v>1.0139857636754357</v>
      </c>
      <c r="E238" s="189">
        <v>7.0247342156650037</v>
      </c>
      <c r="F238" s="190">
        <f t="shared" si="45"/>
        <v>-2.5542752182972608</v>
      </c>
      <c r="G238" s="189">
        <v>7.398474487112046</v>
      </c>
      <c r="H238" s="190">
        <f t="shared" si="45"/>
        <v>0.37374027144704236</v>
      </c>
      <c r="I238" s="189">
        <v>8.0896470588235285</v>
      </c>
      <c r="J238" s="190">
        <f t="shared" si="45"/>
        <v>0.6911725717114825</v>
      </c>
      <c r="K238" s="189">
        <v>8.1410483666751077</v>
      </c>
      <c r="L238" s="190">
        <f t="shared" si="46"/>
        <v>5.1401307851579148E-2</v>
      </c>
      <c r="M238" s="189"/>
      <c r="N238" s="190"/>
    </row>
    <row r="239" spans="2:15" x14ac:dyDescent="0.25">
      <c r="B239" s="119" t="s">
        <v>93</v>
      </c>
      <c r="C239" s="189">
        <v>7.1098398169336381</v>
      </c>
      <c r="D239" s="190">
        <v>-0.49885583524027499</v>
      </c>
      <c r="E239" s="189">
        <v>9.0463992266795561</v>
      </c>
      <c r="F239" s="190">
        <f t="shared" si="45"/>
        <v>1.936559409745918</v>
      </c>
      <c r="G239" s="189">
        <v>8.6113074204947004</v>
      </c>
      <c r="H239" s="190">
        <f t="shared" si="45"/>
        <v>-0.43509180618485566</v>
      </c>
      <c r="I239" s="189">
        <v>8.4856290672451191</v>
      </c>
      <c r="J239" s="190">
        <f t="shared" si="45"/>
        <v>-0.12567835324958132</v>
      </c>
      <c r="K239" s="189">
        <v>8.5639518611810797</v>
      </c>
      <c r="L239" s="190">
        <f t="shared" si="46"/>
        <v>7.8322793935960533E-2</v>
      </c>
      <c r="M239" s="189"/>
      <c r="N239" s="190"/>
    </row>
    <row r="240" spans="2:15" x14ac:dyDescent="0.25">
      <c r="B240" s="119" t="s">
        <v>95</v>
      </c>
      <c r="C240" s="189">
        <v>7.5361010830324906</v>
      </c>
      <c r="D240" s="190">
        <v>-2.70362494436477</v>
      </c>
      <c r="E240" s="189">
        <v>8.4801517067003793</v>
      </c>
      <c r="F240" s="190">
        <f t="shared" si="45"/>
        <v>0.94405062366788872</v>
      </c>
      <c r="G240" s="189">
        <v>8.6826692270763317</v>
      </c>
      <c r="H240" s="190">
        <f t="shared" si="45"/>
        <v>0.20251752037595239</v>
      </c>
      <c r="I240" s="189">
        <v>9.0498414136837333</v>
      </c>
      <c r="J240" s="190">
        <f t="shared" si="45"/>
        <v>0.36717218660740158</v>
      </c>
      <c r="K240" s="189">
        <v>9.620396600566572</v>
      </c>
      <c r="L240" s="190">
        <f t="shared" si="46"/>
        <v>0.57055518688283868</v>
      </c>
      <c r="M240" s="189"/>
      <c r="N240" s="190"/>
    </row>
    <row r="241" spans="2:15" ht="15.75" x14ac:dyDescent="0.25">
      <c r="B241" s="122" t="s">
        <v>32</v>
      </c>
      <c r="C241" s="191">
        <v>8.4789494013132476</v>
      </c>
      <c r="D241" s="192">
        <v>-0.10376503002503767</v>
      </c>
      <c r="E241" s="191">
        <v>8.0765115973166139</v>
      </c>
      <c r="F241" s="192">
        <f t="shared" si="45"/>
        <v>-0.40243780399663365</v>
      </c>
      <c r="G241" s="191">
        <v>8.2205484045708985</v>
      </c>
      <c r="H241" s="192">
        <f t="shared" si="45"/>
        <v>0.14403680725428458</v>
      </c>
      <c r="I241" s="191">
        <v>8.4851200579355925</v>
      </c>
      <c r="J241" s="192">
        <f t="shared" si="45"/>
        <v>0.26457165336469401</v>
      </c>
      <c r="K241" s="191">
        <v>8.3521609571393363</v>
      </c>
      <c r="L241" s="192">
        <f t="shared" si="46"/>
        <v>-0.13295910079625628</v>
      </c>
      <c r="M241" s="191">
        <v>8.4735524597300831</v>
      </c>
      <c r="N241" s="192">
        <v>0.27190730430379695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0" t="s">
        <v>300</v>
      </c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8.9706999457406411</v>
      </c>
      <c r="D251" s="190">
        <v>-0.13674422299384936</v>
      </c>
      <c r="E251" s="189">
        <v>4.1066666666666665</v>
      </c>
      <c r="F251" s="190">
        <f t="shared" ref="F251:J253" si="47">IFERROR(E251-C251,"-")</f>
        <v>-4.8640332790739746</v>
      </c>
      <c r="G251" s="189">
        <v>8.4483920367534449</v>
      </c>
      <c r="H251" s="190">
        <f t="shared" si="47"/>
        <v>4.3417253700867784</v>
      </c>
      <c r="I251" s="189">
        <v>7.381966351209253</v>
      </c>
      <c r="J251" s="190">
        <f t="shared" si="47"/>
        <v>-1.0664256855441918</v>
      </c>
      <c r="K251" s="189">
        <v>8.3423835381537579</v>
      </c>
      <c r="L251" s="190">
        <f t="shared" ref="L251:L253" si="48">IFERROR(K251-I251,"-")</f>
        <v>0.96041718694450484</v>
      </c>
      <c r="M251" s="189">
        <v>10.138941398865784</v>
      </c>
      <c r="N251" s="190">
        <f t="shared" ref="N251:N256" si="49">IFERROR(M251-K251,"-")</f>
        <v>1.7965578607120261</v>
      </c>
    </row>
    <row r="252" spans="2:15" x14ac:dyDescent="0.25">
      <c r="B252" s="119" t="s">
        <v>75</v>
      </c>
      <c r="C252" s="189">
        <v>8.0938388625592417</v>
      </c>
      <c r="D252" s="190">
        <v>-0.23047916028990656</v>
      </c>
      <c r="E252" s="189">
        <v>6.67741935483871</v>
      </c>
      <c r="F252" s="190">
        <f t="shared" si="47"/>
        <v>-1.4164195077205317</v>
      </c>
      <c r="G252" s="189">
        <v>8.2276861853325745</v>
      </c>
      <c r="H252" s="190">
        <f t="shared" si="47"/>
        <v>1.5502668304938645</v>
      </c>
      <c r="I252" s="189">
        <v>8.1284599006387506</v>
      </c>
      <c r="J252" s="190">
        <f t="shared" si="47"/>
        <v>-9.9226284693823885E-2</v>
      </c>
      <c r="K252" s="189">
        <v>8.6390164820318827</v>
      </c>
      <c r="L252" s="190">
        <f t="shared" si="48"/>
        <v>0.51055658139313209</v>
      </c>
      <c r="M252" s="189">
        <v>8.4842164599774517</v>
      </c>
      <c r="N252" s="190">
        <f t="shared" si="49"/>
        <v>-0.154800022054431</v>
      </c>
    </row>
    <row r="253" spans="2:15" x14ac:dyDescent="0.25">
      <c r="B253" s="119" t="s">
        <v>77</v>
      </c>
      <c r="C253" s="189">
        <v>11.017251635930993</v>
      </c>
      <c r="D253" s="190">
        <v>3.5034364483738107</v>
      </c>
      <c r="E253" s="189">
        <v>6.0204081632653059</v>
      </c>
      <c r="F253" s="190">
        <f t="shared" si="47"/>
        <v>-4.9968434726656872</v>
      </c>
      <c r="G253" s="189">
        <v>8.4184331797235021</v>
      </c>
      <c r="H253" s="190">
        <f t="shared" si="47"/>
        <v>2.3980250164581962</v>
      </c>
      <c r="I253" s="189">
        <v>9.2266817410966642</v>
      </c>
      <c r="J253" s="190">
        <f t="shared" si="47"/>
        <v>0.80824856137316203</v>
      </c>
      <c r="K253" s="189">
        <v>8.3439211391018624</v>
      </c>
      <c r="L253" s="190">
        <f t="shared" si="48"/>
        <v>-0.88276060199480177</v>
      </c>
      <c r="M253" s="189">
        <v>8.2804525124967121</v>
      </c>
      <c r="N253" s="190">
        <f t="shared" si="49"/>
        <v>-6.3468626605150291E-2</v>
      </c>
    </row>
    <row r="254" spans="2:15" x14ac:dyDescent="0.25">
      <c r="B254" s="119" t="s">
        <v>79</v>
      </c>
      <c r="C254" s="189" t="s">
        <v>250</v>
      </c>
      <c r="D254" s="190" t="s">
        <v>250</v>
      </c>
      <c r="E254" s="189">
        <v>15.285714285714286</v>
      </c>
      <c r="F254" s="190" t="str">
        <f>IFERROR(E254-C254,"-")</f>
        <v>-</v>
      </c>
      <c r="G254" s="189">
        <v>9.1967109424414932</v>
      </c>
      <c r="H254" s="190">
        <f>IFERROR(G254-E254,"-")</f>
        <v>-6.0890033432727932</v>
      </c>
      <c r="I254" s="189">
        <v>8.1741071428571423</v>
      </c>
      <c r="J254" s="190">
        <f>IFERROR(I254-G254,"-")</f>
        <v>-1.0226037995843509</v>
      </c>
      <c r="K254" s="189">
        <v>10.570491803278689</v>
      </c>
      <c r="L254" s="190">
        <f>IFERROR(K254-I254,"-")</f>
        <v>2.3963846604215462</v>
      </c>
      <c r="M254" s="189">
        <v>9.0453244274809155</v>
      </c>
      <c r="N254" s="190">
        <f t="shared" si="49"/>
        <v>-1.5251673757977731</v>
      </c>
    </row>
    <row r="255" spans="2:15" x14ac:dyDescent="0.25">
      <c r="B255" s="119" t="s">
        <v>81</v>
      </c>
      <c r="C255" s="189" t="s">
        <v>250</v>
      </c>
      <c r="D255" s="190" t="s">
        <v>250</v>
      </c>
      <c r="E255" s="189">
        <v>4.7142857142857144</v>
      </c>
      <c r="F255" s="190" t="str">
        <f t="shared" ref="F255:J263" si="50">IFERROR(E255-C255,"-")</f>
        <v>-</v>
      </c>
      <c r="G255" s="189">
        <v>9.1746478873239443</v>
      </c>
      <c r="H255" s="190">
        <f t="shared" si="50"/>
        <v>4.4603621730382299</v>
      </c>
      <c r="I255" s="189">
        <v>9.6876876876876885</v>
      </c>
      <c r="J255" s="190">
        <f t="shared" si="50"/>
        <v>0.51303980036374419</v>
      </c>
      <c r="K255" s="189">
        <v>8.620754716981132</v>
      </c>
      <c r="L255" s="190">
        <f t="shared" ref="L255:L263" si="51">IFERROR(K255-I255,"-")</f>
        <v>-1.0669329707065565</v>
      </c>
      <c r="M255" s="189">
        <v>9.6891566265060245</v>
      </c>
      <c r="N255" s="190">
        <f t="shared" si="49"/>
        <v>1.0684019095248924</v>
      </c>
    </row>
    <row r="256" spans="2:15" x14ac:dyDescent="0.25">
      <c r="B256" s="119" t="s">
        <v>83</v>
      </c>
      <c r="C256" s="189" t="s">
        <v>250</v>
      </c>
      <c r="D256" s="190" t="s">
        <v>250</v>
      </c>
      <c r="E256" s="189">
        <v>2.1319796954314723</v>
      </c>
      <c r="F256" s="190" t="str">
        <f t="shared" si="50"/>
        <v>-</v>
      </c>
      <c r="G256" s="189">
        <v>7.0531249999999996</v>
      </c>
      <c r="H256" s="190">
        <f t="shared" si="50"/>
        <v>4.9211453045685278</v>
      </c>
      <c r="I256" s="189">
        <v>8.2967863894139882</v>
      </c>
      <c r="J256" s="190">
        <f t="shared" si="50"/>
        <v>1.2436613894139885</v>
      </c>
      <c r="K256" s="189">
        <v>10.466307277628033</v>
      </c>
      <c r="L256" s="190">
        <f t="shared" si="51"/>
        <v>2.1695208882140449</v>
      </c>
      <c r="M256" s="189">
        <v>8.6520547945205486</v>
      </c>
      <c r="N256" s="190">
        <f t="shared" si="49"/>
        <v>-1.8142524831074844</v>
      </c>
    </row>
    <row r="257" spans="2:15" x14ac:dyDescent="0.25">
      <c r="B257" s="119" t="s">
        <v>85</v>
      </c>
      <c r="C257" s="189" t="s">
        <v>250</v>
      </c>
      <c r="D257" s="190" t="s">
        <v>250</v>
      </c>
      <c r="E257" s="189">
        <v>7.4173602853745537</v>
      </c>
      <c r="F257" s="190" t="str">
        <f t="shared" si="50"/>
        <v>-</v>
      </c>
      <c r="G257" s="189">
        <v>8.795209580838323</v>
      </c>
      <c r="H257" s="190">
        <f t="shared" si="50"/>
        <v>1.3778492954637693</v>
      </c>
      <c r="I257" s="189">
        <v>7.9409368635437882</v>
      </c>
      <c r="J257" s="190">
        <f t="shared" si="50"/>
        <v>-0.8542727172945348</v>
      </c>
      <c r="K257" s="189">
        <v>7.2018779342723001</v>
      </c>
      <c r="L257" s="190">
        <f t="shared" si="51"/>
        <v>-0.7390589292714882</v>
      </c>
      <c r="M257" s="189"/>
      <c r="N257" s="190"/>
    </row>
    <row r="258" spans="2:15" x14ac:dyDescent="0.25">
      <c r="B258" s="119" t="s">
        <v>87</v>
      </c>
      <c r="C258" s="189">
        <v>10.888888888888889</v>
      </c>
      <c r="D258" s="190">
        <v>1.2678843226788441</v>
      </c>
      <c r="E258" s="189">
        <v>9.3671328671328666</v>
      </c>
      <c r="F258" s="190">
        <f t="shared" si="50"/>
        <v>-1.5217560217560226</v>
      </c>
      <c r="G258" s="189">
        <v>8.6090425531914896</v>
      </c>
      <c r="H258" s="190">
        <f t="shared" si="50"/>
        <v>-0.75809031394137705</v>
      </c>
      <c r="I258" s="189">
        <v>7.965608465608466</v>
      </c>
      <c r="J258" s="190">
        <f t="shared" si="50"/>
        <v>-0.64343408758302356</v>
      </c>
      <c r="K258" s="189">
        <v>10.337874659400544</v>
      </c>
      <c r="L258" s="190">
        <f t="shared" si="51"/>
        <v>2.3722661937920781</v>
      </c>
      <c r="M258" s="189"/>
      <c r="N258" s="190"/>
    </row>
    <row r="259" spans="2:15" x14ac:dyDescent="0.25">
      <c r="B259" s="119" t="s">
        <v>89</v>
      </c>
      <c r="C259" s="189">
        <v>2.75</v>
      </c>
      <c r="D259" s="190">
        <v>-6.3518363939899825</v>
      </c>
      <c r="E259" s="189">
        <v>8.5949612403100772</v>
      </c>
      <c r="F259" s="190">
        <f t="shared" si="50"/>
        <v>5.8449612403100772</v>
      </c>
      <c r="G259" s="189">
        <v>9.8945233265720081</v>
      </c>
      <c r="H259" s="190">
        <f t="shared" si="50"/>
        <v>1.2995620862619308</v>
      </c>
      <c r="I259" s="189">
        <v>8.3199052132701414</v>
      </c>
      <c r="J259" s="190">
        <f t="shared" si="50"/>
        <v>-1.5746181133018666</v>
      </c>
      <c r="K259" s="189">
        <v>9.5922551252847388</v>
      </c>
      <c r="L259" s="190">
        <f t="shared" si="51"/>
        <v>1.2723499120145974</v>
      </c>
      <c r="M259" s="189"/>
      <c r="N259" s="190"/>
    </row>
    <row r="260" spans="2:15" x14ac:dyDescent="0.25">
      <c r="B260" s="119" t="s">
        <v>91</v>
      </c>
      <c r="C260" s="189">
        <v>4.2352941176470589</v>
      </c>
      <c r="D260" s="190">
        <v>-2.6409685086155674</v>
      </c>
      <c r="E260" s="189">
        <v>6.878007598142676</v>
      </c>
      <c r="F260" s="190">
        <f t="shared" si="50"/>
        <v>2.6427134804956172</v>
      </c>
      <c r="G260" s="189">
        <v>6.7535545023696679</v>
      </c>
      <c r="H260" s="190">
        <f t="shared" si="50"/>
        <v>-0.12445309577300812</v>
      </c>
      <c r="I260" s="189">
        <v>6.281114848630466</v>
      </c>
      <c r="J260" s="190">
        <f t="shared" si="50"/>
        <v>-0.47243965373920194</v>
      </c>
      <c r="K260" s="189">
        <v>7.0145454545454546</v>
      </c>
      <c r="L260" s="190">
        <f t="shared" si="51"/>
        <v>0.73343060591498865</v>
      </c>
      <c r="M260" s="189"/>
      <c r="N260" s="190"/>
    </row>
    <row r="261" spans="2:15" x14ac:dyDescent="0.25">
      <c r="B261" s="119" t="s">
        <v>93</v>
      </c>
      <c r="C261" s="189">
        <v>5.9189189189189193</v>
      </c>
      <c r="D261" s="190">
        <v>-2.6005749251303278</v>
      </c>
      <c r="E261" s="189">
        <v>7.8625077591558039</v>
      </c>
      <c r="F261" s="190">
        <f t="shared" si="50"/>
        <v>1.9435888402368846</v>
      </c>
      <c r="G261" s="189">
        <v>7.8405093996361428</v>
      </c>
      <c r="H261" s="190">
        <f t="shared" si="50"/>
        <v>-2.1998359519661115E-2</v>
      </c>
      <c r="I261" s="189">
        <v>8.4503028143925896</v>
      </c>
      <c r="J261" s="190">
        <f t="shared" si="50"/>
        <v>0.60979341475644677</v>
      </c>
      <c r="K261" s="189">
        <v>7.8947197926789761</v>
      </c>
      <c r="L261" s="190">
        <f t="shared" si="51"/>
        <v>-0.55558302171361351</v>
      </c>
      <c r="M261" s="189"/>
      <c r="N261" s="190"/>
    </row>
    <row r="262" spans="2:15" x14ac:dyDescent="0.25">
      <c r="B262" s="119" t="s">
        <v>95</v>
      </c>
      <c r="C262" s="189">
        <v>7.8205128205128203</v>
      </c>
      <c r="D262" s="190">
        <v>-1.2378507650777975</v>
      </c>
      <c r="E262" s="189">
        <v>8.6154136758594628</v>
      </c>
      <c r="F262" s="190">
        <f t="shared" si="50"/>
        <v>0.79490085534664257</v>
      </c>
      <c r="G262" s="189">
        <v>8.5618691588785047</v>
      </c>
      <c r="H262" s="190">
        <f t="shared" si="50"/>
        <v>-5.3544516980958079E-2</v>
      </c>
      <c r="I262" s="189">
        <v>7.6238277179576244</v>
      </c>
      <c r="J262" s="190">
        <f t="shared" si="50"/>
        <v>-0.93804144092088038</v>
      </c>
      <c r="K262" s="189">
        <v>8.3462793733681462</v>
      </c>
      <c r="L262" s="190">
        <f t="shared" si="51"/>
        <v>0.72245165541052181</v>
      </c>
      <c r="M262" s="189"/>
      <c r="N262" s="190"/>
    </row>
    <row r="263" spans="2:15" ht="15.75" x14ac:dyDescent="0.25">
      <c r="B263" s="122" t="s">
        <v>32</v>
      </c>
      <c r="C263" s="191">
        <v>8.8963076923076922</v>
      </c>
      <c r="D263" s="192">
        <v>0.43811830934398621</v>
      </c>
      <c r="E263" s="191">
        <v>7.7692015570112982</v>
      </c>
      <c r="F263" s="192">
        <f t="shared" si="50"/>
        <v>-1.127106135296394</v>
      </c>
      <c r="G263" s="191">
        <v>8.2687803357527727</v>
      </c>
      <c r="H263" s="192">
        <f t="shared" si="50"/>
        <v>0.49957877874147449</v>
      </c>
      <c r="I263" s="191">
        <v>8.0127206977238892</v>
      </c>
      <c r="J263" s="192">
        <f t="shared" si="50"/>
        <v>-0.25605963802888354</v>
      </c>
      <c r="K263" s="191">
        <v>8.4210810567532288</v>
      </c>
      <c r="L263" s="192">
        <f t="shared" si="51"/>
        <v>0.40836035902933965</v>
      </c>
      <c r="M263" s="191">
        <v>8.9480558250615712</v>
      </c>
      <c r="N263" s="192">
        <v>0.23896771899512537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0" t="s">
        <v>301</v>
      </c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9.6649278919914092</v>
      </c>
      <c r="D273" s="190">
        <v>0.13160481980424521</v>
      </c>
      <c r="E273" s="189">
        <v>8.3212341197822148</v>
      </c>
      <c r="F273" s="190">
        <f t="shared" ref="F273:J275" si="52">IFERROR(E273-C273,"-")</f>
        <v>-1.3436937722091944</v>
      </c>
      <c r="G273" s="189">
        <v>8.4030825496342736</v>
      </c>
      <c r="H273" s="190">
        <f t="shared" si="52"/>
        <v>8.1848429852058757E-2</v>
      </c>
      <c r="I273" s="189">
        <v>8.2004524886877821</v>
      </c>
      <c r="J273" s="190">
        <f t="shared" si="52"/>
        <v>-0.2026300609464915</v>
      </c>
      <c r="K273" s="189">
        <v>8.8776695003110095</v>
      </c>
      <c r="L273" s="190">
        <f t="shared" ref="L273:L275" si="53">IFERROR(K273-I273,"-")</f>
        <v>0.67721701162322745</v>
      </c>
      <c r="M273" s="189">
        <v>11.700116346713205</v>
      </c>
      <c r="N273" s="190">
        <f t="shared" ref="N273:N278" si="54">IFERROR(M273-K273,"-")</f>
        <v>2.8224468464021957</v>
      </c>
    </row>
    <row r="274" spans="2:14" x14ac:dyDescent="0.25">
      <c r="B274" s="119" t="s">
        <v>75</v>
      </c>
      <c r="C274" s="189">
        <v>8.2841480127912295</v>
      </c>
      <c r="D274" s="190">
        <v>-0.96722372932125289</v>
      </c>
      <c r="E274" s="189">
        <v>7.5951086956521738</v>
      </c>
      <c r="F274" s="190">
        <f t="shared" si="52"/>
        <v>-0.68903931713905564</v>
      </c>
      <c r="G274" s="189">
        <v>8.2292319749216301</v>
      </c>
      <c r="H274" s="190">
        <f t="shared" si="52"/>
        <v>0.63412327926945622</v>
      </c>
      <c r="I274" s="189">
        <v>8.7536041939711673</v>
      </c>
      <c r="J274" s="190">
        <f t="shared" si="52"/>
        <v>0.52437221904953724</v>
      </c>
      <c r="K274" s="189">
        <v>9.0517909002904169</v>
      </c>
      <c r="L274" s="190">
        <f t="shared" si="53"/>
        <v>0.29818670631924959</v>
      </c>
      <c r="M274" s="189">
        <v>9.5968225419664268</v>
      </c>
      <c r="N274" s="190">
        <f t="shared" si="54"/>
        <v>0.54503164167600993</v>
      </c>
    </row>
    <row r="275" spans="2:14" x14ac:dyDescent="0.25">
      <c r="B275" s="119" t="s">
        <v>77</v>
      </c>
      <c r="C275" s="189">
        <v>9.3773006134969332</v>
      </c>
      <c r="D275" s="190">
        <v>1.372271789751073</v>
      </c>
      <c r="E275" s="189">
        <v>11.540598290598291</v>
      </c>
      <c r="F275" s="190">
        <f t="shared" si="52"/>
        <v>2.1632976771013581</v>
      </c>
      <c r="G275" s="189">
        <v>9.0803940260565614</v>
      </c>
      <c r="H275" s="190">
        <f t="shared" si="52"/>
        <v>-2.4602042645417299</v>
      </c>
      <c r="I275" s="189">
        <v>9.4451237263464343</v>
      </c>
      <c r="J275" s="190">
        <f t="shared" si="52"/>
        <v>0.36472970028987284</v>
      </c>
      <c r="K275" s="189">
        <v>8.5975887170154692</v>
      </c>
      <c r="L275" s="190">
        <f t="shared" si="53"/>
        <v>-0.84753500933096504</v>
      </c>
      <c r="M275" s="189">
        <v>9.0525980235894163</v>
      </c>
      <c r="N275" s="190">
        <f t="shared" si="54"/>
        <v>0.45500930657394711</v>
      </c>
    </row>
    <row r="276" spans="2:14" x14ac:dyDescent="0.25">
      <c r="B276" s="119" t="s">
        <v>79</v>
      </c>
      <c r="C276" s="189" t="s">
        <v>250</v>
      </c>
      <c r="D276" s="190" t="s">
        <v>250</v>
      </c>
      <c r="E276" s="189">
        <v>11.967391304347826</v>
      </c>
      <c r="F276" s="190" t="str">
        <f>IFERROR(E276-C276,"-")</f>
        <v>-</v>
      </c>
      <c r="G276" s="189">
        <v>9.2377972465581983</v>
      </c>
      <c r="H276" s="190">
        <f>IFERROR(G276-E276,"-")</f>
        <v>-2.7295940577896278</v>
      </c>
      <c r="I276" s="189">
        <v>8.0933140933140937</v>
      </c>
      <c r="J276" s="190">
        <f>IFERROR(I276-G276,"-")</f>
        <v>-1.1444831532441047</v>
      </c>
      <c r="K276" s="189">
        <v>13.656119900083263</v>
      </c>
      <c r="L276" s="190">
        <f>IFERROR(K276-I276,"-")</f>
        <v>5.5628058067691697</v>
      </c>
      <c r="M276" s="189">
        <v>10.770879526977089</v>
      </c>
      <c r="N276" s="190">
        <f t="shared" si="54"/>
        <v>-2.8852403731061749</v>
      </c>
    </row>
    <row r="277" spans="2:14" x14ac:dyDescent="0.25">
      <c r="B277" s="119" t="s">
        <v>81</v>
      </c>
      <c r="C277" s="189" t="s">
        <v>250</v>
      </c>
      <c r="D277" s="190" t="s">
        <v>250</v>
      </c>
      <c r="E277" s="189">
        <v>9.6999999999999993</v>
      </c>
      <c r="F277" s="190" t="str">
        <f t="shared" ref="F277:J285" si="55">IFERROR(E277-C277,"-")</f>
        <v>-</v>
      </c>
      <c r="G277" s="189">
        <v>7.8695652173913047</v>
      </c>
      <c r="H277" s="190">
        <f t="shared" si="55"/>
        <v>-1.8304347826086946</v>
      </c>
      <c r="I277" s="189">
        <v>9.7523364485981308</v>
      </c>
      <c r="J277" s="190">
        <f t="shared" si="55"/>
        <v>1.8827712312068261</v>
      </c>
      <c r="K277" s="189">
        <v>9.2666666666666675</v>
      </c>
      <c r="L277" s="190">
        <f t="shared" ref="L277:L285" si="56">IFERROR(K277-I277,"-")</f>
        <v>-0.48566978193146326</v>
      </c>
      <c r="M277" s="189">
        <v>7.0697674418604652</v>
      </c>
      <c r="N277" s="190">
        <f t="shared" si="54"/>
        <v>-2.1968992248062023</v>
      </c>
    </row>
    <row r="278" spans="2:14" x14ac:dyDescent="0.25">
      <c r="B278" s="119" t="s">
        <v>83</v>
      </c>
      <c r="C278" s="189" t="s">
        <v>250</v>
      </c>
      <c r="D278" s="190" t="s">
        <v>250</v>
      </c>
      <c r="E278" s="189">
        <v>3</v>
      </c>
      <c r="F278" s="190" t="str">
        <f t="shared" si="55"/>
        <v>-</v>
      </c>
      <c r="G278" s="189">
        <v>8.5033557046979862</v>
      </c>
      <c r="H278" s="190">
        <f t="shared" si="55"/>
        <v>5.5033557046979862</v>
      </c>
      <c r="I278" s="189">
        <v>8.7606177606177607</v>
      </c>
      <c r="J278" s="190">
        <f t="shared" si="55"/>
        <v>0.25726205591977447</v>
      </c>
      <c r="K278" s="189">
        <v>8.6916666666666664</v>
      </c>
      <c r="L278" s="190">
        <f t="shared" si="56"/>
        <v>-6.8951093951094222E-2</v>
      </c>
      <c r="M278" s="189">
        <v>7.4573643410852712</v>
      </c>
      <c r="N278" s="190">
        <f t="shared" si="54"/>
        <v>-1.2343023255813952</v>
      </c>
    </row>
    <row r="279" spans="2:14" x14ac:dyDescent="0.25">
      <c r="B279" s="119" t="s">
        <v>85</v>
      </c>
      <c r="C279" s="189" t="s">
        <v>250</v>
      </c>
      <c r="D279" s="190" t="s">
        <v>250</v>
      </c>
      <c r="E279" s="189">
        <v>8.2982456140350873</v>
      </c>
      <c r="F279" s="190" t="str">
        <f t="shared" si="55"/>
        <v>-</v>
      </c>
      <c r="G279" s="189">
        <v>7.8888888888888893</v>
      </c>
      <c r="H279" s="190">
        <f t="shared" si="55"/>
        <v>-0.40935672514619803</v>
      </c>
      <c r="I279" s="189">
        <v>12.705627705627705</v>
      </c>
      <c r="J279" s="190">
        <f t="shared" si="55"/>
        <v>4.8167388167388161</v>
      </c>
      <c r="K279" s="189">
        <v>6.8508771929824563</v>
      </c>
      <c r="L279" s="190">
        <f t="shared" si="56"/>
        <v>-5.854750512645249</v>
      </c>
      <c r="M279" s="189"/>
      <c r="N279" s="190"/>
    </row>
    <row r="280" spans="2:14" x14ac:dyDescent="0.25">
      <c r="B280" s="119" t="s">
        <v>87</v>
      </c>
      <c r="C280" s="189">
        <v>5.5</v>
      </c>
      <c r="D280" s="190">
        <v>-4.3538461538461544</v>
      </c>
      <c r="E280" s="189">
        <v>8.6111111111111107</v>
      </c>
      <c r="F280" s="190">
        <f t="shared" si="55"/>
        <v>3.1111111111111107</v>
      </c>
      <c r="G280" s="189">
        <v>6.964788732394366</v>
      </c>
      <c r="H280" s="190">
        <f t="shared" si="55"/>
        <v>-1.6463223787167447</v>
      </c>
      <c r="I280" s="189">
        <v>8.8852459016393439</v>
      </c>
      <c r="J280" s="190">
        <f t="shared" si="55"/>
        <v>1.9204571692449779</v>
      </c>
      <c r="K280" s="189">
        <v>7.3269230769230766</v>
      </c>
      <c r="L280" s="190">
        <f t="shared" si="56"/>
        <v>-1.5583228247162673</v>
      </c>
      <c r="M280" s="189"/>
      <c r="N280" s="190"/>
    </row>
    <row r="281" spans="2:14" x14ac:dyDescent="0.25">
      <c r="B281" s="119" t="s">
        <v>89</v>
      </c>
      <c r="C281" s="189">
        <v>7.4074074074074074</v>
      </c>
      <c r="D281" s="190">
        <v>-1.1861088020689019</v>
      </c>
      <c r="E281" s="189">
        <v>13.451612903225806</v>
      </c>
      <c r="F281" s="190">
        <f t="shared" si="55"/>
        <v>6.0442054958183986</v>
      </c>
      <c r="G281" s="189">
        <v>8.81</v>
      </c>
      <c r="H281" s="190">
        <f t="shared" si="55"/>
        <v>-4.6416129032258056</v>
      </c>
      <c r="I281" s="189">
        <v>7.7277936962750715</v>
      </c>
      <c r="J281" s="190">
        <f t="shared" si="55"/>
        <v>-1.082206303724929</v>
      </c>
      <c r="K281" s="189">
        <v>7.740384615384615</v>
      </c>
      <c r="L281" s="190">
        <f t="shared" si="56"/>
        <v>1.2590919109543464E-2</v>
      </c>
      <c r="M281" s="189"/>
      <c r="N281" s="190"/>
    </row>
    <row r="282" spans="2:14" x14ac:dyDescent="0.25">
      <c r="B282" s="119" t="s">
        <v>91</v>
      </c>
      <c r="C282" s="189">
        <v>5.7944444444444443</v>
      </c>
      <c r="D282" s="190">
        <v>-0.38469790521300329</v>
      </c>
      <c r="E282" s="189">
        <v>4.2093967517401394</v>
      </c>
      <c r="F282" s="190">
        <f t="shared" si="55"/>
        <v>-1.5850476927043049</v>
      </c>
      <c r="G282" s="189">
        <v>5.3309920983318699</v>
      </c>
      <c r="H282" s="190">
        <f t="shared" si="55"/>
        <v>1.1215953465917305</v>
      </c>
      <c r="I282" s="189">
        <v>5.4709576138147566</v>
      </c>
      <c r="J282" s="190">
        <f t="shared" si="55"/>
        <v>0.13996551548288672</v>
      </c>
      <c r="K282" s="189">
        <v>5.8508442776735459</v>
      </c>
      <c r="L282" s="190">
        <f t="shared" si="56"/>
        <v>0.37988666385878922</v>
      </c>
      <c r="M282" s="189"/>
      <c r="N282" s="190"/>
    </row>
    <row r="283" spans="2:14" x14ac:dyDescent="0.25">
      <c r="B283" s="119" t="s">
        <v>93</v>
      </c>
      <c r="C283" s="189">
        <v>9.0055970149253728</v>
      </c>
      <c r="D283" s="190">
        <v>-2.8492002140687589E-3</v>
      </c>
      <c r="E283" s="189">
        <v>9.3781206171107989</v>
      </c>
      <c r="F283" s="190">
        <f t="shared" si="55"/>
        <v>0.37252360218542613</v>
      </c>
      <c r="G283" s="189">
        <v>8.603550295857989</v>
      </c>
      <c r="H283" s="190">
        <f t="shared" si="55"/>
        <v>-0.77457032125280989</v>
      </c>
      <c r="I283" s="189">
        <v>9.4742484269401075</v>
      </c>
      <c r="J283" s="190">
        <f t="shared" si="55"/>
        <v>0.87069813108211846</v>
      </c>
      <c r="K283" s="189">
        <v>9.4645808736717836</v>
      </c>
      <c r="L283" s="190">
        <f t="shared" si="56"/>
        <v>-9.667553268323914E-3</v>
      </c>
      <c r="M283" s="189"/>
      <c r="N283" s="190"/>
    </row>
    <row r="284" spans="2:14" x14ac:dyDescent="0.25">
      <c r="B284" s="119" t="s">
        <v>95</v>
      </c>
      <c r="C284" s="189">
        <v>9.6896551724137936</v>
      </c>
      <c r="D284" s="190">
        <v>1.4419005779685818</v>
      </c>
      <c r="E284" s="189">
        <v>9.0790308624170759</v>
      </c>
      <c r="F284" s="190">
        <f t="shared" si="55"/>
        <v>-0.61062430999671768</v>
      </c>
      <c r="G284" s="189">
        <v>8.9088376804254246</v>
      </c>
      <c r="H284" s="190">
        <f t="shared" si="55"/>
        <v>-0.17019318199165134</v>
      </c>
      <c r="I284" s="189">
        <v>8.3665938864628817</v>
      </c>
      <c r="J284" s="190">
        <f t="shared" si="55"/>
        <v>-0.54224379396254285</v>
      </c>
      <c r="K284" s="189">
        <v>8.2607965451055669</v>
      </c>
      <c r="L284" s="190">
        <f t="shared" si="56"/>
        <v>-0.10579734135731478</v>
      </c>
      <c r="M284" s="189"/>
      <c r="N284" s="190"/>
    </row>
    <row r="285" spans="2:14" ht="15.75" x14ac:dyDescent="0.25">
      <c r="B285" s="122" t="s">
        <v>32</v>
      </c>
      <c r="C285" s="191">
        <v>8.9643305251837244</v>
      </c>
      <c r="D285" s="192">
        <v>0.33865125726399015</v>
      </c>
      <c r="E285" s="191">
        <v>8.4270435446906031</v>
      </c>
      <c r="F285" s="192">
        <f t="shared" si="55"/>
        <v>-0.53728698049312129</v>
      </c>
      <c r="G285" s="191">
        <v>8.3434397163120568</v>
      </c>
      <c r="H285" s="192">
        <f t="shared" si="55"/>
        <v>-8.3603828378546297E-2</v>
      </c>
      <c r="I285" s="191">
        <v>8.4642237804418308</v>
      </c>
      <c r="J285" s="192">
        <f t="shared" si="55"/>
        <v>0.12078406412977394</v>
      </c>
      <c r="K285" s="191">
        <v>8.7879118657772395</v>
      </c>
      <c r="L285" s="192">
        <f t="shared" si="56"/>
        <v>0.32368808533540872</v>
      </c>
      <c r="M285" s="191">
        <v>10.16186425967714</v>
      </c>
      <c r="N285" s="192">
        <v>0.92920539793253631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71AEE-3840-483A-B836-E041B58C8599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0" t="s">
        <v>290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4" si="2">IFERROR(M9-K9,"-")</f>
        <v>-0.13511015678454541</v>
      </c>
    </row>
    <row r="10" spans="1:15" x14ac:dyDescent="0.25">
      <c r="A10" s="1" t="s">
        <v>74</v>
      </c>
      <c r="B10" s="119" t="s">
        <v>75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76</v>
      </c>
      <c r="B11" s="119" t="s">
        <v>77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>
        <v>6.3569210711406177</v>
      </c>
      <c r="N13" s="190">
        <f t="shared" si="2"/>
        <v>-0.39424054228166749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>
        <v>6.9037161585469944</v>
      </c>
      <c r="N14" s="190">
        <f t="shared" si="2"/>
        <v>-4.3016357547899453E-2</v>
      </c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6.9251857107565735</v>
      </c>
      <c r="N21" s="192">
        <v>-0.26508748608206023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0" t="s">
        <v>302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8.2833862223985193</v>
      </c>
      <c r="D31" s="190">
        <v>0.12218844581612665</v>
      </c>
      <c r="E31" s="189">
        <v>7.0366795366795367</v>
      </c>
      <c r="F31" s="190">
        <f t="shared" ref="F31:J43" si="3">IFERROR(E31-C31,"-")</f>
        <v>-1.2467066857189826</v>
      </c>
      <c r="G31" s="189">
        <v>7.5615990822484909</v>
      </c>
      <c r="H31" s="190">
        <f t="shared" si="3"/>
        <v>0.52491954556895415</v>
      </c>
      <c r="I31" s="189">
        <v>7.715962775118105</v>
      </c>
      <c r="J31" s="190">
        <f t="shared" si="3"/>
        <v>0.15436369286961416</v>
      </c>
      <c r="K31" s="189">
        <v>7.481416442461053</v>
      </c>
      <c r="L31" s="190">
        <f t="shared" ref="L31:L43" si="4">IFERROR(K31-I31,"-")</f>
        <v>-0.23454633265705205</v>
      </c>
      <c r="M31" s="189">
        <v>7.4272287630616889</v>
      </c>
      <c r="N31" s="190">
        <f>IFERROR(M31-K31,"-")</f>
        <v>-5.4187679399364086E-2</v>
      </c>
    </row>
    <row r="32" spans="1:15" x14ac:dyDescent="0.25">
      <c r="B32" s="119" t="s">
        <v>75</v>
      </c>
      <c r="C32" s="189">
        <v>7.4081368395811689</v>
      </c>
      <c r="D32" s="190">
        <v>1.1861573528744174E-2</v>
      </c>
      <c r="E32" s="189">
        <v>5.5613919894944193</v>
      </c>
      <c r="F32" s="190">
        <f t="shared" si="3"/>
        <v>-1.8467448500867496</v>
      </c>
      <c r="G32" s="189">
        <v>6.4374683149397498</v>
      </c>
      <c r="H32" s="190">
        <f t="shared" si="3"/>
        <v>0.87607632544533054</v>
      </c>
      <c r="I32" s="189">
        <v>7.1782292003884756</v>
      </c>
      <c r="J32" s="190">
        <f t="shared" si="3"/>
        <v>0.74076088544872576</v>
      </c>
      <c r="K32" s="189">
        <v>6.8396673707221245</v>
      </c>
      <c r="L32" s="190">
        <f t="shared" si="4"/>
        <v>-0.33856182966635107</v>
      </c>
      <c r="M32" s="189">
        <v>6.5099681895464272</v>
      </c>
      <c r="N32" s="190">
        <f t="shared" ref="N32:N36" si="5">IFERROR(M32-K32,"-")</f>
        <v>-0.3296991811756973</v>
      </c>
    </row>
    <row r="33" spans="2:15" x14ac:dyDescent="0.25">
      <c r="B33" s="119" t="s">
        <v>77</v>
      </c>
      <c r="C33" s="189">
        <v>8.9463966399135035</v>
      </c>
      <c r="D33" s="190">
        <v>1.9949093822828532</v>
      </c>
      <c r="E33" s="189">
        <v>5.6058898847631244</v>
      </c>
      <c r="F33" s="190">
        <f t="shared" si="3"/>
        <v>-3.3405067551503791</v>
      </c>
      <c r="G33" s="189">
        <v>7.0441555012870438</v>
      </c>
      <c r="H33" s="190">
        <f t="shared" si="3"/>
        <v>1.4382656165239194</v>
      </c>
      <c r="I33" s="189">
        <v>6.9371056170476884</v>
      </c>
      <c r="J33" s="190">
        <f t="shared" si="3"/>
        <v>-0.10704988423935546</v>
      </c>
      <c r="K33" s="189">
        <v>6.5262970766394526</v>
      </c>
      <c r="L33" s="190">
        <f t="shared" si="4"/>
        <v>-0.41080854040823578</v>
      </c>
      <c r="M33" s="189">
        <v>6.4003403274646944</v>
      </c>
      <c r="N33" s="190">
        <f t="shared" si="5"/>
        <v>-0.12595674917475819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6.4394537177541729</v>
      </c>
      <c r="F34" s="190" t="str">
        <f t="shared" si="3"/>
        <v>-</v>
      </c>
      <c r="G34" s="189">
        <v>6.3882504919411778</v>
      </c>
      <c r="H34" s="190">
        <f t="shared" si="3"/>
        <v>-5.1203225812995079E-2</v>
      </c>
      <c r="I34" s="189">
        <v>6.4716835546238061</v>
      </c>
      <c r="J34" s="190">
        <f t="shared" si="3"/>
        <v>8.343306268262829E-2</v>
      </c>
      <c r="K34" s="189">
        <v>6.6061483034580517</v>
      </c>
      <c r="L34" s="190">
        <f t="shared" si="4"/>
        <v>0.13446474883424564</v>
      </c>
      <c r="M34" s="189">
        <v>6.246210180524999</v>
      </c>
      <c r="N34" s="190">
        <f t="shared" si="5"/>
        <v>-0.35993812293305272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5.2386780905752754</v>
      </c>
      <c r="F35" s="190" t="str">
        <f t="shared" si="3"/>
        <v>-</v>
      </c>
      <c r="G35" s="189">
        <v>6.5573295119278425</v>
      </c>
      <c r="H35" s="190">
        <f t="shared" si="3"/>
        <v>1.3186514213525671</v>
      </c>
      <c r="I35" s="189">
        <v>6.7713763585649707</v>
      </c>
      <c r="J35" s="190">
        <f t="shared" si="3"/>
        <v>0.21404684663712814</v>
      </c>
      <c r="K35" s="189">
        <v>6.3668200745123826</v>
      </c>
      <c r="L35" s="190">
        <f t="shared" si="4"/>
        <v>-0.40455628405258803</v>
      </c>
      <c r="M35" s="189">
        <v>6.1565574912891989</v>
      </c>
      <c r="N35" s="190">
        <f t="shared" si="5"/>
        <v>-0.2102625832231837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5.9221604447974583</v>
      </c>
      <c r="F36" s="190" t="str">
        <f t="shared" si="3"/>
        <v>-</v>
      </c>
      <c r="G36" s="189">
        <v>6.5912740640417917</v>
      </c>
      <c r="H36" s="190">
        <f t="shared" si="3"/>
        <v>0.66911361924433344</v>
      </c>
      <c r="I36" s="189">
        <v>6.750382689078128</v>
      </c>
      <c r="J36" s="190">
        <f t="shared" si="3"/>
        <v>0.15910862503633627</v>
      </c>
      <c r="K36" s="189">
        <v>6.5637853697068866</v>
      </c>
      <c r="L36" s="190">
        <f t="shared" si="4"/>
        <v>-0.18659731937124135</v>
      </c>
      <c r="M36" s="189">
        <v>6.6634788959473052</v>
      </c>
      <c r="N36" s="190">
        <f t="shared" si="5"/>
        <v>9.9693526240418606E-2</v>
      </c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6.1091594827586206</v>
      </c>
      <c r="F37" s="190" t="str">
        <f t="shared" si="3"/>
        <v>-</v>
      </c>
      <c r="G37" s="189">
        <v>6.9145621238539849</v>
      </c>
      <c r="H37" s="190">
        <f t="shared" si="3"/>
        <v>0.8054026410953643</v>
      </c>
      <c r="I37" s="189">
        <v>7.2626653392120613</v>
      </c>
      <c r="J37" s="190">
        <f t="shared" si="3"/>
        <v>0.34810321535807631</v>
      </c>
      <c r="K37" s="189">
        <v>6.9525761047463179</v>
      </c>
      <c r="L37" s="190">
        <f t="shared" si="4"/>
        <v>-0.31008923446574332</v>
      </c>
      <c r="M37" s="189"/>
      <c r="N37" s="190"/>
    </row>
    <row r="38" spans="2:15" x14ac:dyDescent="0.25">
      <c r="B38" s="119" t="s">
        <v>87</v>
      </c>
      <c r="C38" s="189">
        <v>6.7699033918623508</v>
      </c>
      <c r="D38" s="190">
        <v>-0.84570697342019674</v>
      </c>
      <c r="E38" s="189">
        <v>7.0021592156029877</v>
      </c>
      <c r="F38" s="190">
        <f t="shared" si="3"/>
        <v>0.23225582374063691</v>
      </c>
      <c r="G38" s="189">
        <v>7.4149865168853308</v>
      </c>
      <c r="H38" s="190">
        <f t="shared" si="3"/>
        <v>0.41282730128234313</v>
      </c>
      <c r="I38" s="189">
        <v>8.1764714322610264</v>
      </c>
      <c r="J38" s="190">
        <f t="shared" si="3"/>
        <v>0.76148491537569551</v>
      </c>
      <c r="K38" s="189">
        <v>7.0446740210440497</v>
      </c>
      <c r="L38" s="190">
        <f t="shared" si="4"/>
        <v>-1.1317974112169766</v>
      </c>
      <c r="M38" s="189"/>
      <c r="N38" s="190"/>
    </row>
    <row r="39" spans="2:15" x14ac:dyDescent="0.25">
      <c r="B39" s="119" t="s">
        <v>89</v>
      </c>
      <c r="C39" s="189">
        <v>6.8947068867387591</v>
      </c>
      <c r="D39" s="190">
        <v>-1.0629678866456622</v>
      </c>
      <c r="E39" s="189">
        <v>7.1042353911404339</v>
      </c>
      <c r="F39" s="190">
        <f t="shared" si="3"/>
        <v>0.20952850440167481</v>
      </c>
      <c r="G39" s="189">
        <v>7.2388671511086269</v>
      </c>
      <c r="H39" s="190">
        <f t="shared" si="3"/>
        <v>0.13463175996819299</v>
      </c>
      <c r="I39" s="189">
        <v>7.3095018450184499</v>
      </c>
      <c r="J39" s="190">
        <f t="shared" si="3"/>
        <v>7.0634693909823021E-2</v>
      </c>
      <c r="K39" s="189">
        <v>6.9818143754361479</v>
      </c>
      <c r="L39" s="190">
        <f t="shared" si="4"/>
        <v>-0.32768746958230199</v>
      </c>
      <c r="M39" s="189"/>
      <c r="N39" s="190"/>
    </row>
    <row r="40" spans="2:15" x14ac:dyDescent="0.25">
      <c r="B40" s="119" t="s">
        <v>91</v>
      </c>
      <c r="C40" s="189">
        <v>5.2761385833247658</v>
      </c>
      <c r="D40" s="190">
        <v>-1.9778629671335315</v>
      </c>
      <c r="E40" s="189">
        <v>7.02113875314675</v>
      </c>
      <c r="F40" s="190">
        <f t="shared" si="3"/>
        <v>1.7450001698219841</v>
      </c>
      <c r="G40" s="189">
        <v>6.9094150511672305</v>
      </c>
      <c r="H40" s="190">
        <f t="shared" si="3"/>
        <v>-0.11172370197951942</v>
      </c>
      <c r="I40" s="189">
        <v>6.8764488218969362</v>
      </c>
      <c r="J40" s="190">
        <f t="shared" si="3"/>
        <v>-3.2966229270294356E-2</v>
      </c>
      <c r="K40" s="189">
        <v>6.604651745030294</v>
      </c>
      <c r="L40" s="190">
        <f t="shared" si="4"/>
        <v>-0.27179707686664223</v>
      </c>
      <c r="M40" s="189"/>
      <c r="N40" s="190"/>
    </row>
    <row r="41" spans="2:15" x14ac:dyDescent="0.25">
      <c r="B41" s="119" t="s">
        <v>93</v>
      </c>
      <c r="C41" s="189">
        <v>6.9719288865124982</v>
      </c>
      <c r="D41" s="190">
        <v>-0.38722902141500892</v>
      </c>
      <c r="E41" s="189">
        <v>7.2719154918873734</v>
      </c>
      <c r="F41" s="190">
        <f t="shared" si="3"/>
        <v>0.2999866053748752</v>
      </c>
      <c r="G41" s="189">
        <v>7.1666844033628774</v>
      </c>
      <c r="H41" s="190">
        <f t="shared" si="3"/>
        <v>-0.10523108852449603</v>
      </c>
      <c r="I41" s="189">
        <v>6.9762890371997406</v>
      </c>
      <c r="J41" s="190">
        <f t="shared" si="3"/>
        <v>-0.19039536616313679</v>
      </c>
      <c r="K41" s="189">
        <v>6.8853814462281573</v>
      </c>
      <c r="L41" s="190">
        <f t="shared" si="4"/>
        <v>-9.0907590971583296E-2</v>
      </c>
      <c r="M41" s="189"/>
      <c r="N41" s="190"/>
    </row>
    <row r="42" spans="2:15" x14ac:dyDescent="0.25">
      <c r="B42" s="119" t="s">
        <v>95</v>
      </c>
      <c r="C42" s="189">
        <v>6.8524370973623432</v>
      </c>
      <c r="D42" s="190">
        <v>-0.77080001668734699</v>
      </c>
      <c r="E42" s="189">
        <v>7.1127812920147226</v>
      </c>
      <c r="F42" s="190">
        <f t="shared" si="3"/>
        <v>0.26034419465237946</v>
      </c>
      <c r="G42" s="189">
        <v>7.0239810951950288</v>
      </c>
      <c r="H42" s="190">
        <f t="shared" si="3"/>
        <v>-8.8800196819693866E-2</v>
      </c>
      <c r="I42" s="189">
        <v>7.0943493808552764</v>
      </c>
      <c r="J42" s="190">
        <f t="shared" si="3"/>
        <v>7.0368285660247665E-2</v>
      </c>
      <c r="K42" s="189">
        <v>6.7976407417196434</v>
      </c>
      <c r="L42" s="190">
        <f t="shared" si="4"/>
        <v>-0.29670863913563306</v>
      </c>
      <c r="M42" s="189"/>
      <c r="N42" s="190"/>
    </row>
    <row r="43" spans="2:15" ht="15.75" x14ac:dyDescent="0.25">
      <c r="B43" s="122" t="s">
        <v>32</v>
      </c>
      <c r="C43" s="191">
        <v>7.5481653488721587</v>
      </c>
      <c r="D43" s="192">
        <v>5.2724969143530309E-2</v>
      </c>
      <c r="E43" s="191">
        <v>6.9248409925647225</v>
      </c>
      <c r="F43" s="192">
        <f t="shared" si="3"/>
        <v>-0.62332435630743621</v>
      </c>
      <c r="G43" s="191">
        <v>6.932464916278767</v>
      </c>
      <c r="H43" s="192">
        <f t="shared" si="3"/>
        <v>7.6239237140445226E-3</v>
      </c>
      <c r="I43" s="191">
        <v>7.1253564100760878</v>
      </c>
      <c r="J43" s="192">
        <f t="shared" si="3"/>
        <v>0.19289149379732073</v>
      </c>
      <c r="K43" s="191">
        <v>6.7986016875864079</v>
      </c>
      <c r="L43" s="192">
        <f t="shared" si="4"/>
        <v>-0.32675472248967985</v>
      </c>
      <c r="M43" s="191">
        <v>6.5656742065579516</v>
      </c>
      <c r="N43" s="192">
        <v>-0.14874198225010282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0" t="s">
        <v>303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8.2814146646423143</v>
      </c>
      <c r="D53" s="190">
        <v>0.12898565170045551</v>
      </c>
      <c r="E53" s="189">
        <v>7.0878293601003763</v>
      </c>
      <c r="F53" s="190">
        <f t="shared" ref="F53:J65" si="6">IFERROR(E53-C53,"-")</f>
        <v>-1.193585304541938</v>
      </c>
      <c r="G53" s="189">
        <v>7.283279094994576</v>
      </c>
      <c r="H53" s="190">
        <f t="shared" si="6"/>
        <v>0.1954497348941997</v>
      </c>
      <c r="I53" s="189">
        <v>7.6864420808674421</v>
      </c>
      <c r="J53" s="190">
        <f t="shared" si="6"/>
        <v>0.40316298587286603</v>
      </c>
      <c r="K53" s="189">
        <v>7.5182657085093183</v>
      </c>
      <c r="L53" s="190">
        <f t="shared" ref="L53:L65" si="7">IFERROR(K53-I53,"-")</f>
        <v>-0.16817637235812377</v>
      </c>
      <c r="M53" s="189">
        <v>7.5633170957121125</v>
      </c>
      <c r="N53" s="190">
        <f>IFERROR(M53-K53,"-")</f>
        <v>4.5051387202794224E-2</v>
      </c>
    </row>
    <row r="54" spans="1:15" x14ac:dyDescent="0.25">
      <c r="A54" s="1"/>
      <c r="B54" s="119" t="s">
        <v>75</v>
      </c>
      <c r="C54" s="189">
        <v>7.3425917851225257</v>
      </c>
      <c r="D54" s="190">
        <v>-0.12192981096949129</v>
      </c>
      <c r="E54" s="189">
        <v>5.7094647013188515</v>
      </c>
      <c r="F54" s="190">
        <f t="shared" si="6"/>
        <v>-1.6331270838036742</v>
      </c>
      <c r="G54" s="189">
        <v>6.4920602760541977</v>
      </c>
      <c r="H54" s="190">
        <f t="shared" si="6"/>
        <v>0.78259557473534613</v>
      </c>
      <c r="I54" s="189">
        <v>7.2669387042573153</v>
      </c>
      <c r="J54" s="190">
        <f t="shared" si="6"/>
        <v>0.77487842820311759</v>
      </c>
      <c r="K54" s="189">
        <v>7.0000197816110141</v>
      </c>
      <c r="L54" s="190">
        <f t="shared" si="7"/>
        <v>-0.26691892264630113</v>
      </c>
      <c r="M54" s="189">
        <v>6.5213538483661067</v>
      </c>
      <c r="N54" s="190">
        <f t="shared" ref="N54:N58" si="8">IFERROR(M54-K54,"-")</f>
        <v>-0.47866593324490747</v>
      </c>
    </row>
    <row r="55" spans="1:15" x14ac:dyDescent="0.25">
      <c r="A55" s="1"/>
      <c r="B55" s="119" t="s">
        <v>77</v>
      </c>
      <c r="C55" s="189">
        <v>9.0908874896043717</v>
      </c>
      <c r="D55" s="190">
        <v>2.0465559065794947</v>
      </c>
      <c r="E55" s="189">
        <v>5.8562537048014223</v>
      </c>
      <c r="F55" s="190">
        <f t="shared" si="6"/>
        <v>-3.2346337848029494</v>
      </c>
      <c r="G55" s="189">
        <v>7.2036396114770573</v>
      </c>
      <c r="H55" s="190">
        <f t="shared" si="6"/>
        <v>1.3473859066756351</v>
      </c>
      <c r="I55" s="189">
        <v>7.1145171570139185</v>
      </c>
      <c r="J55" s="190">
        <f t="shared" si="6"/>
        <v>-8.9122454463138823E-2</v>
      </c>
      <c r="K55" s="189">
        <v>6.7351235230934483</v>
      </c>
      <c r="L55" s="190">
        <f t="shared" si="7"/>
        <v>-0.37939363392047021</v>
      </c>
      <c r="M55" s="189">
        <v>6.4809595099203277</v>
      </c>
      <c r="N55" s="190">
        <f t="shared" si="8"/>
        <v>-0.25416401317312065</v>
      </c>
    </row>
    <row r="56" spans="1:15" x14ac:dyDescent="0.25">
      <c r="A56" s="1"/>
      <c r="B56" s="119" t="s">
        <v>79</v>
      </c>
      <c r="C56" s="189" t="s">
        <v>250</v>
      </c>
      <c r="D56" s="190" t="s">
        <v>250</v>
      </c>
      <c r="E56" s="189">
        <v>5.7941063911213169</v>
      </c>
      <c r="F56" s="190" t="str">
        <f t="shared" si="6"/>
        <v>-</v>
      </c>
      <c r="G56" s="189">
        <v>6.7615516848580244</v>
      </c>
      <c r="H56" s="190">
        <f t="shared" si="6"/>
        <v>0.96744529373670751</v>
      </c>
      <c r="I56" s="189">
        <v>6.5643387815750369</v>
      </c>
      <c r="J56" s="190">
        <f t="shared" si="6"/>
        <v>-0.19721290328298746</v>
      </c>
      <c r="K56" s="189">
        <v>6.8152374160575269</v>
      </c>
      <c r="L56" s="190">
        <f t="shared" si="7"/>
        <v>0.25089863448248995</v>
      </c>
      <c r="M56" s="189">
        <v>6.3203728879394054</v>
      </c>
      <c r="N56" s="190">
        <f t="shared" si="8"/>
        <v>-0.49486452811812143</v>
      </c>
    </row>
    <row r="57" spans="1:15" x14ac:dyDescent="0.25">
      <c r="A57" s="1"/>
      <c r="B57" s="119" t="s">
        <v>81</v>
      </c>
      <c r="C57" s="189" t="s">
        <v>250</v>
      </c>
      <c r="D57" s="190" t="s">
        <v>250</v>
      </c>
      <c r="E57" s="189">
        <v>5.5925179856115106</v>
      </c>
      <c r="F57" s="190" t="str">
        <f t="shared" si="6"/>
        <v>-</v>
      </c>
      <c r="G57" s="189">
        <v>6.8496478491710908</v>
      </c>
      <c r="H57" s="190">
        <f t="shared" si="6"/>
        <v>1.2571298635595802</v>
      </c>
      <c r="I57" s="189">
        <v>7.0119574389265056</v>
      </c>
      <c r="J57" s="190">
        <f t="shared" si="6"/>
        <v>0.16230958975541476</v>
      </c>
      <c r="K57" s="189">
        <v>6.5789624370132849</v>
      </c>
      <c r="L57" s="190">
        <f t="shared" si="7"/>
        <v>-0.43299500191322071</v>
      </c>
      <c r="M57" s="189">
        <v>6.2955156950672642</v>
      </c>
      <c r="N57" s="190">
        <f t="shared" si="8"/>
        <v>-0.28344674194602071</v>
      </c>
    </row>
    <row r="58" spans="1:15" x14ac:dyDescent="0.25">
      <c r="A58" s="1"/>
      <c r="B58" s="119" t="s">
        <v>83</v>
      </c>
      <c r="C58" s="189" t="s">
        <v>250</v>
      </c>
      <c r="D58" s="190" t="s">
        <v>250</v>
      </c>
      <c r="E58" s="189">
        <v>6.6948794650712653</v>
      </c>
      <c r="F58" s="190" t="str">
        <f t="shared" si="6"/>
        <v>-</v>
      </c>
      <c r="G58" s="189">
        <v>6.8383665065202468</v>
      </c>
      <c r="H58" s="190">
        <f t="shared" si="6"/>
        <v>0.1434870414489815</v>
      </c>
      <c r="I58" s="189">
        <v>6.9984387351778654</v>
      </c>
      <c r="J58" s="190">
        <f t="shared" si="6"/>
        <v>0.16007222865761861</v>
      </c>
      <c r="K58" s="189">
        <v>6.7373756549472246</v>
      </c>
      <c r="L58" s="190">
        <f t="shared" si="7"/>
        <v>-0.26106308023064084</v>
      </c>
      <c r="M58" s="189">
        <v>6.8076715946006985</v>
      </c>
      <c r="N58" s="190">
        <f t="shared" si="8"/>
        <v>7.0295939653473916E-2</v>
      </c>
    </row>
    <row r="59" spans="1:15" x14ac:dyDescent="0.25">
      <c r="A59" s="1"/>
      <c r="B59" s="119" t="s">
        <v>85</v>
      </c>
      <c r="C59" s="189" t="s">
        <v>250</v>
      </c>
      <c r="D59" s="190" t="s">
        <v>250</v>
      </c>
      <c r="E59" s="189">
        <v>6.3796912263085224</v>
      </c>
      <c r="F59" s="190" t="str">
        <f t="shared" si="6"/>
        <v>-</v>
      </c>
      <c r="G59" s="189">
        <v>6.991737964968971</v>
      </c>
      <c r="H59" s="190">
        <f t="shared" si="6"/>
        <v>0.61204673866044867</v>
      </c>
      <c r="I59" s="189">
        <v>7.4330071754729286</v>
      </c>
      <c r="J59" s="190">
        <f t="shared" si="6"/>
        <v>0.44126921050395751</v>
      </c>
      <c r="K59" s="189">
        <v>7.1010293757221383</v>
      </c>
      <c r="L59" s="190">
        <f t="shared" si="7"/>
        <v>-0.33197779975079023</v>
      </c>
      <c r="M59" s="189"/>
      <c r="N59" s="190"/>
    </row>
    <row r="60" spans="1:15" x14ac:dyDescent="0.25">
      <c r="A60" s="1"/>
      <c r="B60" s="119" t="s">
        <v>87</v>
      </c>
      <c r="C60" s="189">
        <v>6.91712158808933</v>
      </c>
      <c r="D60" s="190">
        <v>-0.69382901861731927</v>
      </c>
      <c r="E60" s="189">
        <v>7.1511943302126166</v>
      </c>
      <c r="F60" s="190">
        <f t="shared" si="6"/>
        <v>0.23407274212328666</v>
      </c>
      <c r="G60" s="189">
        <v>7.5181726261604931</v>
      </c>
      <c r="H60" s="190">
        <f t="shared" si="6"/>
        <v>0.36697829594787645</v>
      </c>
      <c r="I60" s="189">
        <v>7.5015812776723596</v>
      </c>
      <c r="J60" s="190">
        <f t="shared" si="6"/>
        <v>-1.6591348488133484E-2</v>
      </c>
      <c r="K60" s="189">
        <v>7.1414037629065676</v>
      </c>
      <c r="L60" s="190">
        <f t="shared" si="7"/>
        <v>-0.36017751476579196</v>
      </c>
      <c r="M60" s="189"/>
      <c r="N60" s="190"/>
    </row>
    <row r="61" spans="1:15" x14ac:dyDescent="0.25">
      <c r="A61" s="1"/>
      <c r="B61" s="119" t="s">
        <v>89</v>
      </c>
      <c r="C61" s="189">
        <v>7.3037426538818435</v>
      </c>
      <c r="D61" s="190">
        <v>-0.69289897628902519</v>
      </c>
      <c r="E61" s="189">
        <v>6.9833032011060299</v>
      </c>
      <c r="F61" s="190">
        <f t="shared" si="6"/>
        <v>-0.32043945277581365</v>
      </c>
      <c r="G61" s="189">
        <v>7.4246413433322465</v>
      </c>
      <c r="H61" s="190">
        <f t="shared" si="6"/>
        <v>0.44133814222621659</v>
      </c>
      <c r="I61" s="189">
        <v>7.4710882038315667</v>
      </c>
      <c r="J61" s="190">
        <f t="shared" si="6"/>
        <v>4.6446860499320231E-2</v>
      </c>
      <c r="K61" s="189">
        <v>7.140487299118714</v>
      </c>
      <c r="L61" s="190">
        <f t="shared" si="7"/>
        <v>-0.33060090471285264</v>
      </c>
      <c r="M61" s="189"/>
      <c r="N61" s="190"/>
    </row>
    <row r="62" spans="1:15" x14ac:dyDescent="0.25">
      <c r="A62" s="1"/>
      <c r="B62" s="119" t="s">
        <v>91</v>
      </c>
      <c r="C62" s="189">
        <v>5.2754170217947154</v>
      </c>
      <c r="D62" s="190">
        <v>-2.0403952298478858</v>
      </c>
      <c r="E62" s="189">
        <v>6.9548894596825983</v>
      </c>
      <c r="F62" s="190">
        <f t="shared" si="6"/>
        <v>1.6794724378878829</v>
      </c>
      <c r="G62" s="189">
        <v>7.0835261748145992</v>
      </c>
      <c r="H62" s="190">
        <f t="shared" si="6"/>
        <v>0.12863671513200092</v>
      </c>
      <c r="I62" s="189">
        <v>7.0528984464902189</v>
      </c>
      <c r="J62" s="190">
        <f t="shared" si="6"/>
        <v>-3.0627728324380321E-2</v>
      </c>
      <c r="K62" s="189">
        <v>6.7202831579982298</v>
      </c>
      <c r="L62" s="190">
        <f t="shared" si="7"/>
        <v>-0.33261528849198907</v>
      </c>
      <c r="M62" s="189"/>
      <c r="N62" s="190"/>
    </row>
    <row r="63" spans="1:15" x14ac:dyDescent="0.25">
      <c r="A63" s="1"/>
      <c r="B63" s="119" t="s">
        <v>93</v>
      </c>
      <c r="C63" s="189">
        <v>6.8962561231630515</v>
      </c>
      <c r="D63" s="190">
        <v>-0.5282741792246668</v>
      </c>
      <c r="E63" s="189">
        <v>7.3202912188598876</v>
      </c>
      <c r="F63" s="190">
        <f t="shared" si="6"/>
        <v>0.42403509569683617</v>
      </c>
      <c r="G63" s="189">
        <v>7.3741335822525871</v>
      </c>
      <c r="H63" s="190">
        <f t="shared" si="6"/>
        <v>5.3842363392699433E-2</v>
      </c>
      <c r="I63" s="189">
        <v>7.2696190820964564</v>
      </c>
      <c r="J63" s="190">
        <f t="shared" si="6"/>
        <v>-0.10451450015613073</v>
      </c>
      <c r="K63" s="189">
        <v>6.7793509562135421</v>
      </c>
      <c r="L63" s="190">
        <f t="shared" si="7"/>
        <v>-0.49026812588291424</v>
      </c>
      <c r="M63" s="189"/>
      <c r="N63" s="190"/>
    </row>
    <row r="64" spans="1:15" x14ac:dyDescent="0.25">
      <c r="A64" s="1"/>
      <c r="B64" s="119" t="s">
        <v>95</v>
      </c>
      <c r="C64" s="189">
        <v>6.5346969696969701</v>
      </c>
      <c r="D64" s="190">
        <v>-1.1204747091538154</v>
      </c>
      <c r="E64" s="189">
        <v>7.1775361306012915</v>
      </c>
      <c r="F64" s="190">
        <f t="shared" si="6"/>
        <v>0.64283916090432136</v>
      </c>
      <c r="G64" s="189">
        <v>7.1455098355982134</v>
      </c>
      <c r="H64" s="190">
        <f t="shared" si="6"/>
        <v>-3.2026295003078076E-2</v>
      </c>
      <c r="I64" s="189">
        <v>7.1138220941854309</v>
      </c>
      <c r="J64" s="190">
        <f t="shared" si="6"/>
        <v>-3.1687741412782522E-2</v>
      </c>
      <c r="K64" s="189">
        <v>6.8815392072784221</v>
      </c>
      <c r="L64" s="190">
        <f t="shared" si="7"/>
        <v>-0.23228288690700882</v>
      </c>
      <c r="M64" s="189"/>
      <c r="N64" s="190"/>
    </row>
    <row r="65" spans="1:15" ht="15.75" x14ac:dyDescent="0.25">
      <c r="B65" s="122" t="s">
        <v>32</v>
      </c>
      <c r="C65" s="191">
        <v>7.5327249759858939</v>
      </c>
      <c r="D65" s="192">
        <v>5.4294064969136357E-2</v>
      </c>
      <c r="E65" s="191">
        <v>6.9689290896121356</v>
      </c>
      <c r="F65" s="192">
        <f t="shared" si="6"/>
        <v>-0.56379588637375821</v>
      </c>
      <c r="G65" s="191">
        <v>7.0904638739236825</v>
      </c>
      <c r="H65" s="192">
        <f t="shared" si="6"/>
        <v>0.12153478431154685</v>
      </c>
      <c r="I65" s="191">
        <v>7.2082199380853735</v>
      </c>
      <c r="J65" s="192">
        <f t="shared" si="6"/>
        <v>0.11775606416169104</v>
      </c>
      <c r="K65" s="191">
        <v>6.9266848571301347</v>
      </c>
      <c r="L65" s="192">
        <f t="shared" si="7"/>
        <v>-0.28153508095523883</v>
      </c>
      <c r="M65" s="191">
        <v>6.6560259920593179</v>
      </c>
      <c r="N65" s="192">
        <v>-0.23457346036086957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0" t="s">
        <v>304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8.2890048358360904</v>
      </c>
      <c r="D75" s="190">
        <v>0.1025062988429184</v>
      </c>
      <c r="E75" s="189">
        <v>6.8661087866108783</v>
      </c>
      <c r="F75" s="190">
        <f t="shared" ref="F75:J87" si="9">IFERROR(E75-C75,"-")</f>
        <v>-1.4228960492252121</v>
      </c>
      <c r="G75" s="189">
        <v>8.7080301289416564</v>
      </c>
      <c r="H75" s="190">
        <f t="shared" si="9"/>
        <v>1.8419213423307781</v>
      </c>
      <c r="I75" s="189">
        <v>7.8112930170397599</v>
      </c>
      <c r="J75" s="190">
        <f t="shared" si="9"/>
        <v>-0.89673711190189653</v>
      </c>
      <c r="K75" s="189">
        <v>7.3294535248472839</v>
      </c>
      <c r="L75" s="190">
        <f t="shared" ref="L75:L87" si="10">IFERROR(K75-I75,"-")</f>
        <v>-0.48183949219247602</v>
      </c>
      <c r="M75" s="189">
        <v>7.0242859586112534</v>
      </c>
      <c r="N75" s="190">
        <f>IFERROR(M75-K75,"-")</f>
        <v>-0.30516756623603047</v>
      </c>
    </row>
    <row r="76" spans="1:15" x14ac:dyDescent="0.25">
      <c r="A76" s="1"/>
      <c r="B76" s="119" t="s">
        <v>75</v>
      </c>
      <c r="C76" s="189">
        <v>7.5883022712291002</v>
      </c>
      <c r="D76" s="190">
        <v>0.36444986898742737</v>
      </c>
      <c r="E76" s="189">
        <v>4.7457264957264957</v>
      </c>
      <c r="F76" s="190">
        <f t="shared" si="9"/>
        <v>-2.8425757755026044</v>
      </c>
      <c r="G76" s="189">
        <v>6.2548089144987715</v>
      </c>
      <c r="H76" s="190">
        <f t="shared" si="9"/>
        <v>1.5090824187722758</v>
      </c>
      <c r="I76" s="189">
        <v>6.9233999874631733</v>
      </c>
      <c r="J76" s="190">
        <f t="shared" si="9"/>
        <v>0.66859107296440179</v>
      </c>
      <c r="K76" s="189">
        <v>6.3670339921870447</v>
      </c>
      <c r="L76" s="190">
        <f t="shared" si="10"/>
        <v>-0.55636599527612862</v>
      </c>
      <c r="M76" s="189">
        <v>6.4733495201757432</v>
      </c>
      <c r="N76" s="190">
        <f t="shared" ref="N76:N80" si="11">IFERROR(M76-K76,"-")</f>
        <v>0.10631552798869848</v>
      </c>
    </row>
    <row r="77" spans="1:15" x14ac:dyDescent="0.25">
      <c r="A77" s="1"/>
      <c r="B77" s="119" t="s">
        <v>77</v>
      </c>
      <c r="C77" s="189">
        <v>8.6091778732843469</v>
      </c>
      <c r="D77" s="190">
        <v>1.8994552619086118</v>
      </c>
      <c r="E77" s="189">
        <v>4.0150659133709983</v>
      </c>
      <c r="F77" s="190">
        <f t="shared" si="9"/>
        <v>-4.5941119599133486</v>
      </c>
      <c r="G77" s="189">
        <v>6.5926417599089699</v>
      </c>
      <c r="H77" s="190">
        <f t="shared" si="9"/>
        <v>2.5775758465379717</v>
      </c>
      <c r="I77" s="189">
        <v>6.4836573830793487</v>
      </c>
      <c r="J77" s="190">
        <f t="shared" si="9"/>
        <v>-0.10898437682962125</v>
      </c>
      <c r="K77" s="189">
        <v>5.9453685258964146</v>
      </c>
      <c r="L77" s="190">
        <f t="shared" si="10"/>
        <v>-0.53828885718293407</v>
      </c>
      <c r="M77" s="189">
        <v>6.1167604866533507</v>
      </c>
      <c r="N77" s="190">
        <f t="shared" si="11"/>
        <v>0.17139196075693608</v>
      </c>
    </row>
    <row r="78" spans="1:15" x14ac:dyDescent="0.25">
      <c r="A78" s="1"/>
      <c r="B78" s="119" t="s">
        <v>79</v>
      </c>
      <c r="C78" s="189" t="s">
        <v>250</v>
      </c>
      <c r="D78" s="190" t="s">
        <v>250</v>
      </c>
      <c r="E78" s="189">
        <v>8.9120234604105573</v>
      </c>
      <c r="F78" s="190" t="str">
        <f t="shared" si="9"/>
        <v>-</v>
      </c>
      <c r="G78" s="189">
        <v>5.4027884089666482</v>
      </c>
      <c r="H78" s="190">
        <f t="shared" si="9"/>
        <v>-3.509235051443909</v>
      </c>
      <c r="I78" s="189">
        <v>6.2149014440235</v>
      </c>
      <c r="J78" s="190">
        <f t="shared" si="9"/>
        <v>0.81211303505685173</v>
      </c>
      <c r="K78" s="189">
        <v>5.9940852420991595</v>
      </c>
      <c r="L78" s="190">
        <f t="shared" si="10"/>
        <v>-0.22081620192434048</v>
      </c>
      <c r="M78" s="189">
        <v>5.9894432490586338</v>
      </c>
      <c r="N78" s="190">
        <f t="shared" si="11"/>
        <v>-4.6419930405257048E-3</v>
      </c>
    </row>
    <row r="79" spans="1:15" x14ac:dyDescent="0.25">
      <c r="A79" s="1"/>
      <c r="B79" s="119" t="s">
        <v>81</v>
      </c>
      <c r="C79" s="189" t="s">
        <v>250</v>
      </c>
      <c r="D79" s="190" t="s">
        <v>250</v>
      </c>
      <c r="E79" s="189">
        <v>3.222950819672131</v>
      </c>
      <c r="F79" s="190" t="str">
        <f t="shared" si="9"/>
        <v>-</v>
      </c>
      <c r="G79" s="189">
        <v>5.5331055429005316</v>
      </c>
      <c r="H79" s="190">
        <f t="shared" si="9"/>
        <v>2.3101547232284005</v>
      </c>
      <c r="I79" s="189">
        <v>5.9238744290582179</v>
      </c>
      <c r="J79" s="190">
        <f t="shared" si="9"/>
        <v>0.39076888615768635</v>
      </c>
      <c r="K79" s="189">
        <v>5.6744533732012705</v>
      </c>
      <c r="L79" s="190">
        <f t="shared" si="10"/>
        <v>-0.2494210558569474</v>
      </c>
      <c r="M79" s="189">
        <v>5.5714596949891071</v>
      </c>
      <c r="N79" s="190">
        <f t="shared" si="11"/>
        <v>-0.10299367821216343</v>
      </c>
    </row>
    <row r="80" spans="1:15" x14ac:dyDescent="0.25">
      <c r="A80" s="1"/>
      <c r="B80" s="119" t="s">
        <v>83</v>
      </c>
      <c r="C80" s="189" t="s">
        <v>250</v>
      </c>
      <c r="D80" s="190" t="s">
        <v>250</v>
      </c>
      <c r="E80" s="189">
        <v>3.575093532870123</v>
      </c>
      <c r="F80" s="190" t="str">
        <f t="shared" si="9"/>
        <v>-</v>
      </c>
      <c r="G80" s="189">
        <v>5.8430965060397453</v>
      </c>
      <c r="H80" s="190">
        <f t="shared" si="9"/>
        <v>2.2680029731696223</v>
      </c>
      <c r="I80" s="189">
        <v>5.9982021933241443</v>
      </c>
      <c r="J80" s="190">
        <f t="shared" si="9"/>
        <v>0.155105687284399</v>
      </c>
      <c r="K80" s="189">
        <v>6.0618618948292893</v>
      </c>
      <c r="L80" s="190">
        <f t="shared" si="10"/>
        <v>6.3659701505144994E-2</v>
      </c>
      <c r="M80" s="189">
        <v>6.1103558576569368</v>
      </c>
      <c r="N80" s="190">
        <f t="shared" si="11"/>
        <v>4.8493962827647508E-2</v>
      </c>
    </row>
    <row r="81" spans="1:15" x14ac:dyDescent="0.25">
      <c r="A81" s="1"/>
      <c r="B81" s="119" t="s">
        <v>85</v>
      </c>
      <c r="C81" s="189" t="s">
        <v>250</v>
      </c>
      <c r="D81" s="190" t="s">
        <v>250</v>
      </c>
      <c r="E81" s="189">
        <v>4.4676313785224675</v>
      </c>
      <c r="F81" s="190" t="str">
        <f t="shared" si="9"/>
        <v>-</v>
      </c>
      <c r="G81" s="189">
        <v>6.6621021021021019</v>
      </c>
      <c r="H81" s="190">
        <f t="shared" si="9"/>
        <v>2.1944707235796344</v>
      </c>
      <c r="I81" s="189">
        <v>6.7138997298108674</v>
      </c>
      <c r="J81" s="190">
        <f t="shared" si="9"/>
        <v>5.1797627708765503E-2</v>
      </c>
      <c r="K81" s="189">
        <v>6.5121279800550562</v>
      </c>
      <c r="L81" s="190">
        <f t="shared" si="10"/>
        <v>-0.20177174975581114</v>
      </c>
      <c r="M81" s="189"/>
      <c r="N81" s="190"/>
    </row>
    <row r="82" spans="1:15" x14ac:dyDescent="0.25">
      <c r="A82" s="1"/>
      <c r="B82" s="119" t="s">
        <v>87</v>
      </c>
      <c r="C82" s="189">
        <v>6.4086702386751098</v>
      </c>
      <c r="D82" s="190">
        <v>-1.2238003834862337</v>
      </c>
      <c r="E82" s="189">
        <v>6.3704802521787505</v>
      </c>
      <c r="F82" s="190">
        <f t="shared" si="9"/>
        <v>-3.8189986496359296E-2</v>
      </c>
      <c r="G82" s="189">
        <v>7.0882044713553798</v>
      </c>
      <c r="H82" s="190">
        <f t="shared" si="9"/>
        <v>0.71772421917662932</v>
      </c>
      <c r="I82" s="189">
        <v>10.777282540566892</v>
      </c>
      <c r="J82" s="190">
        <f t="shared" si="9"/>
        <v>3.6890780692115124</v>
      </c>
      <c r="K82" s="189">
        <v>6.7445251659436574</v>
      </c>
      <c r="L82" s="190">
        <f t="shared" si="10"/>
        <v>-4.0327573746232348</v>
      </c>
      <c r="M82" s="189"/>
      <c r="N82" s="190"/>
    </row>
    <row r="83" spans="1:15" x14ac:dyDescent="0.25">
      <c r="A83" s="1"/>
      <c r="B83" s="119" t="s">
        <v>89</v>
      </c>
      <c r="C83" s="189">
        <v>5.754204398447607</v>
      </c>
      <c r="D83" s="190">
        <v>-2.0639035339321072</v>
      </c>
      <c r="E83" s="189">
        <v>7.6982413372801668</v>
      </c>
      <c r="F83" s="190">
        <f t="shared" si="9"/>
        <v>1.9440369388325598</v>
      </c>
      <c r="G83" s="189">
        <v>6.6442734150795717</v>
      </c>
      <c r="H83" s="190">
        <f t="shared" si="9"/>
        <v>-1.0539679222005951</v>
      </c>
      <c r="I83" s="189">
        <v>6.783448363198886</v>
      </c>
      <c r="J83" s="190">
        <f t="shared" si="9"/>
        <v>0.1391749481193143</v>
      </c>
      <c r="K83" s="189">
        <v>6.4959179045243225</v>
      </c>
      <c r="L83" s="190">
        <f t="shared" si="10"/>
        <v>-0.2875304586745635</v>
      </c>
      <c r="M83" s="189"/>
      <c r="N83" s="190"/>
    </row>
    <row r="84" spans="1:15" x14ac:dyDescent="0.25">
      <c r="A84" s="1"/>
      <c r="B84" s="119" t="s">
        <v>91</v>
      </c>
      <c r="C84" s="189">
        <v>5.2800528401585201</v>
      </c>
      <c r="D84" s="190">
        <v>-1.7638179549996424</v>
      </c>
      <c r="E84" s="189">
        <v>7.2983685220729368</v>
      </c>
      <c r="F84" s="190">
        <f t="shared" si="9"/>
        <v>2.0183156819144168</v>
      </c>
      <c r="G84" s="189">
        <v>6.3252017608217166</v>
      </c>
      <c r="H84" s="190">
        <f t="shared" si="9"/>
        <v>-0.97316676125122026</v>
      </c>
      <c r="I84" s="189">
        <v>6.3279678068410465</v>
      </c>
      <c r="J84" s="190">
        <f t="shared" si="9"/>
        <v>2.7660460193299485E-3</v>
      </c>
      <c r="K84" s="189">
        <v>6.2304592215505359</v>
      </c>
      <c r="L84" s="190">
        <f t="shared" si="10"/>
        <v>-9.7508585290510652E-2</v>
      </c>
      <c r="M84" s="189"/>
      <c r="N84" s="190"/>
    </row>
    <row r="85" spans="1:15" x14ac:dyDescent="0.25">
      <c r="A85" s="1"/>
      <c r="B85" s="119" t="s">
        <v>93</v>
      </c>
      <c r="C85" s="189">
        <v>7.2169971671388105</v>
      </c>
      <c r="D85" s="190">
        <v>4.2628048874709279E-2</v>
      </c>
      <c r="E85" s="189">
        <v>7.11247143323539</v>
      </c>
      <c r="F85" s="190">
        <f t="shared" si="9"/>
        <v>-0.10452573390342046</v>
      </c>
      <c r="G85" s="189">
        <v>6.4895630753273696</v>
      </c>
      <c r="H85" s="190">
        <f t="shared" si="9"/>
        <v>-0.62290835790802035</v>
      </c>
      <c r="I85" s="189">
        <v>6.2915492957746482</v>
      </c>
      <c r="J85" s="190">
        <f t="shared" si="9"/>
        <v>-0.19801377955272148</v>
      </c>
      <c r="K85" s="189">
        <v>7.2395486496485386</v>
      </c>
      <c r="L85" s="190">
        <f t="shared" si="10"/>
        <v>0.94799935387389045</v>
      </c>
      <c r="M85" s="189"/>
      <c r="N85" s="190"/>
    </row>
    <row r="86" spans="1:15" x14ac:dyDescent="0.25">
      <c r="A86" s="1"/>
      <c r="B86" s="119" t="s">
        <v>95</v>
      </c>
      <c r="C86" s="189">
        <v>8.1413644744929314</v>
      </c>
      <c r="D86" s="190">
        <v>0.60755367174748276</v>
      </c>
      <c r="E86" s="189">
        <v>6.8714315482392161</v>
      </c>
      <c r="F86" s="190">
        <f t="shared" si="9"/>
        <v>-1.2699329262537153</v>
      </c>
      <c r="G86" s="189">
        <v>6.6228119706380575</v>
      </c>
      <c r="H86" s="190">
        <f t="shared" si="9"/>
        <v>-0.2486195776011586</v>
      </c>
      <c r="I86" s="189">
        <v>7.0346608998618372</v>
      </c>
      <c r="J86" s="190">
        <f t="shared" si="9"/>
        <v>0.41184892922377969</v>
      </c>
      <c r="K86" s="189">
        <v>6.551043892816045</v>
      </c>
      <c r="L86" s="190">
        <f t="shared" si="10"/>
        <v>-0.48361700704579214</v>
      </c>
      <c r="M86" s="189"/>
      <c r="N86" s="190"/>
    </row>
    <row r="87" spans="1:15" ht="15.75" x14ac:dyDescent="0.25">
      <c r="B87" s="122" t="s">
        <v>32</v>
      </c>
      <c r="C87" s="191">
        <v>7.5913972552270428</v>
      </c>
      <c r="D87" s="192">
        <v>4.3091121293446832E-2</v>
      </c>
      <c r="E87" s="191">
        <v>6.7455399431638776</v>
      </c>
      <c r="F87" s="192">
        <f t="shared" si="9"/>
        <v>-0.84585731206316517</v>
      </c>
      <c r="G87" s="191">
        <v>6.4269044031474971</v>
      </c>
      <c r="H87" s="192">
        <f t="shared" si="9"/>
        <v>-0.3186355400163805</v>
      </c>
      <c r="I87" s="191">
        <v>6.8745572242618751</v>
      </c>
      <c r="J87" s="192">
        <f t="shared" si="9"/>
        <v>0.44765282111437799</v>
      </c>
      <c r="K87" s="191">
        <v>6.401783930355359</v>
      </c>
      <c r="L87" s="192">
        <f t="shared" si="10"/>
        <v>-0.47277329390651612</v>
      </c>
      <c r="M87" s="191">
        <v>6.2492632199393734</v>
      </c>
      <c r="N87" s="192">
        <v>7.9703132294000056E-2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0" t="s">
        <v>305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9.2931405721316516</v>
      </c>
      <c r="D97" s="190">
        <v>0.18115288275823715</v>
      </c>
      <c r="E97" s="189">
        <v>6.2457056247894913</v>
      </c>
      <c r="F97" s="190">
        <f t="shared" ref="F97:J109" si="12">IFERROR(E97-C97,"-")</f>
        <v>-3.0474349473421602</v>
      </c>
      <c r="G97" s="189">
        <v>8.3071684805739654</v>
      </c>
      <c r="H97" s="190">
        <f t="shared" si="12"/>
        <v>2.0614628557844741</v>
      </c>
      <c r="I97" s="189">
        <v>8.3011123699660114</v>
      </c>
      <c r="J97" s="190">
        <f t="shared" si="12"/>
        <v>-6.0561106079539684E-3</v>
      </c>
      <c r="K97" s="189">
        <v>9.2936143676727365</v>
      </c>
      <c r="L97" s="190">
        <f t="shared" ref="L97:L109" si="13">IFERROR(K97-I97,"-")</f>
        <v>0.99250199770672509</v>
      </c>
      <c r="M97" s="189">
        <v>9.1721741344195511</v>
      </c>
      <c r="N97" s="190">
        <f>IFERROR(M97-K97,"-")</f>
        <v>-0.12144023325318543</v>
      </c>
    </row>
    <row r="98" spans="2:14" x14ac:dyDescent="0.25">
      <c r="B98" s="119" t="s">
        <v>75</v>
      </c>
      <c r="C98" s="189">
        <v>8.625096479943867</v>
      </c>
      <c r="D98" s="190">
        <v>-0.23021183653225563</v>
      </c>
      <c r="E98" s="189">
        <v>5.2119971771347915</v>
      </c>
      <c r="F98" s="190">
        <f t="shared" si="12"/>
        <v>-3.4130993028090755</v>
      </c>
      <c r="G98" s="189">
        <v>7.5730620891955018</v>
      </c>
      <c r="H98" s="190">
        <f t="shared" si="12"/>
        <v>2.3610649120607103</v>
      </c>
      <c r="I98" s="189">
        <v>8.1789666526378326</v>
      </c>
      <c r="J98" s="190">
        <f t="shared" si="12"/>
        <v>0.60590456344233079</v>
      </c>
      <c r="K98" s="189">
        <v>8.1201311092652038</v>
      </c>
      <c r="L98" s="190">
        <f t="shared" si="13"/>
        <v>-5.8835543372628862E-2</v>
      </c>
      <c r="M98" s="189">
        <v>8.01273552403355</v>
      </c>
      <c r="N98" s="190">
        <f t="shared" ref="N98:N102" si="14">IFERROR(M98-K98,"-")</f>
        <v>-0.10739558523165371</v>
      </c>
    </row>
    <row r="99" spans="2:14" x14ac:dyDescent="0.25">
      <c r="B99" s="119" t="s">
        <v>77</v>
      </c>
      <c r="C99" s="189">
        <v>9.711828834606191</v>
      </c>
      <c r="D99" s="190">
        <v>2.1381565017703155</v>
      </c>
      <c r="E99" s="189">
        <v>5.7293934681181957</v>
      </c>
      <c r="F99" s="190">
        <f t="shared" si="12"/>
        <v>-3.9824353664879952</v>
      </c>
      <c r="G99" s="189">
        <v>7.2856591610677324</v>
      </c>
      <c r="H99" s="190">
        <f t="shared" si="12"/>
        <v>1.5562656929495366</v>
      </c>
      <c r="I99" s="189">
        <v>7.4864847470716951</v>
      </c>
      <c r="J99" s="190">
        <f t="shared" si="12"/>
        <v>0.20082558600396272</v>
      </c>
      <c r="K99" s="189">
        <v>7.895418856522757</v>
      </c>
      <c r="L99" s="190">
        <f t="shared" si="13"/>
        <v>0.4089341094510619</v>
      </c>
      <c r="M99" s="189">
        <v>7.2273906597479618</v>
      </c>
      <c r="N99" s="190">
        <f t="shared" si="14"/>
        <v>-0.66802819677479519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4.7813427832583084</v>
      </c>
      <c r="F100" s="190" t="str">
        <f t="shared" si="12"/>
        <v>-</v>
      </c>
      <c r="G100" s="189">
        <v>6.7759002394614374</v>
      </c>
      <c r="H100" s="190">
        <f t="shared" si="12"/>
        <v>1.994557456203129</v>
      </c>
      <c r="I100" s="189">
        <v>6.817497116232782</v>
      </c>
      <c r="J100" s="190">
        <f t="shared" si="12"/>
        <v>4.1596876771344604E-2</v>
      </c>
      <c r="K100" s="189">
        <v>7.473088004190676</v>
      </c>
      <c r="L100" s="190">
        <f t="shared" si="13"/>
        <v>0.655590887957894</v>
      </c>
      <c r="M100" s="189">
        <v>6.9188518420570828</v>
      </c>
      <c r="N100" s="190">
        <f t="shared" si="14"/>
        <v>-0.55423616213359317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4.397778365511769</v>
      </c>
      <c r="F101" s="190" t="str">
        <f t="shared" si="12"/>
        <v>-</v>
      </c>
      <c r="G101" s="189">
        <v>6.9439102564102564</v>
      </c>
      <c r="H101" s="190">
        <f t="shared" si="12"/>
        <v>2.5461318908984873</v>
      </c>
      <c r="I101" s="189">
        <v>7.2586569343065692</v>
      </c>
      <c r="J101" s="190">
        <f t="shared" si="12"/>
        <v>0.31474667789631283</v>
      </c>
      <c r="K101" s="189">
        <v>7.3748725608744099</v>
      </c>
      <c r="L101" s="190">
        <f t="shared" si="13"/>
        <v>0.11621562656784068</v>
      </c>
      <c r="M101" s="189">
        <v>6.6775582121509505</v>
      </c>
      <c r="N101" s="190">
        <f t="shared" si="14"/>
        <v>-0.69731434872345943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5.0881335981755313</v>
      </c>
      <c r="F102" s="190" t="str">
        <f t="shared" si="12"/>
        <v>-</v>
      </c>
      <c r="G102" s="189">
        <v>7.1152385313686937</v>
      </c>
      <c r="H102" s="190">
        <f t="shared" si="12"/>
        <v>2.0271049331931623</v>
      </c>
      <c r="I102" s="189">
        <v>7.1489987528531422</v>
      </c>
      <c r="J102" s="190">
        <f t="shared" si="12"/>
        <v>3.3760221484448572E-2</v>
      </c>
      <c r="K102" s="189">
        <v>7.5855845256024095</v>
      </c>
      <c r="L102" s="190">
        <f t="shared" si="13"/>
        <v>0.43658577274926724</v>
      </c>
      <c r="M102" s="189">
        <v>7.2946518668012112</v>
      </c>
      <c r="N102" s="190">
        <f t="shared" si="14"/>
        <v>-0.29093265880119823</v>
      </c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5.9932805987922091</v>
      </c>
      <c r="F103" s="190" t="str">
        <f t="shared" si="12"/>
        <v>-</v>
      </c>
      <c r="G103" s="189">
        <v>7.5383412868191542</v>
      </c>
      <c r="H103" s="190">
        <f t="shared" si="12"/>
        <v>1.5450606880269451</v>
      </c>
      <c r="I103" s="189">
        <v>8.4821730950141117</v>
      </c>
      <c r="J103" s="190">
        <f t="shared" si="12"/>
        <v>0.94383180819495749</v>
      </c>
      <c r="K103" s="189">
        <v>8.1429656266053208</v>
      </c>
      <c r="L103" s="190">
        <f t="shared" si="13"/>
        <v>-0.3392074684087909</v>
      </c>
      <c r="M103" s="189"/>
      <c r="N103" s="190"/>
    </row>
    <row r="104" spans="2:14" x14ac:dyDescent="0.25">
      <c r="B104" s="119" t="s">
        <v>87</v>
      </c>
      <c r="C104" s="189">
        <v>5.7271688124172782</v>
      </c>
      <c r="D104" s="190">
        <v>-2.9064071460722003</v>
      </c>
      <c r="E104" s="189">
        <v>7.6142005157962602</v>
      </c>
      <c r="F104" s="190">
        <f t="shared" si="12"/>
        <v>1.8870317033789821</v>
      </c>
      <c r="G104" s="189">
        <v>7.8744468190747581</v>
      </c>
      <c r="H104" s="190">
        <f t="shared" si="12"/>
        <v>0.26024630327849785</v>
      </c>
      <c r="I104" s="189">
        <v>8.01108209668174</v>
      </c>
      <c r="J104" s="190">
        <f t="shared" si="12"/>
        <v>0.13663527760698191</v>
      </c>
      <c r="K104" s="189">
        <v>8.0382977830910889</v>
      </c>
      <c r="L104" s="190">
        <f t="shared" si="13"/>
        <v>2.7215686409348905E-2</v>
      </c>
      <c r="M104" s="189"/>
      <c r="N104" s="190"/>
    </row>
    <row r="105" spans="2:14" x14ac:dyDescent="0.25">
      <c r="B105" s="119" t="s">
        <v>89</v>
      </c>
      <c r="C105" s="189">
        <v>4.8131985098456624</v>
      </c>
      <c r="D105" s="190">
        <v>-3.3012043222765666</v>
      </c>
      <c r="E105" s="189">
        <v>7.2469283548747407</v>
      </c>
      <c r="F105" s="190">
        <f t="shared" si="12"/>
        <v>2.4337298450290783</v>
      </c>
      <c r="G105" s="189">
        <v>7.2615313415951048</v>
      </c>
      <c r="H105" s="190">
        <f t="shared" si="12"/>
        <v>1.4602986720364086E-2</v>
      </c>
      <c r="I105" s="189">
        <v>7.6952673050069818</v>
      </c>
      <c r="J105" s="190">
        <f t="shared" si="12"/>
        <v>0.43373596341187692</v>
      </c>
      <c r="K105" s="189">
        <v>7.7831139240506326</v>
      </c>
      <c r="L105" s="190">
        <f t="shared" si="13"/>
        <v>8.7846619043650875E-2</v>
      </c>
      <c r="M105" s="189"/>
      <c r="N105" s="190"/>
    </row>
    <row r="106" spans="2:14" x14ac:dyDescent="0.25">
      <c r="B106" s="119" t="s">
        <v>91</v>
      </c>
      <c r="C106" s="189">
        <v>4.2117686448480791</v>
      </c>
      <c r="D106" s="190">
        <v>-3.7509790793806559</v>
      </c>
      <c r="E106" s="189">
        <v>7.0020037817853416</v>
      </c>
      <c r="F106" s="190">
        <f t="shared" si="12"/>
        <v>2.7902351369372624</v>
      </c>
      <c r="G106" s="189">
        <v>7.3794434384827978</v>
      </c>
      <c r="H106" s="190">
        <f t="shared" si="12"/>
        <v>0.37743965669745627</v>
      </c>
      <c r="I106" s="189">
        <v>7.779149370829983</v>
      </c>
      <c r="J106" s="190">
        <f t="shared" si="12"/>
        <v>0.39970593234718521</v>
      </c>
      <c r="K106" s="189">
        <v>7.5828613151606339</v>
      </c>
      <c r="L106" s="190">
        <f t="shared" si="13"/>
        <v>-0.19628805566934915</v>
      </c>
      <c r="M106" s="189"/>
      <c r="N106" s="190"/>
    </row>
    <row r="107" spans="2:14" x14ac:dyDescent="0.25">
      <c r="B107" s="119" t="s">
        <v>93</v>
      </c>
      <c r="C107" s="189">
        <v>6.5008317622269045</v>
      </c>
      <c r="D107" s="190">
        <v>-1.7350610785046454</v>
      </c>
      <c r="E107" s="189">
        <v>7.7717367009387575</v>
      </c>
      <c r="F107" s="190">
        <f t="shared" si="12"/>
        <v>1.2709049387118529</v>
      </c>
      <c r="G107" s="189">
        <v>7.5624564187645769</v>
      </c>
      <c r="H107" s="190">
        <f t="shared" si="12"/>
        <v>-0.2092802821741806</v>
      </c>
      <c r="I107" s="189">
        <v>8.1975707936803399</v>
      </c>
      <c r="J107" s="190">
        <f t="shared" si="12"/>
        <v>0.63511437491576306</v>
      </c>
      <c r="K107" s="189">
        <v>7.6458898129853425</v>
      </c>
      <c r="L107" s="190">
        <f t="shared" si="13"/>
        <v>-0.55168098069499738</v>
      </c>
      <c r="M107" s="189"/>
      <c r="N107" s="190"/>
    </row>
    <row r="108" spans="2:14" x14ac:dyDescent="0.25">
      <c r="B108" s="119" t="s">
        <v>95</v>
      </c>
      <c r="C108" s="189">
        <v>6.7457202049940026</v>
      </c>
      <c r="D108" s="190">
        <v>-1.5311792913931228</v>
      </c>
      <c r="E108" s="189">
        <v>7.6706188030103934</v>
      </c>
      <c r="F108" s="190">
        <f t="shared" si="12"/>
        <v>0.92489859801639085</v>
      </c>
      <c r="G108" s="189">
        <v>7.6502985407427593</v>
      </c>
      <c r="H108" s="190">
        <f t="shared" si="12"/>
        <v>-2.032026226763417E-2</v>
      </c>
      <c r="I108" s="189">
        <v>8.0025941517806345</v>
      </c>
      <c r="J108" s="190">
        <f t="shared" si="12"/>
        <v>0.35229561103787521</v>
      </c>
      <c r="K108" s="189">
        <v>7.9492459197024994</v>
      </c>
      <c r="L108" s="190">
        <f t="shared" si="13"/>
        <v>-5.3348232078135105E-2</v>
      </c>
      <c r="M108" s="189"/>
      <c r="N108" s="190"/>
    </row>
    <row r="109" spans="2:14" ht="15.75" x14ac:dyDescent="0.25">
      <c r="B109" s="122" t="s">
        <v>32</v>
      </c>
      <c r="C109" s="191">
        <v>7.6976565365005385</v>
      </c>
      <c r="D109" s="192">
        <v>-0.41933174623124359</v>
      </c>
      <c r="E109" s="191">
        <v>6.7480053840829859</v>
      </c>
      <c r="F109" s="192">
        <f t="shared" si="12"/>
        <v>-0.9496511524175526</v>
      </c>
      <c r="G109" s="191">
        <v>7.4304103238841659</v>
      </c>
      <c r="H109" s="192">
        <f t="shared" si="12"/>
        <v>0.68240493980118</v>
      </c>
      <c r="I109" s="191">
        <v>7.7809349022994709</v>
      </c>
      <c r="J109" s="192">
        <f t="shared" si="12"/>
        <v>0.35052457841530504</v>
      </c>
      <c r="K109" s="191">
        <v>7.8999954403483574</v>
      </c>
      <c r="L109" s="192">
        <f t="shared" si="13"/>
        <v>0.1190605380488865</v>
      </c>
      <c r="M109" s="191">
        <v>7.4978530383324831</v>
      </c>
      <c r="N109" s="192">
        <v>-0.44178888003283934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27D3-3E4F-4435-B597-8AB35F2C38D9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E3A75-550D-4B8C-BE5F-BA5F83B2C2C2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80" t="s">
        <v>306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153</v>
      </c>
    </row>
    <row r="6" spans="1:16" ht="22.5" thickTop="1" thickBot="1" x14ac:dyDescent="0.3">
      <c r="B6" s="111"/>
      <c r="C6" s="305" t="s">
        <v>154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 t="s">
        <v>320</v>
      </c>
      <c r="F7" s="308"/>
      <c r="G7" s="309" t="s">
        <v>321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0.69230000000000003</v>
      </c>
      <c r="D9" s="121">
        <v>1.748971193415616E-2</v>
      </c>
      <c r="E9" s="198">
        <v>9.5100000000000004E-2</v>
      </c>
      <c r="F9" s="121">
        <f t="shared" ref="F9:J21" si="0">IFERROR(E9/C9-1,"-")</f>
        <v>-0.86263180702007802</v>
      </c>
      <c r="G9" s="198">
        <v>0.5</v>
      </c>
      <c r="H9" s="121">
        <f t="shared" si="0"/>
        <v>4.2576235541535228</v>
      </c>
      <c r="I9" s="198">
        <v>0.66949999999999998</v>
      </c>
      <c r="J9" s="121">
        <f t="shared" si="0"/>
        <v>0.33899999999999997</v>
      </c>
      <c r="K9" s="198">
        <v>0.70660000000000001</v>
      </c>
      <c r="L9" s="121">
        <f t="shared" ref="L9:L14" si="1">IFERROR(K9/I9-1,"-")</f>
        <v>5.5414488424197161E-2</v>
      </c>
      <c r="M9" s="198">
        <v>0.73430000000000006</v>
      </c>
      <c r="N9" s="121">
        <f t="shared" ref="N9:N14" si="2">IFERROR(M9/K9-1,"-")</f>
        <v>3.920181149165014E-2</v>
      </c>
    </row>
    <row r="10" spans="1:16" x14ac:dyDescent="0.25">
      <c r="A10" s="1" t="s">
        <v>74</v>
      </c>
      <c r="B10" s="119" t="s">
        <v>75</v>
      </c>
      <c r="C10" s="198">
        <v>0.68569999999999998</v>
      </c>
      <c r="D10" s="121">
        <v>-8.3875632682574031E-3</v>
      </c>
      <c r="E10" s="198">
        <v>0.1361</v>
      </c>
      <c r="F10" s="121">
        <f t="shared" si="0"/>
        <v>-0.80151669826454719</v>
      </c>
      <c r="G10" s="198">
        <v>0.61280000000000001</v>
      </c>
      <c r="H10" s="121">
        <f t="shared" si="0"/>
        <v>3.5025716385011023</v>
      </c>
      <c r="I10" s="198">
        <v>0.74250000000000005</v>
      </c>
      <c r="J10" s="121">
        <f t="shared" si="0"/>
        <v>0.21165143603133174</v>
      </c>
      <c r="K10" s="198">
        <v>0.74719999999999998</v>
      </c>
      <c r="L10" s="121">
        <f t="shared" si="1"/>
        <v>6.3299663299662967E-3</v>
      </c>
      <c r="M10" s="198">
        <v>0.76090000000000002</v>
      </c>
      <c r="N10" s="121">
        <f t="shared" si="2"/>
        <v>1.8335117773019327E-2</v>
      </c>
    </row>
    <row r="11" spans="1:16" x14ac:dyDescent="0.25">
      <c r="A11" s="1" t="s">
        <v>76</v>
      </c>
      <c r="B11" s="119" t="s">
        <v>77</v>
      </c>
      <c r="C11" s="198">
        <v>0.29420000000000002</v>
      </c>
      <c r="D11" s="121">
        <v>-0.5614192009540846</v>
      </c>
      <c r="E11" s="198">
        <v>0.1757</v>
      </c>
      <c r="F11" s="121">
        <f t="shared" si="0"/>
        <v>-0.40278721957851804</v>
      </c>
      <c r="G11" s="198">
        <v>0.65290000000000004</v>
      </c>
      <c r="H11" s="121">
        <f t="shared" si="0"/>
        <v>2.7159931701764375</v>
      </c>
      <c r="I11" s="198">
        <v>0.70920000000000005</v>
      </c>
      <c r="J11" s="121">
        <f t="shared" si="0"/>
        <v>8.6230663194976298E-2</v>
      </c>
      <c r="K11" s="198">
        <v>0.74159999999999993</v>
      </c>
      <c r="L11" s="121">
        <f t="shared" si="1"/>
        <v>4.5685279187817063E-2</v>
      </c>
      <c r="M11" s="198">
        <v>0.72219999999999995</v>
      </c>
      <c r="N11" s="121">
        <f t="shared" si="2"/>
        <v>-2.6159654800431476E-2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0.17579999999999998</v>
      </c>
      <c r="F12" s="121" t="str">
        <f t="shared" si="0"/>
        <v>-</v>
      </c>
      <c r="G12" s="198">
        <v>0.63419999999999999</v>
      </c>
      <c r="H12" s="121">
        <f t="shared" si="0"/>
        <v>2.6075085324232083</v>
      </c>
      <c r="I12" s="198">
        <v>0.66839999999999999</v>
      </c>
      <c r="J12" s="121">
        <f t="shared" si="0"/>
        <v>5.392620624408706E-2</v>
      </c>
      <c r="K12" s="198">
        <v>0.69840000000000002</v>
      </c>
      <c r="L12" s="121">
        <f t="shared" si="1"/>
        <v>4.4883303411131115E-2</v>
      </c>
      <c r="M12" s="198">
        <v>0.67959999999999998</v>
      </c>
      <c r="N12" s="121">
        <f t="shared" si="2"/>
        <v>-2.6918671248568171E-2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0.15710000000000002</v>
      </c>
      <c r="F13" s="121" t="str">
        <f t="shared" si="0"/>
        <v>-</v>
      </c>
      <c r="G13" s="198">
        <v>0.5615</v>
      </c>
      <c r="H13" s="121">
        <f t="shared" si="0"/>
        <v>2.5741565881604069</v>
      </c>
      <c r="I13" s="198">
        <v>0.58719999999999994</v>
      </c>
      <c r="J13" s="121">
        <f t="shared" si="0"/>
        <v>4.5770258236865535E-2</v>
      </c>
      <c r="K13" s="198">
        <v>0.65599999999999992</v>
      </c>
      <c r="L13" s="121">
        <f t="shared" si="1"/>
        <v>0.11716621253406001</v>
      </c>
      <c r="M13" s="198">
        <v>0.64739999999999998</v>
      </c>
      <c r="N13" s="121">
        <f t="shared" si="2"/>
        <v>-1.3109756097560932E-2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0.18729999999999999</v>
      </c>
      <c r="F14" s="121" t="str">
        <f t="shared" si="0"/>
        <v>-</v>
      </c>
      <c r="G14" s="198">
        <v>0.5746</v>
      </c>
      <c r="H14" s="121">
        <f t="shared" si="0"/>
        <v>2.0678056593699949</v>
      </c>
      <c r="I14" s="198">
        <v>0.68279999999999996</v>
      </c>
      <c r="J14" s="121">
        <f t="shared" si="0"/>
        <v>0.18830490776192121</v>
      </c>
      <c r="K14" s="198">
        <v>0.7095999999999999</v>
      </c>
      <c r="L14" s="121">
        <f t="shared" si="1"/>
        <v>3.9250146455770185E-2</v>
      </c>
      <c r="M14" s="198">
        <v>0.72840000000000005</v>
      </c>
      <c r="N14" s="121">
        <f t="shared" si="2"/>
        <v>2.6493799323562772E-2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0.31109999999999999</v>
      </c>
      <c r="F15" s="121" t="str">
        <f t="shared" si="0"/>
        <v>-</v>
      </c>
      <c r="G15" s="198">
        <v>0.70909999999999995</v>
      </c>
      <c r="H15" s="121">
        <f t="shared" si="0"/>
        <v>1.2793314046930249</v>
      </c>
      <c r="I15" s="198">
        <v>0.75749999999999995</v>
      </c>
      <c r="J15" s="121">
        <f t="shared" si="0"/>
        <v>6.8255535185446359E-2</v>
      </c>
      <c r="K15" s="198">
        <v>0.75879999999999992</v>
      </c>
      <c r="L15" s="121">
        <f>IFERROR(K15/I15-1,"-")</f>
        <v>1.7161716171616437E-3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0.32240000000000002</v>
      </c>
      <c r="D16" s="121">
        <v>-0.57595685913455208</v>
      </c>
      <c r="E16" s="198">
        <v>0.45500000000000002</v>
      </c>
      <c r="F16" s="121">
        <f t="shared" si="0"/>
        <v>0.41129032258064502</v>
      </c>
      <c r="G16" s="198">
        <v>0.74010000000000009</v>
      </c>
      <c r="H16" s="121">
        <f t="shared" si="0"/>
        <v>0.62659340659340668</v>
      </c>
      <c r="I16" s="198">
        <v>0.82290000000000008</v>
      </c>
      <c r="J16" s="121">
        <f t="shared" si="0"/>
        <v>0.11187677340899871</v>
      </c>
      <c r="K16" s="198">
        <v>0.79330000000000001</v>
      </c>
      <c r="L16" s="121">
        <f>IFERROR(K16/I16-1,"-")</f>
        <v>-3.5970348766557358E-2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0.17910000000000001</v>
      </c>
      <c r="D17" s="121">
        <v>-0.72344039530574422</v>
      </c>
      <c r="E17" s="198">
        <v>0.41299999999999998</v>
      </c>
      <c r="F17" s="121">
        <f t="shared" si="0"/>
        <v>1.3059743160245669</v>
      </c>
      <c r="G17" s="198">
        <v>0.63939999999999997</v>
      </c>
      <c r="H17" s="121">
        <f t="shared" si="0"/>
        <v>0.54818401937046013</v>
      </c>
      <c r="I17" s="198">
        <v>0.6966</v>
      </c>
      <c r="J17" s="121">
        <f t="shared" si="0"/>
        <v>8.945886768845801E-2</v>
      </c>
      <c r="K17" s="198">
        <v>0.70640000000000003</v>
      </c>
      <c r="L17" s="121">
        <f t="shared" ref="L17:L20" si="3">IFERROR(K17/I17-1,"-")</f>
        <v>1.4068331897789221E-2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0.16300000000000001</v>
      </c>
      <c r="D18" s="121">
        <v>-0.74938499384993851</v>
      </c>
      <c r="E18" s="198">
        <v>0.57179999999999997</v>
      </c>
      <c r="F18" s="121">
        <f t="shared" si="0"/>
        <v>2.5079754601226991</v>
      </c>
      <c r="G18" s="198">
        <v>0.66269999999999996</v>
      </c>
      <c r="H18" s="121">
        <f t="shared" si="0"/>
        <v>0.15897166841552979</v>
      </c>
      <c r="I18" s="198">
        <v>0.74870000000000003</v>
      </c>
      <c r="J18" s="121">
        <f t="shared" si="0"/>
        <v>0.12977214425833727</v>
      </c>
      <c r="K18" s="198">
        <v>0.73659999999999992</v>
      </c>
      <c r="L18" s="121">
        <f t="shared" si="3"/>
        <v>-1.6161346333645077E-2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0.18329999999999999</v>
      </c>
      <c r="D19" s="121">
        <v>-0.72493997599039617</v>
      </c>
      <c r="E19" s="198">
        <v>0.61499999999999999</v>
      </c>
      <c r="F19" s="121">
        <f t="shared" si="0"/>
        <v>2.3551554828150576</v>
      </c>
      <c r="G19" s="198">
        <v>0.66959999999999997</v>
      </c>
      <c r="H19" s="121">
        <f t="shared" si="0"/>
        <v>8.8780487804878128E-2</v>
      </c>
      <c r="I19" s="198">
        <v>0.73970000000000002</v>
      </c>
      <c r="J19" s="121">
        <f t="shared" si="0"/>
        <v>0.10468936678614105</v>
      </c>
      <c r="K19" s="198">
        <v>0.71489999999999998</v>
      </c>
      <c r="L19" s="121">
        <f t="shared" si="3"/>
        <v>-3.3527105583344707E-2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0.18170000000000003</v>
      </c>
      <c r="D20" s="121">
        <v>-0.72953259898779399</v>
      </c>
      <c r="E20" s="198">
        <v>0.51790000000000003</v>
      </c>
      <c r="F20" s="121">
        <f t="shared" si="0"/>
        <v>1.8503026967528893</v>
      </c>
      <c r="G20" s="198">
        <v>0.65170000000000006</v>
      </c>
      <c r="H20" s="121">
        <f t="shared" si="0"/>
        <v>0.25835103301795725</v>
      </c>
      <c r="I20" s="198">
        <v>0.72120000000000006</v>
      </c>
      <c r="J20" s="121">
        <f t="shared" si="0"/>
        <v>0.10664416142396815</v>
      </c>
      <c r="K20" s="198">
        <v>0.70669999999999999</v>
      </c>
      <c r="L20" s="121">
        <f t="shared" si="3"/>
        <v>-2.0105379922351729E-2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0.41641203353334449</v>
      </c>
      <c r="D21" s="124">
        <v>-0.38027305715035786</v>
      </c>
      <c r="E21" s="200">
        <v>0.38237984856351559</v>
      </c>
      <c r="F21" s="124">
        <f t="shared" si="0"/>
        <v>-8.1727189008104717E-2</v>
      </c>
      <c r="G21" s="200">
        <v>0.63514820255836268</v>
      </c>
      <c r="H21" s="124">
        <f t="shared" si="0"/>
        <v>0.6610399448203681</v>
      </c>
      <c r="I21" s="200">
        <v>0.71202240207954559</v>
      </c>
      <c r="J21" s="124">
        <f t="shared" si="0"/>
        <v>0.12103348354216448</v>
      </c>
      <c r="K21" s="200">
        <v>0.72327549742346608</v>
      </c>
      <c r="L21" s="124">
        <v>1.5804411927285544E-2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I24" s="201"/>
      <c r="K24" s="201"/>
      <c r="L24" s="121"/>
      <c r="M24" s="201"/>
      <c r="N24" s="121"/>
      <c r="O24" s="317"/>
    </row>
    <row r="26" spans="1:29" ht="21.75" customHeight="1" thickBot="1" x14ac:dyDescent="0.3">
      <c r="B26" s="280" t="s">
        <v>307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156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309" t="s">
        <v>320</v>
      </c>
      <c r="F29" s="308"/>
      <c r="G29" s="309" t="s">
        <v>321</v>
      </c>
      <c r="H29" s="308"/>
      <c r="I29" s="309">
        <v>2023</v>
      </c>
      <c r="J29" s="308"/>
      <c r="K29" s="309">
        <f>K$7</f>
        <v>2024</v>
      </c>
      <c r="L29" s="308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0.74340000000000006</v>
      </c>
      <c r="D31" s="121"/>
      <c r="E31" s="198">
        <v>7.5199999999999989E-2</v>
      </c>
      <c r="F31" s="121">
        <f t="shared" ref="F31:H43" si="4">IFERROR(E31/C31-1,"-")</f>
        <v>-0.89884315308044127</v>
      </c>
      <c r="G31" s="198">
        <v>0.4824</v>
      </c>
      <c r="H31" s="121">
        <f t="shared" si="4"/>
        <v>5.4148936170212778</v>
      </c>
      <c r="I31" s="198">
        <v>0.72840000000000005</v>
      </c>
      <c r="J31" s="121">
        <f t="shared" ref="J31:J43" si="5">IFERROR(I31/G31-1,"-")</f>
        <v>0.50995024875621908</v>
      </c>
      <c r="K31" s="198">
        <v>0.71409999999999996</v>
      </c>
      <c r="L31" s="121">
        <f t="shared" ref="L31:L39" si="6">IFERROR(K31/I31-1,"-")</f>
        <v>-1.9632070291048964E-2</v>
      </c>
      <c r="M31" s="198">
        <v>0.747</v>
      </c>
      <c r="N31" s="121">
        <f t="shared" ref="N31:N36" si="7">IFERROR(M31/K31-1,"-")</f>
        <v>4.6071978714465889E-2</v>
      </c>
    </row>
    <row r="32" spans="1:29" x14ac:dyDescent="0.25">
      <c r="B32" s="119" t="s">
        <v>75</v>
      </c>
      <c r="C32" s="198">
        <v>0.73480000000000001</v>
      </c>
      <c r="D32" s="121"/>
      <c r="E32" s="198">
        <v>0.17859999999999998</v>
      </c>
      <c r="F32" s="121">
        <f t="shared" si="4"/>
        <v>-0.75694066412629291</v>
      </c>
      <c r="G32" s="198">
        <v>0.61399999999999999</v>
      </c>
      <c r="H32" s="121">
        <f t="shared" si="4"/>
        <v>2.4378499440089589</v>
      </c>
      <c r="I32" s="198">
        <v>0.80059999999999998</v>
      </c>
      <c r="J32" s="121">
        <f t="shared" si="5"/>
        <v>0.30390879478827371</v>
      </c>
      <c r="K32" s="198">
        <v>0.79409999999999992</v>
      </c>
      <c r="L32" s="121">
        <f t="shared" si="6"/>
        <v>-8.1189108168874258E-3</v>
      </c>
      <c r="M32" s="198">
        <v>0.7743000000000001</v>
      </c>
      <c r="N32" s="121">
        <f t="shared" si="7"/>
        <v>-2.4933887419720246E-2</v>
      </c>
    </row>
    <row r="33" spans="2:16" x14ac:dyDescent="0.25">
      <c r="B33" s="119" t="s">
        <v>77</v>
      </c>
      <c r="C33" s="198">
        <v>0.31909999999999999</v>
      </c>
      <c r="D33" s="121"/>
      <c r="E33" s="198">
        <v>0.36119999999999997</v>
      </c>
      <c r="F33" s="121">
        <f t="shared" si="4"/>
        <v>0.13193356314634896</v>
      </c>
      <c r="G33" s="198">
        <v>0.68430000000000002</v>
      </c>
      <c r="H33" s="121">
        <f t="shared" si="4"/>
        <v>0.89451827242524939</v>
      </c>
      <c r="I33" s="198">
        <v>0.76540000000000008</v>
      </c>
      <c r="J33" s="121">
        <f t="shared" si="5"/>
        <v>0.11851527107993576</v>
      </c>
      <c r="K33" s="198">
        <v>0.76760000000000006</v>
      </c>
      <c r="L33" s="121">
        <f t="shared" si="6"/>
        <v>2.8743140841389625E-3</v>
      </c>
      <c r="M33" s="198">
        <v>0.7409</v>
      </c>
      <c r="N33" s="121">
        <f t="shared" si="7"/>
        <v>-3.4783741532047996E-2</v>
      </c>
    </row>
    <row r="34" spans="2:16" x14ac:dyDescent="0.25">
      <c r="B34" s="119" t="s">
        <v>79</v>
      </c>
      <c r="C34" s="198">
        <v>0</v>
      </c>
      <c r="D34" s="121"/>
      <c r="E34" s="198">
        <v>0.36180000000000001</v>
      </c>
      <c r="F34" s="121" t="str">
        <f t="shared" si="4"/>
        <v>-</v>
      </c>
      <c r="G34" s="198">
        <v>0.66879999999999995</v>
      </c>
      <c r="H34" s="121">
        <f t="shared" si="4"/>
        <v>0.84853510226644535</v>
      </c>
      <c r="I34" s="198">
        <v>0.74760000000000004</v>
      </c>
      <c r="J34" s="121">
        <f t="shared" si="5"/>
        <v>0.11782296650717727</v>
      </c>
      <c r="K34" s="198">
        <v>0.71609999999999996</v>
      </c>
      <c r="L34" s="121">
        <f t="shared" si="6"/>
        <v>-4.2134831460674316E-2</v>
      </c>
      <c r="M34" s="198">
        <v>0.66430000000000011</v>
      </c>
      <c r="N34" s="121">
        <f t="shared" si="7"/>
        <v>-7.2336265884652806E-2</v>
      </c>
    </row>
    <row r="35" spans="2:16" x14ac:dyDescent="0.25">
      <c r="B35" s="119" t="s">
        <v>81</v>
      </c>
      <c r="C35" s="198">
        <v>0</v>
      </c>
      <c r="D35" s="121"/>
      <c r="E35" s="198">
        <v>0.23989999999999997</v>
      </c>
      <c r="F35" s="121" t="str">
        <f t="shared" si="4"/>
        <v>-</v>
      </c>
      <c r="G35" s="198">
        <v>0.61009999999999998</v>
      </c>
      <c r="H35" s="121">
        <f t="shared" si="4"/>
        <v>1.5431429762401003</v>
      </c>
      <c r="I35" s="198">
        <v>0.68819999999999992</v>
      </c>
      <c r="J35" s="121">
        <f t="shared" si="5"/>
        <v>0.12801180134404189</v>
      </c>
      <c r="K35" s="198">
        <v>0.67500000000000004</v>
      </c>
      <c r="L35" s="121">
        <f t="shared" si="6"/>
        <v>-1.9180470793373816E-2</v>
      </c>
      <c r="M35" s="198">
        <v>0.68510000000000004</v>
      </c>
      <c r="N35" s="121">
        <f t="shared" si="7"/>
        <v>1.4962962962963067E-2</v>
      </c>
    </row>
    <row r="36" spans="2:16" x14ac:dyDescent="0.25">
      <c r="B36" s="119" t="s">
        <v>83</v>
      </c>
      <c r="C36" s="198">
        <v>0</v>
      </c>
      <c r="D36" s="121"/>
      <c r="E36" s="198">
        <v>0.20010000000000003</v>
      </c>
      <c r="F36" s="121" t="str">
        <f t="shared" si="4"/>
        <v>-</v>
      </c>
      <c r="G36" s="198">
        <v>0.63009999999999999</v>
      </c>
      <c r="H36" s="121">
        <f t="shared" si="4"/>
        <v>2.148925537231384</v>
      </c>
      <c r="I36" s="198">
        <v>0.7591</v>
      </c>
      <c r="J36" s="121">
        <f t="shared" si="5"/>
        <v>0.20472940803047135</v>
      </c>
      <c r="K36" s="198">
        <v>0.74480000000000002</v>
      </c>
      <c r="L36" s="121">
        <f t="shared" si="6"/>
        <v>-1.8838097747332361E-2</v>
      </c>
      <c r="M36" s="198">
        <v>0.77500000000000002</v>
      </c>
      <c r="N36" s="121">
        <f t="shared" si="7"/>
        <v>4.0547798066595142E-2</v>
      </c>
    </row>
    <row r="37" spans="2:16" x14ac:dyDescent="0.25">
      <c r="B37" s="119" t="s">
        <v>85</v>
      </c>
      <c r="C37" s="198">
        <v>0</v>
      </c>
      <c r="D37" s="121"/>
      <c r="E37" s="198">
        <v>0.2979</v>
      </c>
      <c r="F37" s="121" t="str">
        <f t="shared" si="4"/>
        <v>-</v>
      </c>
      <c r="G37" s="198">
        <v>0.73349999999999993</v>
      </c>
      <c r="H37" s="121">
        <f t="shared" si="4"/>
        <v>1.4622356495468276</v>
      </c>
      <c r="I37" s="198">
        <v>0.82590000000000008</v>
      </c>
      <c r="J37" s="121">
        <f t="shared" si="5"/>
        <v>0.12597137014314952</v>
      </c>
      <c r="K37" s="198">
        <v>0.78220000000000001</v>
      </c>
      <c r="L37" s="121">
        <f t="shared" si="6"/>
        <v>-5.2911974815353036E-2</v>
      </c>
      <c r="M37" s="198"/>
      <c r="N37" s="121"/>
    </row>
    <row r="38" spans="2:16" x14ac:dyDescent="0.25">
      <c r="B38" s="119" t="s">
        <v>87</v>
      </c>
      <c r="C38" s="198">
        <v>0.39679999999999999</v>
      </c>
      <c r="D38" s="121"/>
      <c r="E38" s="198">
        <v>0.48670000000000002</v>
      </c>
      <c r="F38" s="121">
        <f t="shared" si="4"/>
        <v>0.2265625</v>
      </c>
      <c r="G38" s="198">
        <v>0.79159999999999997</v>
      </c>
      <c r="H38" s="121">
        <f t="shared" si="4"/>
        <v>0.62646394082597068</v>
      </c>
      <c r="I38" s="198">
        <v>0.92049999999999998</v>
      </c>
      <c r="J38" s="121">
        <f t="shared" si="5"/>
        <v>0.162834765032845</v>
      </c>
      <c r="K38" s="198">
        <v>0.81459999999999999</v>
      </c>
      <c r="L38" s="121">
        <f t="shared" si="6"/>
        <v>-0.11504617055947852</v>
      </c>
      <c r="M38" s="198"/>
      <c r="N38" s="121"/>
    </row>
    <row r="39" spans="2:16" x14ac:dyDescent="0.25">
      <c r="B39" s="119" t="s">
        <v>89</v>
      </c>
      <c r="C39" s="198">
        <v>0.24129999999999999</v>
      </c>
      <c r="D39" s="121"/>
      <c r="E39" s="198">
        <v>0.43729999999999997</v>
      </c>
      <c r="F39" s="121">
        <f t="shared" si="4"/>
        <v>0.8122668876916701</v>
      </c>
      <c r="G39" s="198">
        <v>0.71860000000000002</v>
      </c>
      <c r="H39" s="121">
        <f t="shared" si="4"/>
        <v>0.64326549279670719</v>
      </c>
      <c r="I39" s="198">
        <v>0.77829999999999999</v>
      </c>
      <c r="J39" s="121">
        <f t="shared" si="5"/>
        <v>8.3078207625939315E-2</v>
      </c>
      <c r="K39" s="198">
        <v>0.76139999999999997</v>
      </c>
      <c r="L39" s="121">
        <f t="shared" si="6"/>
        <v>-2.1713992033920104E-2</v>
      </c>
      <c r="M39" s="198"/>
      <c r="N39" s="121"/>
    </row>
    <row r="40" spans="2:16" x14ac:dyDescent="0.25">
      <c r="B40" s="119" t="s">
        <v>91</v>
      </c>
      <c r="C40" s="198">
        <v>0.1978</v>
      </c>
      <c r="D40" s="121"/>
      <c r="E40" s="198">
        <v>0.65159999999999996</v>
      </c>
      <c r="F40" s="121">
        <f t="shared" si="4"/>
        <v>2.294236602628918</v>
      </c>
      <c r="G40" s="198">
        <v>0.73419999999999996</v>
      </c>
      <c r="H40" s="121">
        <f t="shared" si="4"/>
        <v>0.12676488643339479</v>
      </c>
      <c r="I40" s="198">
        <v>0.8165</v>
      </c>
      <c r="J40" s="121">
        <f t="shared" si="5"/>
        <v>0.11209479705802239</v>
      </c>
      <c r="K40" s="198">
        <v>0.7772</v>
      </c>
      <c r="L40" s="121">
        <f>IFERROR(K40/I40-1,"-")</f>
        <v>-4.8132271892222911E-2</v>
      </c>
      <c r="M40" s="198"/>
      <c r="N40" s="121"/>
    </row>
    <row r="41" spans="2:16" x14ac:dyDescent="0.25">
      <c r="B41" s="119" t="s">
        <v>93</v>
      </c>
      <c r="C41" s="198">
        <v>0.20780000000000001</v>
      </c>
      <c r="D41" s="121"/>
      <c r="E41" s="198">
        <v>0.66430000000000011</v>
      </c>
      <c r="F41" s="121">
        <f t="shared" si="4"/>
        <v>2.1968238691049091</v>
      </c>
      <c r="G41" s="198">
        <v>0.72659999999999991</v>
      </c>
      <c r="H41" s="121">
        <f t="shared" si="4"/>
        <v>9.3782929399367498E-2</v>
      </c>
      <c r="I41" s="198">
        <v>0.78749999999999998</v>
      </c>
      <c r="J41" s="121">
        <f t="shared" si="5"/>
        <v>8.3815028901734312E-2</v>
      </c>
      <c r="K41" s="198">
        <v>0.73769999999999991</v>
      </c>
      <c r="L41" s="121">
        <f>IFERROR(K41/I41-1,"-")</f>
        <v>-6.3238095238095315E-2</v>
      </c>
      <c r="M41" s="198"/>
      <c r="N41" s="121"/>
    </row>
    <row r="42" spans="2:16" x14ac:dyDescent="0.25">
      <c r="B42" s="119" t="s">
        <v>95</v>
      </c>
      <c r="C42" s="198">
        <v>0.19519999999999998</v>
      </c>
      <c r="D42" s="121"/>
      <c r="E42" s="198">
        <v>0.54210000000000003</v>
      </c>
      <c r="F42" s="121">
        <f t="shared" si="4"/>
        <v>1.7771516393442628</v>
      </c>
      <c r="G42" s="198">
        <v>0.71829999999999994</v>
      </c>
      <c r="H42" s="121">
        <f t="shared" si="4"/>
        <v>0.3250322818668141</v>
      </c>
      <c r="I42" s="198">
        <v>0.77560000000000007</v>
      </c>
      <c r="J42" s="121">
        <f t="shared" si="5"/>
        <v>7.9771683140749117E-2</v>
      </c>
      <c r="K42" s="198">
        <v>0.7198</v>
      </c>
      <c r="L42" s="121">
        <f>IFERROR(K42/I42-1,"-")</f>
        <v>-7.1944301186178561E-2</v>
      </c>
      <c r="M42" s="198"/>
      <c r="N42" s="121"/>
    </row>
    <row r="43" spans="2:16" ht="15.75" x14ac:dyDescent="0.25">
      <c r="B43" s="122" t="s">
        <v>32</v>
      </c>
      <c r="C43" s="200">
        <v>0.47595609055413801</v>
      </c>
      <c r="D43" s="124"/>
      <c r="E43" s="200">
        <v>0.46630368359626001</v>
      </c>
      <c r="F43" s="124">
        <f t="shared" si="4"/>
        <v>-2.0280036645061283E-2</v>
      </c>
      <c r="G43" s="200">
        <v>0.67828567936803452</v>
      </c>
      <c r="H43" s="124">
        <f t="shared" si="4"/>
        <v>0.45460073173111581</v>
      </c>
      <c r="I43" s="200">
        <v>0.78253357023995396</v>
      </c>
      <c r="J43" s="124">
        <f t="shared" si="5"/>
        <v>0.15369319159008077</v>
      </c>
      <c r="K43" s="200">
        <v>0.74850931295992884</v>
      </c>
      <c r="L43" s="124">
        <v>-4.3479613621677626E-2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I46" s="201"/>
      <c r="J46" s="201"/>
    </row>
    <row r="48" spans="2:16" ht="21.75" customHeight="1" thickBot="1" x14ac:dyDescent="0.3">
      <c r="B48" s="280" t="s">
        <v>308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4"/>
      <c r="L49" s="4"/>
      <c r="M49" s="4"/>
      <c r="N49" s="4"/>
      <c r="P49" s="1" t="s">
        <v>158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309" t="s">
        <v>320</v>
      </c>
      <c r="F51" s="308"/>
      <c r="G51" s="309" t="s">
        <v>321</v>
      </c>
      <c r="H51" s="308"/>
      <c r="I51" s="309">
        <v>2023</v>
      </c>
      <c r="J51" s="308"/>
      <c r="K51" s="309">
        <f>K$7</f>
        <v>2024</v>
      </c>
      <c r="L51" s="308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0.77239999999999998</v>
      </c>
      <c r="D53" s="121"/>
      <c r="E53" s="198">
        <v>0</v>
      </c>
      <c r="F53" s="121">
        <f t="shared" ref="F53:H65" si="8">IFERROR(E53/C53-1,"-")</f>
        <v>-1</v>
      </c>
      <c r="G53" s="198">
        <v>0.50350000000000006</v>
      </c>
      <c r="H53" s="121" t="str">
        <f t="shared" si="8"/>
        <v>-</v>
      </c>
      <c r="I53" s="198">
        <v>0.77359999999999995</v>
      </c>
      <c r="J53" s="121">
        <f t="shared" ref="J53:J65" si="9">IFERROR(I53/G53-1,"-")</f>
        <v>0.53644488579940397</v>
      </c>
      <c r="K53" s="198">
        <v>0.8014</v>
      </c>
      <c r="L53" s="121">
        <f t="shared" ref="L53:L61" si="10">IFERROR(K53/I53-1,"-")</f>
        <v>3.5935884177869859E-2</v>
      </c>
      <c r="M53" s="198">
        <v>0.76450000000000007</v>
      </c>
      <c r="N53" s="121">
        <f t="shared" ref="N53:N58" si="11">IFERROR(M53/K53-1,"-")</f>
        <v>-4.6044422261043105E-2</v>
      </c>
    </row>
    <row r="54" spans="2:16" x14ac:dyDescent="0.25">
      <c r="B54" s="119" t="s">
        <v>75</v>
      </c>
      <c r="C54" s="198">
        <v>0.74970000000000003</v>
      </c>
      <c r="D54" s="121"/>
      <c r="E54" s="198">
        <v>0</v>
      </c>
      <c r="F54" s="121">
        <f t="shared" si="8"/>
        <v>-1</v>
      </c>
      <c r="G54" s="198">
        <v>0.65469999999999995</v>
      </c>
      <c r="H54" s="121" t="str">
        <f t="shared" si="8"/>
        <v>-</v>
      </c>
      <c r="I54" s="198">
        <v>0.82489999999999997</v>
      </c>
      <c r="J54" s="121">
        <f t="shared" si="9"/>
        <v>0.2599663968229724</v>
      </c>
      <c r="K54" s="198">
        <v>0.83599999999999997</v>
      </c>
      <c r="L54" s="121">
        <f t="shared" si="10"/>
        <v>1.3456176506243089E-2</v>
      </c>
      <c r="M54" s="198">
        <v>0.80030000000000001</v>
      </c>
      <c r="N54" s="121">
        <f t="shared" si="11"/>
        <v>-4.2703349282296577E-2</v>
      </c>
    </row>
    <row r="55" spans="2:16" x14ac:dyDescent="0.25">
      <c r="B55" s="119" t="s">
        <v>77</v>
      </c>
      <c r="C55" s="198">
        <v>0.31869999999999998</v>
      </c>
      <c r="D55" s="121"/>
      <c r="E55" s="198">
        <v>0</v>
      </c>
      <c r="F55" s="121">
        <f t="shared" si="8"/>
        <v>-1</v>
      </c>
      <c r="G55" s="198">
        <v>0.74419999999999997</v>
      </c>
      <c r="H55" s="121" t="str">
        <f t="shared" si="8"/>
        <v>-</v>
      </c>
      <c r="I55" s="198">
        <v>0.7742</v>
      </c>
      <c r="J55" s="121">
        <f t="shared" si="9"/>
        <v>4.0311744154797102E-2</v>
      </c>
      <c r="K55" s="198">
        <v>0.80279999999999996</v>
      </c>
      <c r="L55" s="121">
        <f t="shared" si="10"/>
        <v>3.6941358822009773E-2</v>
      </c>
      <c r="M55" s="198">
        <v>0.75040000000000007</v>
      </c>
      <c r="N55" s="121">
        <f t="shared" si="11"/>
        <v>-6.527154957648218E-2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8"/>
        <v>-</v>
      </c>
      <c r="G56" s="198">
        <v>0.7228</v>
      </c>
      <c r="H56" s="121" t="str">
        <f t="shared" si="8"/>
        <v>-</v>
      </c>
      <c r="I56" s="198">
        <v>0.77370000000000005</v>
      </c>
      <c r="J56" s="121">
        <f t="shared" si="9"/>
        <v>7.0420586607637059E-2</v>
      </c>
      <c r="K56" s="198">
        <v>0.75859999999999994</v>
      </c>
      <c r="L56" s="121">
        <f t="shared" si="10"/>
        <v>-1.9516608504588473E-2</v>
      </c>
      <c r="M56" s="198">
        <v>0.67</v>
      </c>
      <c r="N56" s="121">
        <f t="shared" si="11"/>
        <v>-0.11679409438439214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8"/>
        <v>-</v>
      </c>
      <c r="G57" s="198">
        <v>0.67019999999999991</v>
      </c>
      <c r="H57" s="121" t="str">
        <f t="shared" si="8"/>
        <v>-</v>
      </c>
      <c r="I57" s="198">
        <v>0.7340000000000001</v>
      </c>
      <c r="J57" s="121">
        <f t="shared" si="9"/>
        <v>9.5195464040585209E-2</v>
      </c>
      <c r="K57" s="198">
        <v>0.73549999999999993</v>
      </c>
      <c r="L57" s="121">
        <f t="shared" si="10"/>
        <v>2.043596730245012E-3</v>
      </c>
      <c r="M57" s="198">
        <v>0.72730000000000006</v>
      </c>
      <c r="N57" s="121">
        <f t="shared" si="11"/>
        <v>-1.1148878314071853E-2</v>
      </c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8"/>
        <v>-</v>
      </c>
      <c r="G58" s="198">
        <v>0.68610000000000004</v>
      </c>
      <c r="H58" s="121" t="str">
        <f t="shared" si="8"/>
        <v>-</v>
      </c>
      <c r="I58" s="198">
        <v>0.78079999999999994</v>
      </c>
      <c r="J58" s="121">
        <f t="shared" si="9"/>
        <v>0.13802652674537219</v>
      </c>
      <c r="K58" s="198">
        <v>0.78249999999999997</v>
      </c>
      <c r="L58" s="121">
        <f t="shared" si="10"/>
        <v>2.1772540983606703E-3</v>
      </c>
      <c r="M58" s="198">
        <v>0.80680000000000007</v>
      </c>
      <c r="N58" s="121">
        <f t="shared" si="11"/>
        <v>3.1054313099041719E-2</v>
      </c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8"/>
        <v>-</v>
      </c>
      <c r="G59" s="198">
        <v>0.79299999999999993</v>
      </c>
      <c r="H59" s="121" t="str">
        <f t="shared" si="8"/>
        <v>-</v>
      </c>
      <c r="I59" s="198">
        <v>0.85099999999999998</v>
      </c>
      <c r="J59" s="121">
        <f t="shared" si="9"/>
        <v>7.3139974779319106E-2</v>
      </c>
      <c r="K59" s="198">
        <v>0.80819999999999992</v>
      </c>
      <c r="L59" s="121">
        <f t="shared" si="10"/>
        <v>-5.0293772032902528E-2</v>
      </c>
      <c r="M59" s="198"/>
      <c r="N59" s="121"/>
    </row>
    <row r="60" spans="2:16" x14ac:dyDescent="0.25">
      <c r="B60" s="119" t="s">
        <v>87</v>
      </c>
      <c r="C60" s="198">
        <v>0.4476</v>
      </c>
      <c r="D60" s="121"/>
      <c r="E60" s="198">
        <v>0</v>
      </c>
      <c r="F60" s="121">
        <f t="shared" si="8"/>
        <v>-1</v>
      </c>
      <c r="G60" s="198">
        <v>0.85159999999999991</v>
      </c>
      <c r="H60" s="121" t="str">
        <f t="shared" si="8"/>
        <v>-</v>
      </c>
      <c r="I60" s="198">
        <v>0.88569999999999993</v>
      </c>
      <c r="J60" s="121">
        <f t="shared" si="9"/>
        <v>4.0042273367778325E-2</v>
      </c>
      <c r="K60" s="198">
        <v>0.8448</v>
      </c>
      <c r="L60" s="121">
        <f t="shared" si="10"/>
        <v>-4.6178164163938051E-2</v>
      </c>
      <c r="M60" s="198"/>
      <c r="N60" s="121"/>
    </row>
    <row r="61" spans="2:16" x14ac:dyDescent="0.25">
      <c r="B61" s="119" t="s">
        <v>89</v>
      </c>
      <c r="C61" s="198">
        <v>0.28889999999999999</v>
      </c>
      <c r="D61" s="121"/>
      <c r="E61" s="198">
        <v>0</v>
      </c>
      <c r="F61" s="121">
        <f t="shared" si="8"/>
        <v>-1</v>
      </c>
      <c r="G61" s="198">
        <v>0.78400000000000003</v>
      </c>
      <c r="H61" s="121" t="str">
        <f t="shared" si="8"/>
        <v>-</v>
      </c>
      <c r="I61" s="198">
        <v>0.79090000000000005</v>
      </c>
      <c r="J61" s="121">
        <f t="shared" si="9"/>
        <v>8.8010204081632182E-3</v>
      </c>
      <c r="K61" s="198">
        <v>0.79409999999999992</v>
      </c>
      <c r="L61" s="121">
        <f t="shared" si="10"/>
        <v>4.0460235175114878E-3</v>
      </c>
      <c r="M61" s="198"/>
      <c r="N61" s="121"/>
    </row>
    <row r="62" spans="2:16" x14ac:dyDescent="0.25">
      <c r="B62" s="119" t="s">
        <v>91</v>
      </c>
      <c r="C62" s="198">
        <v>0.25650000000000001</v>
      </c>
      <c r="D62" s="121"/>
      <c r="E62" s="198">
        <v>0</v>
      </c>
      <c r="F62" s="121">
        <f t="shared" si="8"/>
        <v>-1</v>
      </c>
      <c r="G62" s="198">
        <v>0.80959999999999999</v>
      </c>
      <c r="H62" s="121" t="str">
        <f t="shared" si="8"/>
        <v>-</v>
      </c>
      <c r="I62" s="198">
        <v>0.83700000000000008</v>
      </c>
      <c r="J62" s="121">
        <f t="shared" si="9"/>
        <v>3.3843873517786616E-2</v>
      </c>
      <c r="K62" s="198">
        <v>0.81709999999999994</v>
      </c>
      <c r="L62" s="121">
        <f>IFERROR(K62/I62-1,"-")</f>
        <v>-2.3775388291517485E-2</v>
      </c>
      <c r="M62" s="198"/>
      <c r="N62" s="121"/>
    </row>
    <row r="63" spans="2:16" x14ac:dyDescent="0.25">
      <c r="B63" s="119" t="s">
        <v>93</v>
      </c>
      <c r="C63" s="198">
        <v>0.24109999999999998</v>
      </c>
      <c r="D63" s="121"/>
      <c r="E63" s="198">
        <v>0</v>
      </c>
      <c r="F63" s="121">
        <f t="shared" si="8"/>
        <v>-1</v>
      </c>
      <c r="G63" s="198">
        <v>0.79900000000000004</v>
      </c>
      <c r="H63" s="121" t="str">
        <f t="shared" si="8"/>
        <v>-</v>
      </c>
      <c r="I63" s="198">
        <v>0.79700000000000004</v>
      </c>
      <c r="J63" s="121">
        <f t="shared" si="9"/>
        <v>-2.5031289111389077E-3</v>
      </c>
      <c r="K63" s="198">
        <v>0.75609999999999999</v>
      </c>
      <c r="L63" s="121">
        <f>IFERROR(K63/I63-1,"-")</f>
        <v>-5.1317440401505654E-2</v>
      </c>
      <c r="M63" s="198"/>
      <c r="N63" s="121"/>
    </row>
    <row r="64" spans="2:16" x14ac:dyDescent="0.25">
      <c r="B64" s="119" t="s">
        <v>95</v>
      </c>
      <c r="C64" s="198">
        <v>0.21739999999999998</v>
      </c>
      <c r="D64" s="121"/>
      <c r="E64" s="198">
        <v>0</v>
      </c>
      <c r="F64" s="121">
        <f t="shared" si="8"/>
        <v>-1</v>
      </c>
      <c r="G64" s="198">
        <v>0.78290000000000004</v>
      </c>
      <c r="H64" s="121" t="str">
        <f t="shared" si="8"/>
        <v>-</v>
      </c>
      <c r="I64" s="198">
        <v>0.77450000000000008</v>
      </c>
      <c r="J64" s="121">
        <f t="shared" si="9"/>
        <v>-1.072933963469147E-2</v>
      </c>
      <c r="K64" s="198">
        <v>0.73540000000000005</v>
      </c>
      <c r="L64" s="121">
        <f>IFERROR(K64/I64-1,"-")</f>
        <v>-5.0484183344092992E-2</v>
      </c>
      <c r="M64" s="198"/>
      <c r="N64" s="121"/>
    </row>
    <row r="65" spans="2:16" ht="15.75" x14ac:dyDescent="0.25">
      <c r="B65" s="122" t="s">
        <v>32</v>
      </c>
      <c r="C65" s="200">
        <v>0.50671090593578938</v>
      </c>
      <c r="D65" s="203"/>
      <c r="E65" s="200">
        <v>0.52950161877207813</v>
      </c>
      <c r="F65" s="124">
        <f t="shared" si="8"/>
        <v>4.4977742869376502E-2</v>
      </c>
      <c r="G65" s="200">
        <v>0.73516921989137307</v>
      </c>
      <c r="H65" s="124">
        <f t="shared" si="8"/>
        <v>0.38841732268211193</v>
      </c>
      <c r="I65" s="200">
        <v>0.79979831270382273</v>
      </c>
      <c r="J65" s="124">
        <f t="shared" si="9"/>
        <v>8.7910498785571001E-2</v>
      </c>
      <c r="K65" s="200">
        <v>0.78720921060805849</v>
      </c>
      <c r="L65" s="124">
        <v>-1.5740345904463271E-2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I68" s="201"/>
      <c r="J68" s="201"/>
    </row>
    <row r="70" spans="2:16" ht="21.75" customHeight="1" thickBot="1" x14ac:dyDescent="0.3">
      <c r="B70" s="280" t="s">
        <v>309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4"/>
      <c r="L71" s="4"/>
      <c r="M71" s="4"/>
      <c r="N71" s="4"/>
      <c r="P71" s="1" t="s">
        <v>160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309" t="s">
        <v>320</v>
      </c>
      <c r="F73" s="308"/>
      <c r="G73" s="309" t="s">
        <v>321</v>
      </c>
      <c r="H73" s="308"/>
      <c r="I73" s="309">
        <v>2023</v>
      </c>
      <c r="J73" s="308"/>
      <c r="K73" s="309">
        <f>K$7</f>
        <v>2024</v>
      </c>
      <c r="L73" s="308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0.6715000000000001</v>
      </c>
      <c r="D75" s="121"/>
      <c r="E75" s="198">
        <v>0</v>
      </c>
      <c r="F75" s="121">
        <f t="shared" ref="F75:H87" si="12">IFERROR(E75/C75-1,"-")</f>
        <v>-1</v>
      </c>
      <c r="G75" s="198">
        <v>0.4214</v>
      </c>
      <c r="H75" s="121" t="str">
        <f t="shared" si="12"/>
        <v>-</v>
      </c>
      <c r="I75" s="198">
        <v>0.61450000000000005</v>
      </c>
      <c r="J75" s="121">
        <f t="shared" ref="J75:J87" si="13">IFERROR(I75/G75-1,"-")</f>
        <v>0.45823445657332718</v>
      </c>
      <c r="K75" s="198">
        <v>0.48880000000000001</v>
      </c>
      <c r="L75" s="121">
        <f t="shared" ref="L75:L83" si="14">IFERROR(K75/I75-1,"-")</f>
        <v>-0.20455655004068352</v>
      </c>
      <c r="M75" s="198">
        <v>0.69620000000000004</v>
      </c>
      <c r="N75" s="121">
        <f t="shared" ref="N75:N80" si="15">IFERROR(M75/K75-1,"-")</f>
        <v>0.42430441898527005</v>
      </c>
    </row>
    <row r="76" spans="2:16" x14ac:dyDescent="0.25">
      <c r="B76" s="119" t="s">
        <v>75</v>
      </c>
      <c r="C76" s="198">
        <v>0.69769999999999999</v>
      </c>
      <c r="D76" s="121"/>
      <c r="E76" s="198">
        <v>0</v>
      </c>
      <c r="F76" s="121">
        <f t="shared" si="12"/>
        <v>-1</v>
      </c>
      <c r="G76" s="198">
        <v>0.50490000000000002</v>
      </c>
      <c r="H76" s="121" t="str">
        <f t="shared" si="12"/>
        <v>-</v>
      </c>
      <c r="I76" s="198">
        <v>0.73510000000000009</v>
      </c>
      <c r="J76" s="121">
        <f t="shared" si="13"/>
        <v>0.45593186769657379</v>
      </c>
      <c r="K76" s="198">
        <v>0.68310000000000004</v>
      </c>
      <c r="L76" s="121">
        <f t="shared" si="14"/>
        <v>-7.0738675010202701E-2</v>
      </c>
      <c r="M76" s="198">
        <v>0.70050000000000001</v>
      </c>
      <c r="N76" s="121">
        <f t="shared" si="15"/>
        <v>2.5472112428634119E-2</v>
      </c>
    </row>
    <row r="77" spans="2:16" x14ac:dyDescent="0.25">
      <c r="B77" s="119" t="s">
        <v>77</v>
      </c>
      <c r="C77" s="198">
        <v>0.3201</v>
      </c>
      <c r="D77" s="121"/>
      <c r="E77" s="198">
        <v>0</v>
      </c>
      <c r="F77" s="121">
        <f t="shared" si="12"/>
        <v>-1</v>
      </c>
      <c r="G77" s="198">
        <v>0.54780000000000006</v>
      </c>
      <c r="H77" s="121" t="str">
        <f t="shared" si="12"/>
        <v>-</v>
      </c>
      <c r="I77" s="198">
        <v>0.74170000000000003</v>
      </c>
      <c r="J77" s="121">
        <f t="shared" si="13"/>
        <v>0.35396129974443213</v>
      </c>
      <c r="K77" s="198">
        <v>0.67459999999999998</v>
      </c>
      <c r="L77" s="121">
        <f t="shared" si="14"/>
        <v>-9.0467844141836395E-2</v>
      </c>
      <c r="M77" s="198">
        <v>0.70730000000000004</v>
      </c>
      <c r="N77" s="121">
        <f t="shared" si="15"/>
        <v>4.8473169285502715E-2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12"/>
        <v>-</v>
      </c>
      <c r="G78" s="198">
        <v>0.53639999999999999</v>
      </c>
      <c r="H78" s="121" t="str">
        <f t="shared" si="12"/>
        <v>-</v>
      </c>
      <c r="I78" s="198">
        <v>0.68030000000000002</v>
      </c>
      <c r="J78" s="121">
        <f t="shared" si="13"/>
        <v>0.26826994780014912</v>
      </c>
      <c r="K78" s="198">
        <v>0.60350000000000004</v>
      </c>
      <c r="L78" s="121">
        <f t="shared" si="14"/>
        <v>-0.11289137145377037</v>
      </c>
      <c r="M78" s="198">
        <v>0.64419999999999999</v>
      </c>
      <c r="N78" s="121">
        <f t="shared" si="15"/>
        <v>6.7439933719966705E-2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12"/>
        <v>-</v>
      </c>
      <c r="G79" s="198">
        <v>0.43930000000000002</v>
      </c>
      <c r="H79" s="121" t="str">
        <f t="shared" si="12"/>
        <v>-</v>
      </c>
      <c r="I79" s="198">
        <v>0.54620000000000002</v>
      </c>
      <c r="J79" s="121">
        <f t="shared" si="13"/>
        <v>0.24334167994536759</v>
      </c>
      <c r="K79" s="198">
        <v>0.51469999999999994</v>
      </c>
      <c r="L79" s="121">
        <f t="shared" si="14"/>
        <v>-5.7671182716953595E-2</v>
      </c>
      <c r="M79" s="198">
        <v>0.53700000000000003</v>
      </c>
      <c r="N79" s="121">
        <f t="shared" si="15"/>
        <v>4.3326209442393848E-2</v>
      </c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12"/>
        <v>-</v>
      </c>
      <c r="G80" s="198">
        <v>0.48880000000000001</v>
      </c>
      <c r="H80" s="121" t="str">
        <f t="shared" si="12"/>
        <v>-</v>
      </c>
      <c r="I80" s="198">
        <v>0.69129999999999991</v>
      </c>
      <c r="J80" s="121">
        <f t="shared" si="13"/>
        <v>0.41427986906710279</v>
      </c>
      <c r="K80" s="198">
        <v>0.64480000000000004</v>
      </c>
      <c r="L80" s="121">
        <f t="shared" si="14"/>
        <v>-6.7264573991031251E-2</v>
      </c>
      <c r="M80" s="198">
        <v>0.66310000000000002</v>
      </c>
      <c r="N80" s="121">
        <f t="shared" si="15"/>
        <v>2.8380893300248067E-2</v>
      </c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12"/>
        <v>-</v>
      </c>
      <c r="G81" s="198">
        <v>0.58310000000000006</v>
      </c>
      <c r="H81" s="121" t="str">
        <f t="shared" si="12"/>
        <v>-</v>
      </c>
      <c r="I81" s="198">
        <v>0.74739999999999995</v>
      </c>
      <c r="J81" s="121">
        <f t="shared" si="13"/>
        <v>0.28176985079746153</v>
      </c>
      <c r="K81" s="198">
        <v>0.70840000000000003</v>
      </c>
      <c r="L81" s="121">
        <f t="shared" si="14"/>
        <v>-5.2180893765052083E-2</v>
      </c>
      <c r="M81" s="198"/>
      <c r="N81" s="121"/>
    </row>
    <row r="82" spans="2:16" x14ac:dyDescent="0.25">
      <c r="B82" s="119" t="s">
        <v>87</v>
      </c>
      <c r="C82" s="198">
        <v>0.30510000000000004</v>
      </c>
      <c r="D82" s="121"/>
      <c r="E82" s="198">
        <v>0</v>
      </c>
      <c r="F82" s="121">
        <f t="shared" si="12"/>
        <v>-1</v>
      </c>
      <c r="G82" s="198">
        <v>0.64</v>
      </c>
      <c r="H82" s="121" t="str">
        <f t="shared" si="12"/>
        <v>-</v>
      </c>
      <c r="I82" s="198">
        <v>1.0290999999999999</v>
      </c>
      <c r="J82" s="121">
        <f t="shared" si="13"/>
        <v>0.60796874999999972</v>
      </c>
      <c r="K82" s="198">
        <v>0.72909999999999997</v>
      </c>
      <c r="L82" s="121">
        <f t="shared" si="14"/>
        <v>-0.29151685939170147</v>
      </c>
      <c r="M82" s="198"/>
      <c r="N82" s="121"/>
    </row>
    <row r="83" spans="2:16" x14ac:dyDescent="0.25">
      <c r="B83" s="119" t="s">
        <v>89</v>
      </c>
      <c r="C83" s="198">
        <v>0.15240000000000001</v>
      </c>
      <c r="D83" s="121"/>
      <c r="E83" s="198">
        <v>0</v>
      </c>
      <c r="F83" s="121">
        <f t="shared" si="12"/>
        <v>-1</v>
      </c>
      <c r="G83" s="198">
        <v>0.5534</v>
      </c>
      <c r="H83" s="121" t="str">
        <f t="shared" si="12"/>
        <v>-</v>
      </c>
      <c r="I83" s="198">
        <v>0.73609999999999998</v>
      </c>
      <c r="J83" s="121">
        <f t="shared" si="13"/>
        <v>0.33014094687387052</v>
      </c>
      <c r="K83" s="198">
        <v>0.66900000000000004</v>
      </c>
      <c r="L83" s="121">
        <f t="shared" si="14"/>
        <v>-9.1156092922157206E-2</v>
      </c>
      <c r="M83" s="198"/>
      <c r="N83" s="121"/>
    </row>
    <row r="84" spans="2:16" x14ac:dyDescent="0.25">
      <c r="B84" s="119" t="s">
        <v>91</v>
      </c>
      <c r="C84" s="198">
        <v>8.8300000000000003E-2</v>
      </c>
      <c r="D84" s="121"/>
      <c r="E84" s="198">
        <v>0</v>
      </c>
      <c r="F84" s="121">
        <f t="shared" si="12"/>
        <v>-1</v>
      </c>
      <c r="G84" s="198">
        <v>0.54390000000000005</v>
      </c>
      <c r="H84" s="121" t="str">
        <f t="shared" si="12"/>
        <v>-</v>
      </c>
      <c r="I84" s="198">
        <v>0.75290000000000001</v>
      </c>
      <c r="J84" s="121">
        <f t="shared" si="13"/>
        <v>0.38426181283324135</v>
      </c>
      <c r="K84" s="198">
        <v>0.66390000000000005</v>
      </c>
      <c r="L84" s="121">
        <f>IFERROR(K84/I84-1,"-")</f>
        <v>-0.11820958958693051</v>
      </c>
      <c r="M84" s="198"/>
      <c r="N84" s="121"/>
    </row>
    <row r="85" spans="2:16" x14ac:dyDescent="0.25">
      <c r="B85" s="119" t="s">
        <v>93</v>
      </c>
      <c r="C85" s="198">
        <v>0.14550000000000002</v>
      </c>
      <c r="D85" s="121"/>
      <c r="E85" s="198">
        <v>0</v>
      </c>
      <c r="F85" s="121">
        <f t="shared" si="12"/>
        <v>-1</v>
      </c>
      <c r="G85" s="198">
        <v>0.54380000000000006</v>
      </c>
      <c r="H85" s="121" t="str">
        <f t="shared" si="12"/>
        <v>-</v>
      </c>
      <c r="I85" s="198">
        <v>0.76319999999999988</v>
      </c>
      <c r="J85" s="121">
        <f t="shared" si="13"/>
        <v>0.40345715336520738</v>
      </c>
      <c r="K85" s="198">
        <v>0.6855</v>
      </c>
      <c r="L85" s="121">
        <f>IFERROR(K85/I85-1,"-")</f>
        <v>-0.10180817610062876</v>
      </c>
      <c r="M85" s="198"/>
      <c r="N85" s="121"/>
    </row>
    <row r="86" spans="2:16" x14ac:dyDescent="0.25">
      <c r="B86" s="119" t="s">
        <v>95</v>
      </c>
      <c r="C86" s="198">
        <v>0.1464</v>
      </c>
      <c r="D86" s="121"/>
      <c r="E86" s="198">
        <v>0</v>
      </c>
      <c r="F86" s="121">
        <f t="shared" si="12"/>
        <v>-1</v>
      </c>
      <c r="G86" s="198">
        <v>0.55500000000000005</v>
      </c>
      <c r="H86" s="121" t="str">
        <f t="shared" si="12"/>
        <v>-</v>
      </c>
      <c r="I86" s="198">
        <v>0.77870000000000006</v>
      </c>
      <c r="J86" s="121">
        <f t="shared" si="13"/>
        <v>0.40306306306306294</v>
      </c>
      <c r="K86" s="198">
        <v>0.67549999999999999</v>
      </c>
      <c r="L86" s="121">
        <f>IFERROR(K86/I86-1,"-")</f>
        <v>-0.13252857326313094</v>
      </c>
      <c r="M86" s="198"/>
      <c r="N86" s="121"/>
    </row>
    <row r="87" spans="2:16" ht="15.75" x14ac:dyDescent="0.25">
      <c r="B87" s="122" t="s">
        <v>32</v>
      </c>
      <c r="C87" s="200">
        <f>IFERROR(AVERAGE(C75:C86),"-")</f>
        <v>0.21058333333333334</v>
      </c>
      <c r="D87" s="203"/>
      <c r="E87" s="200">
        <v>0.31059999999999999</v>
      </c>
      <c r="F87" s="124">
        <f t="shared" si="12"/>
        <v>0.47495053423031242</v>
      </c>
      <c r="G87" s="200">
        <v>0.53259999999999996</v>
      </c>
      <c r="H87" s="124">
        <f t="shared" si="12"/>
        <v>0.71474565357372821</v>
      </c>
      <c r="I87" s="200">
        <v>0.73240000000000005</v>
      </c>
      <c r="J87" s="124">
        <f t="shared" si="13"/>
        <v>0.37514081862561044</v>
      </c>
      <c r="K87" s="200">
        <f>IFERROR(AVERAGE(K75:K86),"-")</f>
        <v>0.64507499999999995</v>
      </c>
      <c r="L87" s="124">
        <v>-0.11918640935668712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0" t="s">
        <v>310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P92" s="1" t="s">
        <v>161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4"/>
      <c r="L93" s="4"/>
      <c r="M93" s="4"/>
      <c r="N93" s="4"/>
      <c r="P93" s="1" t="s">
        <v>162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309" t="s">
        <v>320</v>
      </c>
      <c r="F95" s="308"/>
      <c r="G95" s="309" t="s">
        <v>321</v>
      </c>
      <c r="H95" s="308"/>
      <c r="I95" s="309">
        <v>2023</v>
      </c>
      <c r="J95" s="308"/>
      <c r="K95" s="309">
        <f>K$7</f>
        <v>2024</v>
      </c>
      <c r="L95" s="308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0.63659999999999994</v>
      </c>
      <c r="D97" s="121"/>
      <c r="E97" s="198">
        <v>0.10619999999999999</v>
      </c>
      <c r="F97" s="121">
        <f t="shared" ref="F97:H109" si="16">IFERROR(E97/C97-1,"-")</f>
        <v>-0.83317624882186614</v>
      </c>
      <c r="G97" s="198">
        <v>0.5212</v>
      </c>
      <c r="H97" s="121">
        <f t="shared" si="16"/>
        <v>3.9077212806026367</v>
      </c>
      <c r="I97" s="198">
        <v>0.59630000000000005</v>
      </c>
      <c r="J97" s="121">
        <f t="shared" ref="J97:J109" si="17">IFERROR(I97/G97-1,"-")</f>
        <v>0.14409056024558731</v>
      </c>
      <c r="K97" s="198">
        <v>0.69739999999999991</v>
      </c>
      <c r="L97" s="121">
        <f t="shared" ref="L97:L105" si="18">IFERROR(K97/I97-1,"-")</f>
        <v>0.16954553077310064</v>
      </c>
      <c r="M97" s="198">
        <v>0.7167</v>
      </c>
      <c r="N97" s="121">
        <f t="shared" ref="N97:N102" si="19">IFERROR(M97/K97-1,"-")</f>
        <v>2.7674218525953753E-2</v>
      </c>
    </row>
    <row r="98" spans="2:14" x14ac:dyDescent="0.25">
      <c r="B98" s="119" t="s">
        <v>75</v>
      </c>
      <c r="C98" s="198">
        <v>0.63249999999999995</v>
      </c>
      <c r="D98" s="121"/>
      <c r="E98" s="198">
        <v>0.12269999999999999</v>
      </c>
      <c r="F98" s="121">
        <f t="shared" si="16"/>
        <v>-0.80600790513833998</v>
      </c>
      <c r="G98" s="198">
        <v>0.61130000000000007</v>
      </c>
      <c r="H98" s="121">
        <f t="shared" si="16"/>
        <v>3.9820700896495529</v>
      </c>
      <c r="I98" s="198">
        <v>0.67659999999999998</v>
      </c>
      <c r="J98" s="121">
        <f t="shared" si="17"/>
        <v>0.10682152789137889</v>
      </c>
      <c r="K98" s="198">
        <v>0.74950000000000006</v>
      </c>
      <c r="L98" s="121">
        <f t="shared" si="18"/>
        <v>0.10774460537984054</v>
      </c>
      <c r="M98" s="198">
        <v>0.74269999999999992</v>
      </c>
      <c r="N98" s="121">
        <f t="shared" si="19"/>
        <v>-9.0727151434291109E-3</v>
      </c>
    </row>
    <row r="99" spans="2:14" x14ac:dyDescent="0.25">
      <c r="B99" s="119" t="s">
        <v>77</v>
      </c>
      <c r="C99" s="198">
        <v>0.26729999999999998</v>
      </c>
      <c r="D99" s="121"/>
      <c r="E99" s="198">
        <v>0.14429999999999998</v>
      </c>
      <c r="F99" s="121">
        <f t="shared" si="16"/>
        <v>-0.46015712682379351</v>
      </c>
      <c r="G99" s="198">
        <v>0.61539999999999995</v>
      </c>
      <c r="H99" s="121">
        <f t="shared" si="16"/>
        <v>3.2647262647262645</v>
      </c>
      <c r="I99" s="198">
        <v>0.64549999999999996</v>
      </c>
      <c r="J99" s="121">
        <f t="shared" si="17"/>
        <v>4.8911277218069538E-2</v>
      </c>
      <c r="K99" s="198">
        <v>0.70950000000000002</v>
      </c>
      <c r="L99" s="121">
        <f t="shared" si="18"/>
        <v>9.9147947327653085E-2</v>
      </c>
      <c r="M99" s="198">
        <v>0.69819999999999993</v>
      </c>
      <c r="N99" s="121">
        <f t="shared" si="19"/>
        <v>-1.5926708949964841E-2</v>
      </c>
    </row>
    <row r="100" spans="2:14" x14ac:dyDescent="0.25">
      <c r="B100" s="119" t="s">
        <v>79</v>
      </c>
      <c r="C100" s="198">
        <v>0</v>
      </c>
      <c r="D100" s="121"/>
      <c r="E100" s="198">
        <v>0.14429999999999998</v>
      </c>
      <c r="F100" s="121" t="str">
        <f t="shared" si="16"/>
        <v>-</v>
      </c>
      <c r="G100" s="198">
        <v>0.59089999999999998</v>
      </c>
      <c r="H100" s="121">
        <f t="shared" si="16"/>
        <v>3.0949410949410954</v>
      </c>
      <c r="I100" s="198">
        <v>0.57799999999999996</v>
      </c>
      <c r="J100" s="121">
        <f t="shared" si="17"/>
        <v>-2.1831105093924608E-2</v>
      </c>
      <c r="K100" s="198">
        <v>0.6765000000000001</v>
      </c>
      <c r="L100" s="121">
        <f t="shared" si="18"/>
        <v>0.17041522491349514</v>
      </c>
      <c r="M100" s="198">
        <v>0.69909999999999994</v>
      </c>
      <c r="N100" s="121">
        <f t="shared" si="19"/>
        <v>3.3407243163340539E-2</v>
      </c>
    </row>
    <row r="101" spans="2:14" x14ac:dyDescent="0.25">
      <c r="B101" s="119" t="s">
        <v>81</v>
      </c>
      <c r="C101" s="198">
        <v>0</v>
      </c>
      <c r="D101" s="121"/>
      <c r="E101" s="198">
        <v>0.13689999999999999</v>
      </c>
      <c r="F101" s="121" t="str">
        <f t="shared" si="16"/>
        <v>-</v>
      </c>
      <c r="G101" s="198">
        <v>0.50259999999999994</v>
      </c>
      <c r="H101" s="121">
        <f t="shared" si="16"/>
        <v>2.6712929145361577</v>
      </c>
      <c r="I101" s="198">
        <v>0.47</v>
      </c>
      <c r="J101" s="121">
        <f t="shared" si="17"/>
        <v>-6.4862713887783419E-2</v>
      </c>
      <c r="K101" s="198">
        <v>0.63129999999999997</v>
      </c>
      <c r="L101" s="121">
        <f t="shared" si="18"/>
        <v>0.34319148936170207</v>
      </c>
      <c r="M101" s="198">
        <v>0.5988</v>
      </c>
      <c r="N101" s="121">
        <f t="shared" si="19"/>
        <v>-5.1481070806272733E-2</v>
      </c>
    </row>
    <row r="102" spans="2:14" x14ac:dyDescent="0.25">
      <c r="B102" s="119" t="s">
        <v>83</v>
      </c>
      <c r="C102" s="198">
        <v>0</v>
      </c>
      <c r="D102" s="121"/>
      <c r="E102" s="198">
        <v>0.17980000000000002</v>
      </c>
      <c r="F102" s="121" t="str">
        <f t="shared" si="16"/>
        <v>-</v>
      </c>
      <c r="G102" s="198">
        <v>0.50560000000000005</v>
      </c>
      <c r="H102" s="121">
        <f t="shared" si="16"/>
        <v>1.8120133481646272</v>
      </c>
      <c r="I102" s="198">
        <v>0.59350000000000003</v>
      </c>
      <c r="J102" s="121">
        <f t="shared" si="17"/>
        <v>0.17385284810126578</v>
      </c>
      <c r="K102" s="198">
        <v>0.66439999999999999</v>
      </c>
      <c r="L102" s="121">
        <f t="shared" si="18"/>
        <v>0.11946082561078342</v>
      </c>
      <c r="M102" s="198">
        <v>0.66870000000000007</v>
      </c>
      <c r="N102" s="121">
        <f t="shared" si="19"/>
        <v>6.472004816375776E-3</v>
      </c>
    </row>
    <row r="103" spans="2:14" x14ac:dyDescent="0.25">
      <c r="B103" s="119" t="s">
        <v>85</v>
      </c>
      <c r="C103" s="198">
        <v>0</v>
      </c>
      <c r="D103" s="121"/>
      <c r="E103" s="198">
        <v>0.3226</v>
      </c>
      <c r="F103" s="121" t="str">
        <f t="shared" si="16"/>
        <v>-</v>
      </c>
      <c r="G103" s="198">
        <v>0.67879999999999996</v>
      </c>
      <c r="H103" s="121">
        <f t="shared" si="16"/>
        <v>1.1041537507749535</v>
      </c>
      <c r="I103" s="198">
        <v>0.67799999999999994</v>
      </c>
      <c r="J103" s="121">
        <f t="shared" si="17"/>
        <v>-1.1785503830289423E-3</v>
      </c>
      <c r="K103" s="198">
        <v>0.72719999999999996</v>
      </c>
      <c r="L103" s="121">
        <f t="shared" si="18"/>
        <v>7.2566371681415998E-2</v>
      </c>
      <c r="M103" s="198"/>
      <c r="N103" s="121"/>
    </row>
    <row r="104" spans="2:14" x14ac:dyDescent="0.25">
      <c r="B104" s="119" t="s">
        <v>87</v>
      </c>
      <c r="C104" s="198">
        <v>0.2712</v>
      </c>
      <c r="D104" s="121"/>
      <c r="E104" s="198">
        <v>0.42599999999999999</v>
      </c>
      <c r="F104" s="121">
        <f t="shared" si="16"/>
        <v>0.57079646017699104</v>
      </c>
      <c r="G104" s="198">
        <v>0.67610000000000003</v>
      </c>
      <c r="H104" s="121">
        <f t="shared" si="16"/>
        <v>0.58708920187793434</v>
      </c>
      <c r="I104" s="198">
        <v>0.70940000000000003</v>
      </c>
      <c r="J104" s="121">
        <f t="shared" si="17"/>
        <v>4.925306907262228E-2</v>
      </c>
      <c r="K104" s="198">
        <v>0.76439999999999997</v>
      </c>
      <c r="L104" s="121">
        <f t="shared" si="18"/>
        <v>7.7530307301945323E-2</v>
      </c>
      <c r="M104" s="198"/>
      <c r="N104" s="121"/>
    </row>
    <row r="105" spans="2:14" x14ac:dyDescent="0.25">
      <c r="B105" s="119" t="s">
        <v>89</v>
      </c>
      <c r="C105" s="198">
        <v>0.1331</v>
      </c>
      <c r="D105" s="121"/>
      <c r="E105" s="198">
        <v>0.38450000000000001</v>
      </c>
      <c r="F105" s="121">
        <f t="shared" si="16"/>
        <v>1.8888054094665665</v>
      </c>
      <c r="G105" s="198">
        <v>0.54090000000000005</v>
      </c>
      <c r="H105" s="121">
        <f t="shared" si="16"/>
        <v>0.40676202860858268</v>
      </c>
      <c r="I105" s="198">
        <v>0.59689999999999999</v>
      </c>
      <c r="J105" s="121">
        <f t="shared" si="17"/>
        <v>0.10353115178406358</v>
      </c>
      <c r="K105" s="198">
        <v>0.63200000000000001</v>
      </c>
      <c r="L105" s="121">
        <f t="shared" si="18"/>
        <v>5.8803819735299134E-2</v>
      </c>
      <c r="M105" s="198"/>
      <c r="N105" s="121"/>
    </row>
    <row r="106" spans="2:14" x14ac:dyDescent="0.25">
      <c r="B106" s="119" t="s">
        <v>91</v>
      </c>
      <c r="C106" s="198">
        <v>0.13819999999999999</v>
      </c>
      <c r="D106" s="121"/>
      <c r="E106" s="198">
        <v>0.48170000000000002</v>
      </c>
      <c r="F106" s="121">
        <f t="shared" si="16"/>
        <v>2.4855282199710569</v>
      </c>
      <c r="G106" s="198">
        <v>0.57399999999999995</v>
      </c>
      <c r="H106" s="121">
        <f t="shared" si="16"/>
        <v>0.19161303716005795</v>
      </c>
      <c r="I106" s="198">
        <v>0.67</v>
      </c>
      <c r="J106" s="121">
        <f t="shared" si="17"/>
        <v>0.16724738675958206</v>
      </c>
      <c r="K106" s="198">
        <v>0.68180000000000007</v>
      </c>
      <c r="L106" s="121">
        <f>IFERROR(K106/I106-1,"-")</f>
        <v>1.7611940298507545E-2</v>
      </c>
      <c r="M106" s="198"/>
      <c r="N106" s="121"/>
    </row>
    <row r="107" spans="2:14" x14ac:dyDescent="0.25">
      <c r="B107" s="119" t="s">
        <v>93</v>
      </c>
      <c r="C107" s="198">
        <v>0.16600000000000001</v>
      </c>
      <c r="D107" s="121"/>
      <c r="E107" s="198">
        <v>0.55799999999999994</v>
      </c>
      <c r="F107" s="121">
        <f t="shared" si="16"/>
        <v>2.3614457831325297</v>
      </c>
      <c r="G107" s="198">
        <v>0.59920000000000007</v>
      </c>
      <c r="H107" s="121">
        <f t="shared" si="16"/>
        <v>7.3835125448028949E-2</v>
      </c>
      <c r="I107" s="198">
        <v>0.68140000000000001</v>
      </c>
      <c r="J107" s="121">
        <f t="shared" si="17"/>
        <v>0.13718291054739651</v>
      </c>
      <c r="K107" s="198">
        <v>0.68409999999999993</v>
      </c>
      <c r="L107" s="121">
        <f>IFERROR(K107/I107-1,"-")</f>
        <v>3.9624302905780784E-3</v>
      </c>
      <c r="M107" s="198"/>
      <c r="N107" s="121"/>
    </row>
    <row r="108" spans="2:14" x14ac:dyDescent="0.25">
      <c r="B108" s="119" t="s">
        <v>95</v>
      </c>
      <c r="C108" s="198">
        <v>0.17100000000000001</v>
      </c>
      <c r="D108" s="121"/>
      <c r="E108" s="198">
        <v>0.49049999999999999</v>
      </c>
      <c r="F108" s="121">
        <f t="shared" si="16"/>
        <v>1.8684210526315788</v>
      </c>
      <c r="G108" s="198">
        <v>0.56940000000000002</v>
      </c>
      <c r="H108" s="121">
        <f t="shared" si="16"/>
        <v>0.16085626911314987</v>
      </c>
      <c r="I108" s="198">
        <v>0.6583</v>
      </c>
      <c r="J108" s="121">
        <f t="shared" si="17"/>
        <v>0.15612925886898488</v>
      </c>
      <c r="K108" s="198">
        <v>0.68889999999999996</v>
      </c>
      <c r="L108" s="121">
        <f>IFERROR(K108/I108-1,"-")</f>
        <v>4.6483366246392155E-2</v>
      </c>
      <c r="M108" s="198"/>
      <c r="N108" s="121"/>
    </row>
    <row r="109" spans="2:14" ht="15.75" x14ac:dyDescent="0.25">
      <c r="B109" s="122" t="s">
        <v>32</v>
      </c>
      <c r="C109" s="205">
        <f>IFERROR(AVERAGE(C97:C108),"-")</f>
        <v>0.20132499999999998</v>
      </c>
      <c r="D109" s="124"/>
      <c r="E109" s="205">
        <f>IFERROR(AVERAGE(E97:E108),"-")</f>
        <v>0.29145833333333332</v>
      </c>
      <c r="F109" s="124">
        <f t="shared" si="16"/>
        <v>0.4477006498613354</v>
      </c>
      <c r="G109" s="205">
        <f>IFERROR(AVERAGE(G97:G108),"-")</f>
        <v>0.58211666666666662</v>
      </c>
      <c r="H109" s="124">
        <f t="shared" si="16"/>
        <v>0.99725518227305221</v>
      </c>
      <c r="I109" s="205">
        <f>IFERROR(AVERAGE(I97:I108),"-")</f>
        <v>0.62949166666666667</v>
      </c>
      <c r="J109" s="124">
        <f t="shared" si="17"/>
        <v>8.1384029547341807E-2</v>
      </c>
      <c r="K109" s="205">
        <f>IFERROR(AVERAGE(K97:K108),"-")</f>
        <v>0.69224999999999992</v>
      </c>
      <c r="L109" s="124">
        <v>9.9858269086105844E-2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I112" s="201"/>
      <c r="J112" s="201"/>
    </row>
  </sheetData>
  <mergeCells count="33">
    <mergeCell ref="O21:O24"/>
    <mergeCell ref="B26:N26"/>
    <mergeCell ref="C28:N28"/>
    <mergeCell ref="B48:N48"/>
    <mergeCell ref="C50:N50"/>
    <mergeCell ref="E29:F29"/>
    <mergeCell ref="G29:H29"/>
    <mergeCell ref="I29:J29"/>
    <mergeCell ref="K29:L29"/>
    <mergeCell ref="B4:N4"/>
    <mergeCell ref="C6:N6"/>
    <mergeCell ref="C7:D7"/>
    <mergeCell ref="E7:F7"/>
    <mergeCell ref="G7:H7"/>
    <mergeCell ref="I7:J7"/>
    <mergeCell ref="K7:L7"/>
    <mergeCell ref="M7:N7"/>
    <mergeCell ref="E95:F95"/>
    <mergeCell ref="G95:H95"/>
    <mergeCell ref="I95:J95"/>
    <mergeCell ref="K95:L95"/>
    <mergeCell ref="K51:L51"/>
    <mergeCell ref="E73:F73"/>
    <mergeCell ref="G73:H73"/>
    <mergeCell ref="I73:J73"/>
    <mergeCell ref="K73:L73"/>
    <mergeCell ref="C72:N72"/>
    <mergeCell ref="B92:N92"/>
    <mergeCell ref="C94:N94"/>
    <mergeCell ref="B70:N70"/>
    <mergeCell ref="E51:F51"/>
    <mergeCell ref="G51:H51"/>
    <mergeCell ref="I51:J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F8FFD-9D59-452A-A1ED-BDF43745AC75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2D8C0-F923-4F17-9B8B-D65636BF8446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0" t="s">
        <v>164</v>
      </c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P5" s="280" t="s">
        <v>165</v>
      </c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D5" s="280" t="s">
        <v>166</v>
      </c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264</v>
      </c>
      <c r="D7" s="207" t="s">
        <v>265</v>
      </c>
      <c r="E7" s="207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7" t="s">
        <v>226</v>
      </c>
      <c r="J7" s="208" t="s">
        <v>227</v>
      </c>
      <c r="K7" s="208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7" t="s">
        <v>264</v>
      </c>
      <c r="R7" s="208" t="s">
        <v>265</v>
      </c>
      <c r="S7" s="208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7" t="s">
        <v>226</v>
      </c>
      <c r="X7" s="207" t="s">
        <v>227</v>
      </c>
      <c r="Y7" s="207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7" t="s">
        <v>264</v>
      </c>
      <c r="AF7" s="208" t="s">
        <v>265</v>
      </c>
      <c r="AG7" s="208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226</v>
      </c>
      <c r="AN7" s="208" t="s">
        <v>227</v>
      </c>
      <c r="AO7" s="208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88.170299717778292</v>
      </c>
      <c r="D8" s="213">
        <v>103.30240145428506</v>
      </c>
      <c r="E8" s="213">
        <v>109.01802178056315</v>
      </c>
      <c r="F8" s="214">
        <v>121.33314990732903</v>
      </c>
      <c r="G8" s="213">
        <v>129.74984519207322</v>
      </c>
      <c r="H8" s="136">
        <f>G8/F8-1</f>
        <v>6.9368472599389719E-2</v>
      </c>
      <c r="I8" s="212">
        <v>84.78</v>
      </c>
      <c r="J8" s="215">
        <v>91.84</v>
      </c>
      <c r="K8" s="215">
        <v>96.36</v>
      </c>
      <c r="L8" s="215">
        <v>102.74</v>
      </c>
      <c r="M8" s="215">
        <v>110.43</v>
      </c>
      <c r="N8" s="136">
        <f t="shared" ref="N8:N18" si="0">M8/L8-1</f>
        <v>7.4849133735643392E-2</v>
      </c>
      <c r="P8" s="211" t="s">
        <v>45</v>
      </c>
      <c r="Q8" s="212">
        <v>25.592201716222139</v>
      </c>
      <c r="R8" s="214">
        <v>74.674627584102581</v>
      </c>
      <c r="S8" s="214">
        <v>88.097104392548786</v>
      </c>
      <c r="T8" s="214">
        <v>100.76305205179261</v>
      </c>
      <c r="U8" s="214">
        <v>106.80173966572626</v>
      </c>
      <c r="V8" s="136">
        <f t="shared" ref="V8:V18" si="1">U8/T8-1</f>
        <v>5.9929582232480794E-2</v>
      </c>
      <c r="W8" s="212">
        <v>28.85</v>
      </c>
      <c r="X8" s="215">
        <v>66.599999999999994</v>
      </c>
      <c r="Y8" s="215">
        <v>73.930000000000007</v>
      </c>
      <c r="Z8" s="215">
        <v>80.430000000000007</v>
      </c>
      <c r="AA8" s="215">
        <v>87.95</v>
      </c>
      <c r="AB8" s="136">
        <f t="shared" ref="AB8:AB18" si="2">AA8/Z8-1</f>
        <v>9.3497451199801018E-2</v>
      </c>
      <c r="AD8" s="67" t="s">
        <v>45</v>
      </c>
      <c r="AE8" s="216">
        <v>102414599.43000001</v>
      </c>
      <c r="AF8" s="135">
        <v>693903416.16999984</v>
      </c>
      <c r="AG8" s="135">
        <v>842303158.99000001</v>
      </c>
      <c r="AH8" s="135">
        <v>973842751.17000008</v>
      </c>
      <c r="AI8" s="135">
        <v>1018934968.5399998</v>
      </c>
      <c r="AJ8" s="136">
        <f t="shared" ref="AJ8:AJ18" si="3">AI8/AH8-1</f>
        <v>4.6303386574295224E-2</v>
      </c>
      <c r="AK8" s="135">
        <f t="shared" ref="AK8:AK18" si="4">AI8-AH8</f>
        <v>45092217.369999766</v>
      </c>
      <c r="AL8" s="137">
        <f t="shared" ref="AL8:AL18" si="5">AI8/AI$8</f>
        <v>1</v>
      </c>
      <c r="AM8" s="217">
        <v>26576630.170000002</v>
      </c>
      <c r="AN8" s="218">
        <v>104515188.78</v>
      </c>
      <c r="AO8" s="218">
        <v>115764505.8</v>
      </c>
      <c r="AP8" s="218">
        <v>127826393.23</v>
      </c>
      <c r="AQ8" s="218">
        <v>137162383.41</v>
      </c>
      <c r="AR8" s="136">
        <f t="shared" ref="AR8:AR18" si="6">AQ8/AP8-1</f>
        <v>7.3036482874093256E-2</v>
      </c>
      <c r="AS8" s="135">
        <f t="shared" ref="AS8:AS18" si="7">AQ8-AP8</f>
        <v>9335990.1799999923</v>
      </c>
      <c r="AT8" s="136">
        <f t="shared" ref="AT8:AT18" si="8">AQ8/AM8-1</f>
        <v>4.1610148665435558</v>
      </c>
      <c r="AU8" s="135">
        <f t="shared" ref="AU8:AU18" si="9">AQ8-AM8</f>
        <v>110585753.23999999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116.79915879756359</v>
      </c>
      <c r="D9" s="220">
        <v>128.16968230621981</v>
      </c>
      <c r="E9" s="220">
        <v>133.9504987964448</v>
      </c>
      <c r="F9" s="220">
        <v>148.00625670905251</v>
      </c>
      <c r="G9" s="220">
        <v>156.82466524486964</v>
      </c>
      <c r="H9" s="76">
        <f>G9/F9-1</f>
        <v>5.9581322654164381E-2</v>
      </c>
      <c r="I9" s="219">
        <v>109.86</v>
      </c>
      <c r="J9" s="220">
        <v>108.9</v>
      </c>
      <c r="K9" s="220">
        <v>112.49</v>
      </c>
      <c r="L9" s="220">
        <v>119.26</v>
      </c>
      <c r="M9" s="220">
        <v>126.95</v>
      </c>
      <c r="N9" s="76">
        <f t="shared" si="0"/>
        <v>6.4480965956733138E-2</v>
      </c>
      <c r="P9" s="15" t="s">
        <v>46</v>
      </c>
      <c r="Q9" s="219">
        <v>34.813065255223663</v>
      </c>
      <c r="R9" s="220">
        <v>100.38866208640722</v>
      </c>
      <c r="S9" s="220">
        <v>113.81372001310794</v>
      </c>
      <c r="T9" s="220">
        <v>126.61317857187616</v>
      </c>
      <c r="U9" s="220">
        <v>133.99122886987229</v>
      </c>
      <c r="V9" s="76">
        <f t="shared" si="1"/>
        <v>5.8272372443503029E-2</v>
      </c>
      <c r="W9" s="219">
        <v>35.590000000000003</v>
      </c>
      <c r="X9" s="220">
        <v>87.91</v>
      </c>
      <c r="Y9" s="220">
        <v>91.44</v>
      </c>
      <c r="Z9" s="220">
        <v>96.77</v>
      </c>
      <c r="AA9" s="220">
        <v>104.28</v>
      </c>
      <c r="AB9" s="76">
        <f t="shared" si="2"/>
        <v>7.7606696290172694E-2</v>
      </c>
      <c r="AD9" s="15" t="s">
        <v>46</v>
      </c>
      <c r="AE9" s="221">
        <v>50893974.420000002</v>
      </c>
      <c r="AF9" s="53">
        <v>341076461.69999999</v>
      </c>
      <c r="AG9" s="53">
        <v>405004656.38</v>
      </c>
      <c r="AH9" s="53">
        <v>456851402.87</v>
      </c>
      <c r="AI9" s="53">
        <v>457309421.34000003</v>
      </c>
      <c r="AJ9" s="76">
        <f t="shared" si="3"/>
        <v>1.0025545880403275E-3</v>
      </c>
      <c r="AK9" s="53">
        <f t="shared" si="4"/>
        <v>458018.47000002861</v>
      </c>
      <c r="AL9" s="100">
        <f t="shared" si="5"/>
        <v>0.44881119547331311</v>
      </c>
      <c r="AM9" s="222">
        <v>13811598.32</v>
      </c>
      <c r="AN9" s="223">
        <v>50518902.770000003</v>
      </c>
      <c r="AO9" s="223">
        <v>53856748.710000001</v>
      </c>
      <c r="AP9" s="223">
        <v>57107925.619999997</v>
      </c>
      <c r="AQ9" s="223">
        <v>58079831.289999999</v>
      </c>
      <c r="AR9" s="76">
        <f t="shared" si="6"/>
        <v>1.7018752816677862E-2</v>
      </c>
      <c r="AS9" s="53">
        <f t="shared" si="7"/>
        <v>971905.67000000179</v>
      </c>
      <c r="AT9" s="76">
        <f t="shared" si="8"/>
        <v>3.2051491756675992</v>
      </c>
      <c r="AU9" s="53">
        <f t="shared" si="9"/>
        <v>44268232.969999999</v>
      </c>
      <c r="AV9" s="100">
        <f t="shared" si="10"/>
        <v>0.42343848106218906</v>
      </c>
    </row>
    <row r="10" spans="2:48" x14ac:dyDescent="0.25">
      <c r="B10" s="19" t="s">
        <v>47</v>
      </c>
      <c r="C10" s="219">
        <v>70.363907918346442</v>
      </c>
      <c r="D10" s="220">
        <v>90.186274774165184</v>
      </c>
      <c r="E10" s="220">
        <v>97.435368027940271</v>
      </c>
      <c r="F10" s="220">
        <v>110.80486293822659</v>
      </c>
      <c r="G10" s="220">
        <v>121.5628190164777</v>
      </c>
      <c r="H10" s="76">
        <f>G10/F10-1</f>
        <v>9.7089205229635489E-2</v>
      </c>
      <c r="I10" s="219">
        <v>75.25</v>
      </c>
      <c r="J10" s="220">
        <v>82.37</v>
      </c>
      <c r="K10" s="220">
        <v>85.86</v>
      </c>
      <c r="L10" s="220">
        <v>95.05</v>
      </c>
      <c r="M10" s="220">
        <v>109.41</v>
      </c>
      <c r="N10" s="76">
        <f t="shared" si="0"/>
        <v>0.15107837980010519</v>
      </c>
      <c r="P10" s="19" t="s">
        <v>47</v>
      </c>
      <c r="Q10" s="219">
        <v>15.504874326042231</v>
      </c>
      <c r="R10" s="220">
        <v>64.492185477197467</v>
      </c>
      <c r="S10" s="220">
        <v>79.023903014834957</v>
      </c>
      <c r="T10" s="220">
        <v>93.057468059099534</v>
      </c>
      <c r="U10" s="220">
        <v>99.148455774094288</v>
      </c>
      <c r="V10" s="76">
        <f t="shared" si="1"/>
        <v>6.5454045140433514E-2</v>
      </c>
      <c r="W10" s="219">
        <v>20.54</v>
      </c>
      <c r="X10" s="220">
        <v>56.58</v>
      </c>
      <c r="Y10" s="220">
        <v>66.78</v>
      </c>
      <c r="Z10" s="220">
        <v>77.98</v>
      </c>
      <c r="AA10" s="220">
        <v>88.08</v>
      </c>
      <c r="AB10" s="76">
        <f t="shared" si="2"/>
        <v>0.12952038984354952</v>
      </c>
      <c r="AD10" s="19" t="s">
        <v>47</v>
      </c>
      <c r="AE10" s="221">
        <v>14996431.93</v>
      </c>
      <c r="AF10" s="53">
        <v>167057258.52000001</v>
      </c>
      <c r="AG10" s="53">
        <v>204644899.53999999</v>
      </c>
      <c r="AH10" s="53">
        <v>242621119.71999997</v>
      </c>
      <c r="AI10" s="53">
        <v>260448896.86999997</v>
      </c>
      <c r="AJ10" s="76">
        <f t="shared" si="3"/>
        <v>7.3479906327093003E-2</v>
      </c>
      <c r="AK10" s="53">
        <f t="shared" si="4"/>
        <v>17827777.150000006</v>
      </c>
      <c r="AL10" s="100">
        <f t="shared" si="5"/>
        <v>0.2556089494535545</v>
      </c>
      <c r="AM10" s="222">
        <v>4243374.21</v>
      </c>
      <c r="AN10" s="223">
        <v>25427736.440000001</v>
      </c>
      <c r="AO10" s="223">
        <v>28251913.699999999</v>
      </c>
      <c r="AP10" s="223">
        <v>33085419.030000001</v>
      </c>
      <c r="AQ10" s="223">
        <v>37909065.140000001</v>
      </c>
      <c r="AR10" s="76">
        <f t="shared" si="6"/>
        <v>0.14579371370893579</v>
      </c>
      <c r="AS10" s="53">
        <f t="shared" si="7"/>
        <v>4823646.1099999994</v>
      </c>
      <c r="AT10" s="76">
        <f t="shared" si="8"/>
        <v>7.9337077674325602</v>
      </c>
      <c r="AU10" s="53">
        <f t="shared" si="9"/>
        <v>33665690.93</v>
      </c>
      <c r="AV10" s="100">
        <f t="shared" si="10"/>
        <v>0.27638091579878593</v>
      </c>
    </row>
    <row r="11" spans="2:48" x14ac:dyDescent="0.25">
      <c r="B11" s="19" t="s">
        <v>48</v>
      </c>
      <c r="C11" s="219">
        <v>54.631535318542078</v>
      </c>
      <c r="D11" s="220">
        <v>69.221944341059583</v>
      </c>
      <c r="E11" s="220">
        <v>77.390865272066776</v>
      </c>
      <c r="F11" s="220">
        <v>83.168905820996486</v>
      </c>
      <c r="G11" s="220">
        <v>100.59393339934179</v>
      </c>
      <c r="H11" s="76">
        <f>G11/F11-1</f>
        <v>0.20951372879485763</v>
      </c>
      <c r="I11" s="219">
        <v>55.36</v>
      </c>
      <c r="J11" s="220">
        <v>70.209999999999994</v>
      </c>
      <c r="K11" s="220">
        <v>72.040000000000006</v>
      </c>
      <c r="L11" s="220">
        <v>63.51</v>
      </c>
      <c r="M11" s="220">
        <v>84.57</v>
      </c>
      <c r="N11" s="76">
        <f t="shared" si="0"/>
        <v>0.33160132262635789</v>
      </c>
      <c r="P11" s="19" t="s">
        <v>48</v>
      </c>
      <c r="Q11" s="219">
        <v>19.46281396587943</v>
      </c>
      <c r="R11" s="220">
        <v>48.249262525145575</v>
      </c>
      <c r="S11" s="220">
        <v>51.596633203900886</v>
      </c>
      <c r="T11" s="220">
        <v>60.101014809836897</v>
      </c>
      <c r="U11" s="220">
        <v>67.609231601192363</v>
      </c>
      <c r="V11" s="76">
        <f t="shared" si="1"/>
        <v>0.12492662253893538</v>
      </c>
      <c r="W11" s="219">
        <v>20.21</v>
      </c>
      <c r="X11" s="220">
        <v>42.36</v>
      </c>
      <c r="Y11" s="220">
        <v>34.99</v>
      </c>
      <c r="Z11" s="220">
        <v>41.32</v>
      </c>
      <c r="AA11" s="220">
        <v>51.65</v>
      </c>
      <c r="AB11" s="76">
        <f t="shared" si="2"/>
        <v>0.25</v>
      </c>
      <c r="AD11" s="19" t="s">
        <v>48</v>
      </c>
      <c r="AE11" s="221">
        <v>920075.77</v>
      </c>
      <c r="AF11" s="53">
        <v>3518003.8000000003</v>
      </c>
      <c r="AG11" s="53">
        <v>4202675.6400000006</v>
      </c>
      <c r="AH11" s="53">
        <v>4788709.37</v>
      </c>
      <c r="AI11" s="53">
        <v>5527320.1400000006</v>
      </c>
      <c r="AJ11" s="76">
        <f t="shared" si="3"/>
        <v>0.15424004944363556</v>
      </c>
      <c r="AK11" s="53">
        <f t="shared" si="4"/>
        <v>738610.77000000048</v>
      </c>
      <c r="AL11" s="100">
        <f t="shared" si="5"/>
        <v>5.4246054072714031E-3</v>
      </c>
      <c r="AM11" s="222">
        <v>235252.28</v>
      </c>
      <c r="AN11" s="223">
        <v>521022.8</v>
      </c>
      <c r="AO11" s="223">
        <v>472382.11</v>
      </c>
      <c r="AP11" s="223">
        <v>466124.03</v>
      </c>
      <c r="AQ11" s="223">
        <v>700422.43</v>
      </c>
      <c r="AR11" s="76">
        <f t="shared" si="6"/>
        <v>0.50265248071419966</v>
      </c>
      <c r="AS11" s="53">
        <f t="shared" si="7"/>
        <v>234298.40000000002</v>
      </c>
      <c r="AT11" s="76">
        <f t="shared" si="8"/>
        <v>1.9773247256094608</v>
      </c>
      <c r="AU11" s="53">
        <f t="shared" si="9"/>
        <v>465170.15</v>
      </c>
      <c r="AV11" s="100">
        <f t="shared" si="10"/>
        <v>5.1065198240710574E-3</v>
      </c>
    </row>
    <row r="12" spans="2:48" x14ac:dyDescent="0.25">
      <c r="B12" s="19" t="s">
        <v>49</v>
      </c>
      <c r="C12" s="219">
        <v>153.1123081362947</v>
      </c>
      <c r="D12" s="220">
        <v>231.92065189955579</v>
      </c>
      <c r="E12" s="220">
        <v>176.14952506564174</v>
      </c>
      <c r="F12" s="220">
        <v>192.70239433655183</v>
      </c>
      <c r="G12" s="220">
        <v>207.258966031477</v>
      </c>
      <c r="H12" s="76">
        <f t="shared" ref="H12:H18" si="11">G12/F12-1</f>
        <v>7.5539132479601312E-2</v>
      </c>
      <c r="I12" s="219">
        <v>139.72999999999999</v>
      </c>
      <c r="J12" s="220">
        <v>207.23</v>
      </c>
      <c r="K12" s="220">
        <v>234.27</v>
      </c>
      <c r="L12" s="220">
        <v>175.2</v>
      </c>
      <c r="M12" s="220">
        <v>156.80000000000001</v>
      </c>
      <c r="N12" s="76">
        <f t="shared" si="0"/>
        <v>-0.10502283105022814</v>
      </c>
      <c r="P12" s="19" t="s">
        <v>49</v>
      </c>
      <c r="Q12" s="219">
        <v>33.116282639598495</v>
      </c>
      <c r="R12" s="220">
        <v>114.31554273131576</v>
      </c>
      <c r="S12" s="220">
        <v>94.862670670321009</v>
      </c>
      <c r="T12" s="220">
        <v>116.86476937166447</v>
      </c>
      <c r="U12" s="220">
        <v>153.08226913762255</v>
      </c>
      <c r="V12" s="76">
        <f t="shared" si="1"/>
        <v>0.30990947879917297</v>
      </c>
      <c r="W12" s="219">
        <v>17.010000000000002</v>
      </c>
      <c r="X12" s="220">
        <v>98.01</v>
      </c>
      <c r="Y12" s="220">
        <v>109.27</v>
      </c>
      <c r="Z12" s="220">
        <v>69.959999999999994</v>
      </c>
      <c r="AA12" s="220">
        <v>116.22</v>
      </c>
      <c r="AB12" s="76">
        <f t="shared" si="2"/>
        <v>0.66123499142367081</v>
      </c>
      <c r="AD12" s="19" t="s">
        <v>49</v>
      </c>
      <c r="AE12" s="221">
        <v>7319252.9700000007</v>
      </c>
      <c r="AF12" s="53">
        <v>33638506.18</v>
      </c>
      <c r="AG12" s="53">
        <v>27653391.800000001</v>
      </c>
      <c r="AH12" s="53">
        <v>25657389.859999999</v>
      </c>
      <c r="AI12" s="53">
        <v>46826416.620000005</v>
      </c>
      <c r="AJ12" s="76">
        <f t="shared" si="3"/>
        <v>0.82506548310288674</v>
      </c>
      <c r="AK12" s="53">
        <f t="shared" si="4"/>
        <v>21169026.760000005</v>
      </c>
      <c r="AL12" s="100">
        <f t="shared" si="5"/>
        <v>4.5956236723425165E-2</v>
      </c>
      <c r="AM12" s="222">
        <v>623222.53</v>
      </c>
      <c r="AN12" s="223">
        <v>4854322.93</v>
      </c>
      <c r="AO12" s="223">
        <v>5018559.3600000003</v>
      </c>
      <c r="AP12" s="223">
        <v>2940252.89</v>
      </c>
      <c r="AQ12" s="223">
        <v>5892147.4500000002</v>
      </c>
      <c r="AR12" s="76">
        <f t="shared" si="6"/>
        <v>1.0039594111239865</v>
      </c>
      <c r="AS12" s="53">
        <f t="shared" si="7"/>
        <v>2951894.56</v>
      </c>
      <c r="AT12" s="76">
        <f t="shared" si="8"/>
        <v>8.4543235624039461</v>
      </c>
      <c r="AU12" s="53">
        <f t="shared" si="9"/>
        <v>5268924.92</v>
      </c>
      <c r="AV12" s="100">
        <f t="shared" si="10"/>
        <v>4.2957458914864743E-2</v>
      </c>
    </row>
    <row r="13" spans="2:48" x14ac:dyDescent="0.25">
      <c r="B13" s="19" t="s">
        <v>50</v>
      </c>
      <c r="C13" s="219">
        <v>34.941746042323949</v>
      </c>
      <c r="D13" s="220">
        <v>54.947261397466846</v>
      </c>
      <c r="E13" s="220">
        <v>62.284872378301557</v>
      </c>
      <c r="F13" s="220">
        <v>71.897067571776176</v>
      </c>
      <c r="G13" s="220">
        <v>79.098779244615812</v>
      </c>
      <c r="H13" s="76">
        <f t="shared" si="11"/>
        <v>0.10016697364812588</v>
      </c>
      <c r="I13" s="219">
        <v>34.49</v>
      </c>
      <c r="J13" s="220">
        <v>49.5</v>
      </c>
      <c r="K13" s="220">
        <v>55.39</v>
      </c>
      <c r="L13" s="220">
        <v>64.28</v>
      </c>
      <c r="M13" s="220">
        <v>70.27</v>
      </c>
      <c r="N13" s="76">
        <f t="shared" si="0"/>
        <v>9.3186060983198482E-2</v>
      </c>
      <c r="P13" s="19" t="s">
        <v>50</v>
      </c>
      <c r="Q13" s="219">
        <v>11.779150766288595</v>
      </c>
      <c r="R13" s="220">
        <v>36.145392682450826</v>
      </c>
      <c r="S13" s="220">
        <v>48.745594946944522</v>
      </c>
      <c r="T13" s="220">
        <v>57.752360670755827</v>
      </c>
      <c r="U13" s="220">
        <v>63.534951912826855</v>
      </c>
      <c r="V13" s="76">
        <f t="shared" si="1"/>
        <v>0.10012735713155307</v>
      </c>
      <c r="W13" s="219">
        <v>15.57</v>
      </c>
      <c r="X13" s="220">
        <v>34.96</v>
      </c>
      <c r="Y13" s="220">
        <v>40.57</v>
      </c>
      <c r="Z13" s="220">
        <v>48.53</v>
      </c>
      <c r="AA13" s="220">
        <v>54.3</v>
      </c>
      <c r="AB13" s="76">
        <f t="shared" si="2"/>
        <v>0.11889552853904783</v>
      </c>
      <c r="AD13" s="19" t="s">
        <v>50</v>
      </c>
      <c r="AE13" s="221">
        <v>6405740.370000001</v>
      </c>
      <c r="AF13" s="53">
        <v>58185875.680000007</v>
      </c>
      <c r="AG13" s="53">
        <v>81801106.270000011</v>
      </c>
      <c r="AH13" s="53">
        <v>102141611.28999999</v>
      </c>
      <c r="AI13" s="53">
        <v>110876677.07999998</v>
      </c>
      <c r="AJ13" s="76">
        <f t="shared" si="3"/>
        <v>8.5519169706452347E-2</v>
      </c>
      <c r="AK13" s="53">
        <f t="shared" si="4"/>
        <v>8735065.7899999917</v>
      </c>
      <c r="AL13" s="100">
        <f t="shared" si="5"/>
        <v>0.10881624490606277</v>
      </c>
      <c r="AM13" s="222">
        <v>2086276.82</v>
      </c>
      <c r="AN13" s="223">
        <v>9378882.4600000009</v>
      </c>
      <c r="AO13" s="223">
        <v>11062837.130000001</v>
      </c>
      <c r="AP13" s="223">
        <v>14269284.73</v>
      </c>
      <c r="AQ13" s="223">
        <v>15442972.35</v>
      </c>
      <c r="AR13" s="76">
        <f t="shared" si="6"/>
        <v>8.2252729706375316E-2</v>
      </c>
      <c r="AS13" s="53">
        <f t="shared" si="7"/>
        <v>1173687.6199999992</v>
      </c>
      <c r="AT13" s="76">
        <f t="shared" si="8"/>
        <v>6.4021683996853298</v>
      </c>
      <c r="AU13" s="53">
        <f t="shared" si="9"/>
        <v>13356695.529999999</v>
      </c>
      <c r="AV13" s="100">
        <f t="shared" si="10"/>
        <v>0.1125889764093594</v>
      </c>
    </row>
    <row r="14" spans="2:48" x14ac:dyDescent="0.25">
      <c r="B14" s="19" t="s">
        <v>51</v>
      </c>
      <c r="C14" s="219">
        <v>80.078959658119729</v>
      </c>
      <c r="D14" s="220">
        <v>88.111465548707429</v>
      </c>
      <c r="E14" s="220">
        <v>97.067375452191115</v>
      </c>
      <c r="F14" s="220">
        <v>109.68991147944101</v>
      </c>
      <c r="G14" s="220">
        <v>117.83360126143769</v>
      </c>
      <c r="H14" s="76">
        <f t="shared" si="11"/>
        <v>7.4242833020455423E-2</v>
      </c>
      <c r="I14" s="219">
        <v>78.02</v>
      </c>
      <c r="J14" s="220">
        <v>80.44</v>
      </c>
      <c r="K14" s="220">
        <v>81.83</v>
      </c>
      <c r="L14" s="220">
        <v>97.42</v>
      </c>
      <c r="M14" s="220">
        <v>103.67</v>
      </c>
      <c r="N14" s="76">
        <f t="shared" si="0"/>
        <v>6.4155204270170296E-2</v>
      </c>
      <c r="P14" s="19" t="s">
        <v>51</v>
      </c>
      <c r="Q14" s="219">
        <v>32.75526227951417</v>
      </c>
      <c r="R14" s="220">
        <v>65.77668266767671</v>
      </c>
      <c r="S14" s="220">
        <v>76.826581773908828</v>
      </c>
      <c r="T14" s="220">
        <v>88.870626500825935</v>
      </c>
      <c r="U14" s="220">
        <v>95.41168435461681</v>
      </c>
      <c r="V14" s="76">
        <f t="shared" si="1"/>
        <v>7.3602022527995636E-2</v>
      </c>
      <c r="W14" s="219">
        <v>39.54</v>
      </c>
      <c r="X14" s="220">
        <v>48.82</v>
      </c>
      <c r="Y14" s="220">
        <v>53.04</v>
      </c>
      <c r="Z14" s="220">
        <v>62.53</v>
      </c>
      <c r="AA14" s="220">
        <v>69.05</v>
      </c>
      <c r="AB14" s="76">
        <f t="shared" si="2"/>
        <v>0.1042699504237965</v>
      </c>
      <c r="AD14" s="19" t="s">
        <v>51</v>
      </c>
      <c r="AE14" s="221">
        <v>1405116</v>
      </c>
      <c r="AF14" s="53">
        <v>3899736.33</v>
      </c>
      <c r="AG14" s="53">
        <v>4714087.1399999997</v>
      </c>
      <c r="AH14" s="53">
        <v>5563911.0600000005</v>
      </c>
      <c r="AI14" s="53">
        <v>5940771.5999999996</v>
      </c>
      <c r="AJ14" s="76">
        <f t="shared" si="3"/>
        <v>6.773302735000919E-2</v>
      </c>
      <c r="AK14" s="53">
        <f t="shared" si="4"/>
        <v>376860.53999999911</v>
      </c>
      <c r="AL14" s="100">
        <f t="shared" si="5"/>
        <v>5.8303736582054361E-3</v>
      </c>
      <c r="AM14" s="222">
        <v>281148.38</v>
      </c>
      <c r="AN14" s="223">
        <v>496521.03</v>
      </c>
      <c r="AO14" s="223">
        <v>539467.63</v>
      </c>
      <c r="AP14" s="223">
        <v>645273.59</v>
      </c>
      <c r="AQ14" s="223">
        <v>712583.9</v>
      </c>
      <c r="AR14" s="76">
        <f t="shared" si="6"/>
        <v>0.10431282334056169</v>
      </c>
      <c r="AS14" s="53">
        <f t="shared" si="7"/>
        <v>67310.310000000056</v>
      </c>
      <c r="AT14" s="76">
        <f t="shared" si="8"/>
        <v>1.5345474158520851</v>
      </c>
      <c r="AU14" s="53">
        <f t="shared" si="9"/>
        <v>431435.52000000002</v>
      </c>
      <c r="AV14" s="100">
        <f t="shared" si="10"/>
        <v>5.1951845854848874E-3</v>
      </c>
    </row>
    <row r="15" spans="2:48" x14ac:dyDescent="0.25">
      <c r="B15" s="19" t="s">
        <v>52</v>
      </c>
      <c r="C15" s="219">
        <v>117.80732128979786</v>
      </c>
      <c r="D15" s="220">
        <v>117.98676505151548</v>
      </c>
      <c r="E15" s="220">
        <v>139.59849999914627</v>
      </c>
      <c r="F15" s="220">
        <v>162.56627286206552</v>
      </c>
      <c r="G15" s="220">
        <v>187.69802064461564</v>
      </c>
      <c r="H15" s="76">
        <f t="shared" si="11"/>
        <v>0.15459386095339678</v>
      </c>
      <c r="I15" s="219">
        <v>136.28</v>
      </c>
      <c r="J15" s="220">
        <v>113</v>
      </c>
      <c r="K15" s="220">
        <v>131.33000000000001</v>
      </c>
      <c r="L15" s="220">
        <v>154.88999999999999</v>
      </c>
      <c r="M15" s="220">
        <v>169.18</v>
      </c>
      <c r="N15" s="76">
        <f t="shared" si="0"/>
        <v>9.2259022532119817E-2</v>
      </c>
      <c r="P15" s="19" t="s">
        <v>52</v>
      </c>
      <c r="Q15" s="219">
        <v>55.56467082282623</v>
      </c>
      <c r="R15" s="220">
        <v>86.531856525930564</v>
      </c>
      <c r="S15" s="220">
        <v>111.25496086654451</v>
      </c>
      <c r="T15" s="220">
        <v>138.76479888821692</v>
      </c>
      <c r="U15" s="220">
        <v>156.57824410754708</v>
      </c>
      <c r="V15" s="76">
        <f t="shared" si="1"/>
        <v>0.12837149883869259</v>
      </c>
      <c r="W15" s="219">
        <v>84.99</v>
      </c>
      <c r="X15" s="220">
        <v>77.760000000000005</v>
      </c>
      <c r="Y15" s="220">
        <v>108.27</v>
      </c>
      <c r="Z15" s="220">
        <v>125.61</v>
      </c>
      <c r="AA15" s="220">
        <v>143.46</v>
      </c>
      <c r="AB15" s="76">
        <f t="shared" si="2"/>
        <v>0.14210652018151437</v>
      </c>
      <c r="AD15" s="19" t="s">
        <v>52</v>
      </c>
      <c r="AE15" s="221">
        <v>6632127.1899999995</v>
      </c>
      <c r="AF15" s="53">
        <v>24078048.459999997</v>
      </c>
      <c r="AG15" s="53">
        <v>35944844.239999995</v>
      </c>
      <c r="AH15" s="53">
        <v>45155976.710000008</v>
      </c>
      <c r="AI15" s="53">
        <v>50719094.049999997</v>
      </c>
      <c r="AJ15" s="76">
        <f t="shared" si="3"/>
        <v>0.12319780780576073</v>
      </c>
      <c r="AK15" s="53">
        <f t="shared" si="4"/>
        <v>5563117.3399999887</v>
      </c>
      <c r="AL15" s="100">
        <f t="shared" si="5"/>
        <v>4.9776576146634562E-2</v>
      </c>
      <c r="AM15" s="222">
        <v>2687501.02</v>
      </c>
      <c r="AN15" s="223">
        <v>3366417.4</v>
      </c>
      <c r="AO15" s="223">
        <v>5798035.4000000004</v>
      </c>
      <c r="AP15" s="223">
        <v>6737883.6500000004</v>
      </c>
      <c r="AQ15" s="223">
        <v>7239199.21</v>
      </c>
      <c r="AR15" s="76">
        <f t="shared" si="6"/>
        <v>7.440252548736126E-2</v>
      </c>
      <c r="AS15" s="53">
        <f t="shared" si="7"/>
        <v>501315.55999999959</v>
      </c>
      <c r="AT15" s="76">
        <f t="shared" si="8"/>
        <v>1.6936544976641534</v>
      </c>
      <c r="AU15" s="53">
        <f t="shared" si="9"/>
        <v>4551698.1899999995</v>
      </c>
      <c r="AV15" s="100">
        <f t="shared" si="10"/>
        <v>5.2778313047833911E-2</v>
      </c>
    </row>
    <row r="16" spans="2:48" x14ac:dyDescent="0.25">
      <c r="B16" s="19" t="s">
        <v>53</v>
      </c>
      <c r="C16" s="219">
        <v>63.166917693507571</v>
      </c>
      <c r="D16" s="220">
        <v>75.975371857455713</v>
      </c>
      <c r="E16" s="220">
        <v>86.273927968781862</v>
      </c>
      <c r="F16" s="220">
        <v>96.29006293189272</v>
      </c>
      <c r="G16" s="220">
        <v>104.54956117760663</v>
      </c>
      <c r="H16" s="76">
        <f t="shared" si="11"/>
        <v>8.5777265007667136E-2</v>
      </c>
      <c r="I16" s="219">
        <v>62.32</v>
      </c>
      <c r="J16" s="220">
        <v>77.150000000000006</v>
      </c>
      <c r="K16" s="220">
        <v>77.33</v>
      </c>
      <c r="L16" s="220">
        <v>89.71</v>
      </c>
      <c r="M16" s="220">
        <v>89.09</v>
      </c>
      <c r="N16" s="76">
        <f t="shared" si="0"/>
        <v>-6.9111581763459107E-3</v>
      </c>
      <c r="P16" s="19" t="s">
        <v>53</v>
      </c>
      <c r="Q16" s="219">
        <v>27.066643961527927</v>
      </c>
      <c r="R16" s="220">
        <v>55.005065744165272</v>
      </c>
      <c r="S16" s="220">
        <v>61.980913631793804</v>
      </c>
      <c r="T16" s="220">
        <v>72.014285733260806</v>
      </c>
      <c r="U16" s="220">
        <v>77.962423075833925</v>
      </c>
      <c r="V16" s="76">
        <f t="shared" si="1"/>
        <v>8.2596630404762728E-2</v>
      </c>
      <c r="W16" s="219">
        <v>30.69</v>
      </c>
      <c r="X16" s="220">
        <v>49.26</v>
      </c>
      <c r="Y16" s="220">
        <v>47.49</v>
      </c>
      <c r="Z16" s="220">
        <v>55.64</v>
      </c>
      <c r="AA16" s="220">
        <v>58.22</v>
      </c>
      <c r="AB16" s="76">
        <f t="shared" si="2"/>
        <v>4.6369518332135096E-2</v>
      </c>
      <c r="AD16" s="19" t="s">
        <v>53</v>
      </c>
      <c r="AE16" s="221">
        <v>5509773.8499999996</v>
      </c>
      <c r="AF16" s="53">
        <v>13702694.219999999</v>
      </c>
      <c r="AG16" s="53">
        <v>16977043.279999997</v>
      </c>
      <c r="AH16" s="53">
        <v>19267251.879999999</v>
      </c>
      <c r="AI16" s="53">
        <v>19868147.280000001</v>
      </c>
      <c r="AJ16" s="76">
        <f t="shared" si="3"/>
        <v>3.1187395262307849E-2</v>
      </c>
      <c r="AK16" s="53">
        <f t="shared" si="4"/>
        <v>600895.40000000224</v>
      </c>
      <c r="AL16" s="100">
        <f t="shared" si="5"/>
        <v>1.9498935548819617E-2</v>
      </c>
      <c r="AM16" s="222">
        <v>1151819.49</v>
      </c>
      <c r="AN16" s="223">
        <v>2140027.64</v>
      </c>
      <c r="AO16" s="223">
        <v>2074555.75</v>
      </c>
      <c r="AP16" s="223">
        <v>2453646.81</v>
      </c>
      <c r="AQ16" s="223">
        <v>2459003.3199999998</v>
      </c>
      <c r="AR16" s="76">
        <f t="shared" si="6"/>
        <v>2.183081109379259E-3</v>
      </c>
      <c r="AS16" s="53">
        <f t="shared" si="7"/>
        <v>5356.5099999997765</v>
      </c>
      <c r="AT16" s="76">
        <f t="shared" si="8"/>
        <v>1.1348860141270918</v>
      </c>
      <c r="AU16" s="53">
        <f t="shared" si="9"/>
        <v>1307183.8299999998</v>
      </c>
      <c r="AV16" s="100">
        <f t="shared" si="10"/>
        <v>1.7927680015953434E-2</v>
      </c>
    </row>
    <row r="17" spans="2:48" x14ac:dyDescent="0.25">
      <c r="B17" s="19" t="s">
        <v>54</v>
      </c>
      <c r="C17" s="219">
        <v>83.489503844316275</v>
      </c>
      <c r="D17" s="220">
        <v>108.93353016005922</v>
      </c>
      <c r="E17" s="220">
        <v>124.12696241521785</v>
      </c>
      <c r="F17" s="220">
        <v>137.24050299399909</v>
      </c>
      <c r="G17" s="220">
        <v>114.03957758205081</v>
      </c>
      <c r="H17" s="76">
        <f t="shared" si="11"/>
        <v>-0.16905304852287484</v>
      </c>
      <c r="I17" s="219">
        <v>76.55</v>
      </c>
      <c r="J17" s="220">
        <v>110.79</v>
      </c>
      <c r="K17" s="220">
        <v>119.94</v>
      </c>
      <c r="L17" s="220">
        <v>131.65</v>
      </c>
      <c r="M17" s="220">
        <v>107.09</v>
      </c>
      <c r="N17" s="76">
        <f t="shared" si="0"/>
        <v>-0.18655526015951385</v>
      </c>
      <c r="P17" s="19" t="s">
        <v>54</v>
      </c>
      <c r="Q17" s="219">
        <v>24.696203808928296</v>
      </c>
      <c r="R17" s="220">
        <v>78.413562704372922</v>
      </c>
      <c r="S17" s="220">
        <v>102.33972723803564</v>
      </c>
      <c r="T17" s="220">
        <v>117.60180468160974</v>
      </c>
      <c r="U17" s="220">
        <v>97.092253401502475</v>
      </c>
      <c r="V17" s="76">
        <f t="shared" si="1"/>
        <v>-0.17439826995541419</v>
      </c>
      <c r="W17" s="219">
        <v>21.53</v>
      </c>
      <c r="X17" s="220">
        <v>80.959999999999994</v>
      </c>
      <c r="Y17" s="220">
        <v>94.72</v>
      </c>
      <c r="Z17" s="220">
        <v>108.17</v>
      </c>
      <c r="AA17" s="220">
        <v>89.24</v>
      </c>
      <c r="AB17" s="76">
        <f t="shared" si="2"/>
        <v>-0.17500231117685128</v>
      </c>
      <c r="AD17" s="19" t="s">
        <v>54</v>
      </c>
      <c r="AE17" s="221">
        <v>4867550.99</v>
      </c>
      <c r="AF17" s="53">
        <v>38618106.219999999</v>
      </c>
      <c r="AG17" s="53">
        <v>49340902.600000001</v>
      </c>
      <c r="AH17" s="53">
        <v>58259049.670000002</v>
      </c>
      <c r="AI17" s="53">
        <v>48169352.309999995</v>
      </c>
      <c r="AJ17" s="76">
        <f t="shared" si="3"/>
        <v>-0.17318678243383034</v>
      </c>
      <c r="AK17" s="53">
        <f t="shared" si="4"/>
        <v>-10089697.360000007</v>
      </c>
      <c r="AL17" s="100">
        <f t="shared" si="5"/>
        <v>4.7274216507674043E-2</v>
      </c>
      <c r="AM17" s="222">
        <v>708500.43</v>
      </c>
      <c r="AN17" s="223">
        <v>6609056.7199999997</v>
      </c>
      <c r="AO17" s="223">
        <v>7404937.2300000004</v>
      </c>
      <c r="AP17" s="223">
        <v>8832905.2200000007</v>
      </c>
      <c r="AQ17" s="223">
        <v>7338203.5099999998</v>
      </c>
      <c r="AR17" s="76">
        <f t="shared" si="6"/>
        <v>-0.16921971568489225</v>
      </c>
      <c r="AS17" s="53">
        <f t="shared" si="7"/>
        <v>-1494701.7100000009</v>
      </c>
      <c r="AT17" s="76">
        <f t="shared" si="8"/>
        <v>9.3573734034289853</v>
      </c>
      <c r="AU17" s="53">
        <f t="shared" si="9"/>
        <v>6629703.0800000001</v>
      </c>
      <c r="AV17" s="100">
        <f t="shared" si="10"/>
        <v>5.3500116632305465E-2</v>
      </c>
    </row>
    <row r="18" spans="2:48" x14ac:dyDescent="0.25">
      <c r="B18" s="23" t="s">
        <v>55</v>
      </c>
      <c r="C18" s="219">
        <v>76.390027281650575</v>
      </c>
      <c r="D18" s="220">
        <v>61.121190501437432</v>
      </c>
      <c r="E18" s="220">
        <v>67.7125576222126</v>
      </c>
      <c r="F18" s="220">
        <v>73.031884332367</v>
      </c>
      <c r="G18" s="220">
        <v>74.072944174743441</v>
      </c>
      <c r="H18" s="76">
        <f t="shared" si="11"/>
        <v>1.4254867608763711E-2</v>
      </c>
      <c r="I18" s="219">
        <v>67.430000000000007</v>
      </c>
      <c r="J18" s="220">
        <v>55.3</v>
      </c>
      <c r="K18" s="220">
        <v>48.47</v>
      </c>
      <c r="L18" s="220">
        <v>48.39</v>
      </c>
      <c r="M18" s="220">
        <v>52.16</v>
      </c>
      <c r="N18" s="76">
        <f t="shared" si="0"/>
        <v>7.7908658813804488E-2</v>
      </c>
      <c r="P18" s="23" t="s">
        <v>55</v>
      </c>
      <c r="Q18" s="219">
        <v>17.540111489303516</v>
      </c>
      <c r="R18" s="220">
        <v>40.801067335974238</v>
      </c>
      <c r="S18" s="220">
        <v>54.311189256685253</v>
      </c>
      <c r="T18" s="220">
        <v>58.722107400711188</v>
      </c>
      <c r="U18" s="220">
        <v>57.426649165172265</v>
      </c>
      <c r="V18" s="76">
        <f t="shared" si="1"/>
        <v>-2.2060826712142712E-2</v>
      </c>
      <c r="W18" s="219">
        <v>21.29</v>
      </c>
      <c r="X18" s="220">
        <v>32.770000000000003</v>
      </c>
      <c r="Y18" s="220">
        <v>35.520000000000003</v>
      </c>
      <c r="Z18" s="220">
        <v>33.979999999999997</v>
      </c>
      <c r="AA18" s="220">
        <v>36.26</v>
      </c>
      <c r="AB18" s="76">
        <f t="shared" si="2"/>
        <v>6.7098293113596164E-2</v>
      </c>
      <c r="AD18" s="23" t="s">
        <v>55</v>
      </c>
      <c r="AE18" s="221">
        <v>3464555.94</v>
      </c>
      <c r="AF18" s="53">
        <v>10128725.060000001</v>
      </c>
      <c r="AG18" s="53">
        <v>12019552.109999999</v>
      </c>
      <c r="AH18" s="53">
        <v>13536328.719999999</v>
      </c>
      <c r="AI18" s="53">
        <v>13248871.23</v>
      </c>
      <c r="AJ18" s="76">
        <f t="shared" si="3"/>
        <v>-2.1236000982694736E-2</v>
      </c>
      <c r="AK18" s="53">
        <f t="shared" si="4"/>
        <v>-287457.48999999836</v>
      </c>
      <c r="AL18" s="100">
        <f t="shared" si="5"/>
        <v>1.300266615541117E-2</v>
      </c>
      <c r="AM18" s="222">
        <v>747936.69</v>
      </c>
      <c r="AN18" s="223">
        <v>1202298.6000000001</v>
      </c>
      <c r="AO18" s="223">
        <v>1285068.78</v>
      </c>
      <c r="AP18" s="223">
        <v>1287677.6599999999</v>
      </c>
      <c r="AQ18" s="223">
        <v>1388954.82</v>
      </c>
      <c r="AR18" s="76">
        <f t="shared" si="6"/>
        <v>7.8651018920371962E-2</v>
      </c>
      <c r="AS18" s="53">
        <f t="shared" si="7"/>
        <v>101277.16000000015</v>
      </c>
      <c r="AT18" s="76">
        <f t="shared" si="8"/>
        <v>0.8570486493983871</v>
      </c>
      <c r="AU18" s="53">
        <f t="shared" si="9"/>
        <v>641018.13000000012</v>
      </c>
      <c r="AV18" s="100">
        <f t="shared" si="10"/>
        <v>1.0126353782058416E-2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97" t="s">
        <v>167</v>
      </c>
      <c r="C21" s="297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P21" s="297" t="s">
        <v>168</v>
      </c>
      <c r="Q21" s="297"/>
      <c r="R21" s="297"/>
      <c r="S21" s="297"/>
      <c r="T21" s="297"/>
      <c r="U21" s="297"/>
      <c r="V21" s="297"/>
      <c r="W21" s="297"/>
      <c r="X21" s="225"/>
      <c r="Y21" s="225"/>
      <c r="Z21" s="225"/>
      <c r="AA21" s="225"/>
      <c r="AB21" s="225"/>
      <c r="AD21" s="318" t="s">
        <v>169</v>
      </c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</row>
    <row r="22" spans="2:48" ht="24" customHeight="1" x14ac:dyDescent="0.25">
      <c r="B22" s="297" t="s">
        <v>170</v>
      </c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  <c r="N22" s="297"/>
      <c r="P22" s="319" t="s">
        <v>171</v>
      </c>
      <c r="Q22" s="319"/>
      <c r="R22" s="319"/>
      <c r="S22" s="319"/>
      <c r="T22" s="319"/>
      <c r="U22" s="319"/>
      <c r="V22" s="319"/>
      <c r="W22" s="319"/>
      <c r="X22" s="226"/>
      <c r="Y22" s="226"/>
      <c r="Z22" s="226"/>
      <c r="AA22" s="226"/>
      <c r="AB22" s="226"/>
      <c r="AQ22" s="53">
        <f>AQ11/M11</f>
        <v>8282.1618777344229</v>
      </c>
    </row>
    <row r="23" spans="2:48" x14ac:dyDescent="0.25"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7"/>
      <c r="N23" s="29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0" t="s">
        <v>172</v>
      </c>
      <c r="C27" s="280"/>
      <c r="D27" s="280"/>
      <c r="E27" s="280"/>
      <c r="F27" s="280"/>
      <c r="G27" s="280"/>
      <c r="H27" s="280"/>
      <c r="I27" s="146"/>
      <c r="P27" s="280" t="s">
        <v>173</v>
      </c>
      <c r="Q27" s="280"/>
      <c r="R27" s="280"/>
      <c r="S27" s="280"/>
      <c r="T27" s="280"/>
      <c r="U27" s="280"/>
      <c r="V27" s="280"/>
      <c r="W27" s="280"/>
      <c r="AE27" s="280" t="s">
        <v>174</v>
      </c>
      <c r="AF27" s="280"/>
      <c r="AG27" s="280"/>
      <c r="AH27" s="280"/>
      <c r="AI27" s="280"/>
      <c r="AJ27" s="280"/>
      <c r="AK27" s="280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20" t="s">
        <v>57</v>
      </c>
      <c r="C42" s="320"/>
      <c r="D42" s="320"/>
      <c r="E42" s="320"/>
      <c r="F42" s="320"/>
      <c r="G42" s="320"/>
      <c r="H42" s="320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97" t="s">
        <v>167</v>
      </c>
      <c r="C43" s="297"/>
      <c r="D43" s="297"/>
      <c r="E43" s="297"/>
      <c r="F43" s="297"/>
      <c r="G43" s="297"/>
      <c r="H43" s="297"/>
      <c r="P43" s="297" t="s">
        <v>168</v>
      </c>
      <c r="Q43" s="297"/>
      <c r="R43" s="297"/>
      <c r="S43" s="297"/>
      <c r="T43" s="297"/>
      <c r="U43" s="297"/>
      <c r="V43" s="297"/>
      <c r="W43" s="297"/>
      <c r="AE43" s="318" t="s">
        <v>169</v>
      </c>
      <c r="AF43" s="318"/>
      <c r="AG43" s="318"/>
      <c r="AH43" s="318"/>
      <c r="AI43" s="318"/>
      <c r="AJ43" s="318"/>
      <c r="AK43" s="318"/>
      <c r="AL43" s="318"/>
      <c r="AM43" s="318"/>
    </row>
    <row r="44" spans="2:39" ht="24" customHeight="1" x14ac:dyDescent="0.25">
      <c r="B44" s="297" t="s">
        <v>170</v>
      </c>
      <c r="C44" s="297"/>
      <c r="D44" s="297"/>
      <c r="E44" s="297"/>
      <c r="F44" s="297"/>
      <c r="G44" s="297"/>
      <c r="H44" s="297"/>
      <c r="P44" s="319" t="s">
        <v>171</v>
      </c>
      <c r="Q44" s="319"/>
      <c r="R44" s="319"/>
      <c r="S44" s="319"/>
      <c r="T44" s="319"/>
      <c r="U44" s="319"/>
      <c r="V44" s="319"/>
      <c r="W44" s="319"/>
      <c r="AF44" s="125"/>
      <c r="AG44" s="125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E64A0-790B-436A-B571-E09A626F43AD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84.78</v>
      </c>
      <c r="L6" s="229">
        <v>91.84</v>
      </c>
      <c r="M6" s="229">
        <v>96.36</v>
      </c>
      <c r="N6" s="229">
        <v>102.74</v>
      </c>
      <c r="O6" s="229">
        <v>110.43</v>
      </c>
      <c r="P6" s="95">
        <f t="shared" ref="P6:P51" si="2">IFERROR(O6/N6-1,"-")</f>
        <v>7.4849133735643392E-2</v>
      </c>
      <c r="Q6" s="228">
        <f t="shared" ref="Q6:Q51" si="3">IFERROR(O6-N6,"-")</f>
        <v>7.6900000000000119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93.15</v>
      </c>
      <c r="L7" s="231">
        <v>98.25</v>
      </c>
      <c r="M7" s="231">
        <v>103.79</v>
      </c>
      <c r="N7" s="231">
        <v>109.35</v>
      </c>
      <c r="O7" s="231">
        <v>118.06</v>
      </c>
      <c r="P7" s="98">
        <f t="shared" si="2"/>
        <v>7.9652491998171149E-2</v>
      </c>
      <c r="Q7" s="230">
        <f t="shared" si="3"/>
        <v>8.710000000000008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101.31</v>
      </c>
      <c r="L8" s="233">
        <v>105.8</v>
      </c>
      <c r="M8" s="233">
        <v>111.78</v>
      </c>
      <c r="N8" s="233">
        <v>117.41</v>
      </c>
      <c r="O8" s="233">
        <v>126.76</v>
      </c>
      <c r="P8" s="100">
        <f t="shared" si="2"/>
        <v>7.9635465462907895E-2</v>
      </c>
      <c r="Q8" s="232">
        <f t="shared" si="3"/>
        <v>9.3500000000000085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44.64</v>
      </c>
      <c r="L9" s="233">
        <v>58.14</v>
      </c>
      <c r="M9" s="233">
        <v>60.59</v>
      </c>
      <c r="N9" s="233">
        <v>66.03</v>
      </c>
      <c r="O9" s="233">
        <v>71.03</v>
      </c>
      <c r="P9" s="100">
        <f t="shared" si="2"/>
        <v>7.5723156141147996E-2</v>
      </c>
      <c r="Q9" s="232">
        <f t="shared" si="3"/>
        <v>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57.93</v>
      </c>
      <c r="L10" s="231">
        <v>65.13</v>
      </c>
      <c r="M10" s="231">
        <v>68.09</v>
      </c>
      <c r="N10" s="231">
        <v>78.010000000000005</v>
      </c>
      <c r="O10" s="231">
        <v>83.54</v>
      </c>
      <c r="P10" s="98">
        <f t="shared" si="2"/>
        <v>7.0888347647737548E-2</v>
      </c>
      <c r="Q10" s="230">
        <f t="shared" si="3"/>
        <v>5.5300000000000011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109.86</v>
      </c>
      <c r="L11" s="235">
        <v>108.9</v>
      </c>
      <c r="M11" s="235">
        <v>112.49</v>
      </c>
      <c r="N11" s="235">
        <v>119.26</v>
      </c>
      <c r="O11" s="235">
        <v>126.95</v>
      </c>
      <c r="P11" s="102">
        <f t="shared" si="2"/>
        <v>6.4480965956733138E-2</v>
      </c>
      <c r="Q11" s="234">
        <f t="shared" si="3"/>
        <v>7.6899999999999977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120.67</v>
      </c>
      <c r="L12" s="231">
        <v>115.66</v>
      </c>
      <c r="M12" s="231">
        <v>120.24</v>
      </c>
      <c r="N12" s="231">
        <v>128.46</v>
      </c>
      <c r="O12" s="231">
        <v>138.44999999999999</v>
      </c>
      <c r="P12" s="98">
        <f t="shared" si="2"/>
        <v>7.7767398411956901E-2</v>
      </c>
      <c r="Q12" s="230">
        <f t="shared" si="3"/>
        <v>9.9899999999999807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122.83</v>
      </c>
      <c r="L13" s="233">
        <v>123.86</v>
      </c>
      <c r="M13" s="233">
        <v>128.63999999999999</v>
      </c>
      <c r="N13" s="233">
        <v>137.11000000000001</v>
      </c>
      <c r="O13" s="233">
        <v>148.5</v>
      </c>
      <c r="P13" s="100">
        <f t="shared" si="2"/>
        <v>8.3071985996644893E-2</v>
      </c>
      <c r="Q13" s="232">
        <f t="shared" si="3"/>
        <v>11.389999999999986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47.92</v>
      </c>
      <c r="L14" s="233">
        <v>48.25</v>
      </c>
      <c r="M14" s="233">
        <v>47.4</v>
      </c>
      <c r="N14" s="233">
        <v>45.16</v>
      </c>
      <c r="O14" s="233">
        <v>56.04</v>
      </c>
      <c r="P14" s="100">
        <f t="shared" si="2"/>
        <v>0.24092116917626227</v>
      </c>
      <c r="Q14" s="232">
        <f t="shared" si="3"/>
        <v>10.880000000000003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65.25</v>
      </c>
      <c r="L15" s="231">
        <v>70.37</v>
      </c>
      <c r="M15" s="231">
        <v>73.400000000000006</v>
      </c>
      <c r="N15" s="231">
        <v>74.91</v>
      </c>
      <c r="O15" s="231">
        <v>78.599999999999994</v>
      </c>
      <c r="P15" s="98">
        <f t="shared" si="2"/>
        <v>4.9259110933119743E-2</v>
      </c>
      <c r="Q15" s="230">
        <f t="shared" si="3"/>
        <v>3.6899999999999977</v>
      </c>
    </row>
    <row r="16" spans="2:17" x14ac:dyDescent="0.25">
      <c r="B16" s="93" t="s">
        <v>47</v>
      </c>
      <c r="C16" s="234">
        <v>84.93</v>
      </c>
      <c r="D16" s="234">
        <v>89.5</v>
      </c>
      <c r="E16" s="234">
        <v>85.87</v>
      </c>
      <c r="F16" s="234">
        <v>93.47</v>
      </c>
      <c r="G16" s="234">
        <v>101.29</v>
      </c>
      <c r="H16" s="234">
        <v>115.8</v>
      </c>
      <c r="I16" s="102">
        <f t="shared" si="0"/>
        <v>0.14325204857340301</v>
      </c>
      <c r="J16" s="234">
        <f t="shared" si="1"/>
        <v>14.509999999999991</v>
      </c>
      <c r="K16" s="235">
        <v>75.25</v>
      </c>
      <c r="L16" s="235">
        <v>82.37</v>
      </c>
      <c r="M16" s="235">
        <v>85.86</v>
      </c>
      <c r="N16" s="235">
        <v>95.05</v>
      </c>
      <c r="O16" s="235">
        <v>109.41</v>
      </c>
      <c r="P16" s="102">
        <f t="shared" si="2"/>
        <v>0.15107837980010519</v>
      </c>
      <c r="Q16" s="234">
        <f t="shared" si="3"/>
        <v>14.36</v>
      </c>
    </row>
    <row r="17" spans="2:17" x14ac:dyDescent="0.25">
      <c r="B17" s="96" t="s">
        <v>62</v>
      </c>
      <c r="C17" s="230">
        <v>94.98</v>
      </c>
      <c r="D17" s="230">
        <v>98.68</v>
      </c>
      <c r="E17" s="230">
        <v>96.69</v>
      </c>
      <c r="F17" s="230">
        <v>103.31</v>
      </c>
      <c r="G17" s="230">
        <v>112.32</v>
      </c>
      <c r="H17" s="230">
        <v>127.11</v>
      </c>
      <c r="I17" s="98">
        <f t="shared" si="0"/>
        <v>0.13167735042735051</v>
      </c>
      <c r="J17" s="230">
        <f t="shared" si="1"/>
        <v>14.790000000000006</v>
      </c>
      <c r="K17" s="231">
        <v>86.66</v>
      </c>
      <c r="L17" s="231">
        <v>89.1</v>
      </c>
      <c r="M17" s="231">
        <v>93.85</v>
      </c>
      <c r="N17" s="231">
        <v>99.03</v>
      </c>
      <c r="O17" s="231">
        <v>115.79</v>
      </c>
      <c r="P17" s="98">
        <f t="shared" si="2"/>
        <v>0.16924164394627894</v>
      </c>
      <c r="Q17" s="230">
        <f t="shared" si="3"/>
        <v>16.760000000000005</v>
      </c>
    </row>
    <row r="18" spans="2:17" x14ac:dyDescent="0.25">
      <c r="B18" s="99" t="s">
        <v>63</v>
      </c>
      <c r="C18" s="232">
        <v>102.76</v>
      </c>
      <c r="D18" s="232">
        <v>110.87</v>
      </c>
      <c r="E18" s="232">
        <v>104.07</v>
      </c>
      <c r="F18" s="232">
        <v>111.76</v>
      </c>
      <c r="G18" s="232">
        <v>119.59</v>
      </c>
      <c r="H18" s="232">
        <v>136.18</v>
      </c>
      <c r="I18" s="100">
        <f t="shared" si="0"/>
        <v>0.13872397357638611</v>
      </c>
      <c r="J18" s="232">
        <f t="shared" si="1"/>
        <v>16.590000000000003</v>
      </c>
      <c r="K18" s="233">
        <v>94.65</v>
      </c>
      <c r="L18" s="233">
        <v>95.95</v>
      </c>
      <c r="M18" s="233">
        <v>99.45</v>
      </c>
      <c r="N18" s="233">
        <v>104.87</v>
      </c>
      <c r="O18" s="233">
        <v>122.48</v>
      </c>
      <c r="P18" s="100">
        <f t="shared" si="2"/>
        <v>0.16792218937732439</v>
      </c>
      <c r="Q18" s="232">
        <f t="shared" si="3"/>
        <v>17.61</v>
      </c>
    </row>
    <row r="19" spans="2:17" x14ac:dyDescent="0.25">
      <c r="B19" s="99" t="s">
        <v>64</v>
      </c>
      <c r="C19" s="232">
        <v>71.23</v>
      </c>
      <c r="D19" s="232">
        <v>64.17</v>
      </c>
      <c r="E19" s="232">
        <v>65.650000000000006</v>
      </c>
      <c r="F19" s="232">
        <v>73.12</v>
      </c>
      <c r="G19" s="232">
        <v>86.6</v>
      </c>
      <c r="H19" s="232">
        <v>94.6</v>
      </c>
      <c r="I19" s="100">
        <f t="shared" si="0"/>
        <v>9.2378752886836057E-2</v>
      </c>
      <c r="J19" s="232">
        <f t="shared" si="1"/>
        <v>8</v>
      </c>
      <c r="K19" s="233">
        <v>38.229999999999997</v>
      </c>
      <c r="L19" s="233">
        <v>65.53</v>
      </c>
      <c r="M19" s="233">
        <v>72.41</v>
      </c>
      <c r="N19" s="233">
        <v>78.41</v>
      </c>
      <c r="O19" s="233">
        <v>87.18</v>
      </c>
      <c r="P19" s="100">
        <f t="shared" si="2"/>
        <v>0.11184797857416151</v>
      </c>
      <c r="Q19" s="232">
        <f t="shared" si="3"/>
        <v>8.7700000000000102</v>
      </c>
    </row>
    <row r="20" spans="2:17" x14ac:dyDescent="0.25">
      <c r="B20" s="96" t="s">
        <v>65</v>
      </c>
      <c r="C20" s="230">
        <v>70.14</v>
      </c>
      <c r="D20" s="230">
        <v>76.2</v>
      </c>
      <c r="E20" s="230">
        <v>71.16</v>
      </c>
      <c r="F20" s="230">
        <v>76.430000000000007</v>
      </c>
      <c r="G20" s="230">
        <v>81.99</v>
      </c>
      <c r="H20" s="230">
        <v>95.66</v>
      </c>
      <c r="I20" s="98">
        <f t="shared" si="0"/>
        <v>0.16672764971337961</v>
      </c>
      <c r="J20" s="230">
        <f t="shared" si="1"/>
        <v>13.670000000000002</v>
      </c>
      <c r="K20" s="231">
        <v>65.42</v>
      </c>
      <c r="L20" s="231">
        <v>69.41</v>
      </c>
      <c r="M20" s="231">
        <v>71.42</v>
      </c>
      <c r="N20" s="231">
        <v>87.92</v>
      </c>
      <c r="O20" s="231">
        <v>97.6</v>
      </c>
      <c r="P20" s="98">
        <f t="shared" si="2"/>
        <v>0.11010009099181062</v>
      </c>
      <c r="Q20" s="230">
        <f t="shared" si="3"/>
        <v>9.6799999999999926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55.36</v>
      </c>
      <c r="L21" s="235">
        <v>70.209999999999994</v>
      </c>
      <c r="M21" s="235">
        <v>72.040000000000006</v>
      </c>
      <c r="N21" s="235">
        <v>63.51</v>
      </c>
      <c r="O21" s="235">
        <v>84.57</v>
      </c>
      <c r="P21" s="102">
        <f t="shared" si="2"/>
        <v>0.33160132262635789</v>
      </c>
      <c r="Q21" s="234">
        <f t="shared" si="3"/>
        <v>21.059999999999995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55.36</v>
      </c>
      <c r="L22" s="231">
        <v>70.209999999999994</v>
      </c>
      <c r="M22" s="231">
        <v>72.08</v>
      </c>
      <c r="N22" s="231">
        <v>63.45</v>
      </c>
      <c r="O22" s="231">
        <v>84.55</v>
      </c>
      <c r="P22" s="98">
        <f t="shared" si="2"/>
        <v>0.33254531126871534</v>
      </c>
      <c r="Q22" s="230">
        <f t="shared" si="3"/>
        <v>21.099999999999994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139.72999999999999</v>
      </c>
      <c r="L24" s="235">
        <v>207.23</v>
      </c>
      <c r="M24" s="235">
        <v>234.27</v>
      </c>
      <c r="N24" s="235">
        <v>175.2</v>
      </c>
      <c r="O24" s="235">
        <v>156.80000000000001</v>
      </c>
      <c r="P24" s="102">
        <f t="shared" si="2"/>
        <v>-0.10502283105022814</v>
      </c>
      <c r="Q24" s="234">
        <f t="shared" si="3"/>
        <v>-18.399999999999977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134.80000000000001</v>
      </c>
      <c r="L25" s="231">
        <v>207.25</v>
      </c>
      <c r="M25" s="231">
        <v>233.83</v>
      </c>
      <c r="N25" s="231">
        <v>175.2</v>
      </c>
      <c r="O25" s="231">
        <v>159.07</v>
      </c>
      <c r="P25" s="98">
        <f t="shared" si="2"/>
        <v>-9.2066210045662067E-2</v>
      </c>
      <c r="Q25" s="230">
        <f t="shared" si="3"/>
        <v>-16.129999999999995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134.80000000000001</v>
      </c>
      <c r="L26" s="233">
        <v>0</v>
      </c>
      <c r="M26" s="233">
        <v>233.83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34.49</v>
      </c>
      <c r="L28" s="235">
        <v>49.5</v>
      </c>
      <c r="M28" s="235">
        <v>55.39</v>
      </c>
      <c r="N28" s="235">
        <v>64.28</v>
      </c>
      <c r="O28" s="235">
        <v>70.27</v>
      </c>
      <c r="P28" s="102">
        <f t="shared" si="2"/>
        <v>9.3186060983198482E-2</v>
      </c>
      <c r="Q28" s="234">
        <f t="shared" si="3"/>
        <v>5.9899999999999949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35.14</v>
      </c>
      <c r="L29" s="231">
        <v>52.47</v>
      </c>
      <c r="M29" s="231">
        <v>59.42</v>
      </c>
      <c r="N29" s="231">
        <v>68.25</v>
      </c>
      <c r="O29" s="231">
        <v>75.56</v>
      </c>
      <c r="P29" s="98">
        <f t="shared" si="2"/>
        <v>0.10710622710622708</v>
      </c>
      <c r="Q29" s="230">
        <f t="shared" si="3"/>
        <v>7.3100000000000023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36.840000000000003</v>
      </c>
      <c r="L30" s="233">
        <v>54.5</v>
      </c>
      <c r="M30" s="233">
        <v>61.78</v>
      </c>
      <c r="N30" s="233">
        <v>71.040000000000006</v>
      </c>
      <c r="O30" s="233">
        <v>78.87</v>
      </c>
      <c r="P30" s="100">
        <f t="shared" si="2"/>
        <v>0.11021959459459452</v>
      </c>
      <c r="Q30" s="232">
        <f t="shared" si="3"/>
        <v>7.8299999999999983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29.62</v>
      </c>
      <c r="L31" s="233">
        <v>36.479999999999997</v>
      </c>
      <c r="M31" s="233">
        <v>43.6</v>
      </c>
      <c r="N31" s="233">
        <v>49.18</v>
      </c>
      <c r="O31" s="233">
        <v>52.81</v>
      </c>
      <c r="P31" s="100">
        <f t="shared" si="2"/>
        <v>7.3810492069947164E-2</v>
      </c>
      <c r="Q31" s="232">
        <f t="shared" si="3"/>
        <v>3.6300000000000026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32.69</v>
      </c>
      <c r="L32" s="231">
        <v>35.11</v>
      </c>
      <c r="M32" s="231">
        <v>37.619999999999997</v>
      </c>
      <c r="N32" s="231">
        <v>45.51</v>
      </c>
      <c r="O32" s="231">
        <v>48.54</v>
      </c>
      <c r="P32" s="98">
        <f t="shared" si="2"/>
        <v>6.6578773895846988E-2</v>
      </c>
      <c r="Q32" s="230">
        <f t="shared" si="3"/>
        <v>3.0300000000000011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78.02</v>
      </c>
      <c r="L33" s="235">
        <v>80.44</v>
      </c>
      <c r="M33" s="235">
        <v>81.83</v>
      </c>
      <c r="N33" s="235">
        <v>97.42</v>
      </c>
      <c r="O33" s="235">
        <v>103.67</v>
      </c>
      <c r="P33" s="102">
        <f t="shared" si="2"/>
        <v>6.4155204270170296E-2</v>
      </c>
      <c r="Q33" s="234">
        <f t="shared" si="3"/>
        <v>6.25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78.02</v>
      </c>
      <c r="L34" s="231">
        <v>80.44</v>
      </c>
      <c r="M34" s="231">
        <v>81.83</v>
      </c>
      <c r="N34" s="231">
        <v>97.42</v>
      </c>
      <c r="O34" s="231">
        <v>103.67</v>
      </c>
      <c r="P34" s="98">
        <f t="shared" si="2"/>
        <v>6.4155204270170296E-2</v>
      </c>
      <c r="Q34" s="230">
        <f t="shared" si="3"/>
        <v>6.25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136.28</v>
      </c>
      <c r="L35" s="235">
        <v>113</v>
      </c>
      <c r="M35" s="235">
        <v>131.33000000000001</v>
      </c>
      <c r="N35" s="235">
        <v>154.88999999999999</v>
      </c>
      <c r="O35" s="235">
        <v>169.18</v>
      </c>
      <c r="P35" s="102">
        <f t="shared" si="2"/>
        <v>9.2259022532119817E-2</v>
      </c>
      <c r="Q35" s="234">
        <f t="shared" si="3"/>
        <v>14.29000000000002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138.22999999999999</v>
      </c>
      <c r="L36" s="231">
        <v>126.83</v>
      </c>
      <c r="M36" s="231">
        <v>137.69999999999999</v>
      </c>
      <c r="N36" s="231">
        <v>155.51</v>
      </c>
      <c r="O36" s="231">
        <v>180.49</v>
      </c>
      <c r="P36" s="98">
        <f t="shared" si="2"/>
        <v>0.16063275673590138</v>
      </c>
      <c r="Q36" s="230">
        <f t="shared" si="3"/>
        <v>24.980000000000018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47.58</v>
      </c>
      <c r="L37" s="231">
        <v>51.99</v>
      </c>
      <c r="M37" s="231">
        <v>95.84</v>
      </c>
      <c r="N37" s="231">
        <v>151.19999999999999</v>
      </c>
      <c r="O37" s="231">
        <v>112.35</v>
      </c>
      <c r="P37" s="98">
        <f t="shared" si="2"/>
        <v>-0.25694444444444442</v>
      </c>
      <c r="Q37" s="230">
        <f t="shared" si="3"/>
        <v>-38.849999999999994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62.32</v>
      </c>
      <c r="L38" s="235">
        <v>77.150000000000006</v>
      </c>
      <c r="M38" s="235">
        <v>77.33</v>
      </c>
      <c r="N38" s="235">
        <v>89.71</v>
      </c>
      <c r="O38" s="235">
        <v>89.09</v>
      </c>
      <c r="P38" s="102">
        <f t="shared" si="2"/>
        <v>-6.9111581763459107E-3</v>
      </c>
      <c r="Q38" s="234">
        <f t="shared" si="3"/>
        <v>-0.61999999999999034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62.32</v>
      </c>
      <c r="L39" s="231">
        <v>77.150000000000006</v>
      </c>
      <c r="M39" s="231">
        <v>77.33</v>
      </c>
      <c r="N39" s="231">
        <v>89.71</v>
      </c>
      <c r="O39" s="231">
        <v>89.09</v>
      </c>
      <c r="P39" s="98">
        <f t="shared" si="2"/>
        <v>-6.9111581763459107E-3</v>
      </c>
      <c r="Q39" s="230">
        <f t="shared" si="3"/>
        <v>-0.61999999999999034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66.56</v>
      </c>
      <c r="L40" s="233">
        <v>91.24</v>
      </c>
      <c r="M40" s="233">
        <v>88.04</v>
      </c>
      <c r="N40" s="233">
        <v>105.89</v>
      </c>
      <c r="O40" s="233">
        <v>104.71</v>
      </c>
      <c r="P40" s="100">
        <f t="shared" si="2"/>
        <v>-1.1143639626027046E-2</v>
      </c>
      <c r="Q40" s="232">
        <f t="shared" si="3"/>
        <v>-1.1800000000000068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56</v>
      </c>
      <c r="L41" s="233">
        <v>58.71</v>
      </c>
      <c r="M41" s="233">
        <v>63.17</v>
      </c>
      <c r="N41" s="233">
        <v>68.459999999999994</v>
      </c>
      <c r="O41" s="233">
        <v>60.68</v>
      </c>
      <c r="P41" s="100">
        <f t="shared" si="2"/>
        <v>-0.11364300321355525</v>
      </c>
      <c r="Q41" s="232">
        <f t="shared" si="3"/>
        <v>-7.779999999999994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76.55</v>
      </c>
      <c r="L42" s="235">
        <v>110.79</v>
      </c>
      <c r="M42" s="235">
        <v>119.94</v>
      </c>
      <c r="N42" s="235">
        <v>131.65</v>
      </c>
      <c r="O42" s="235">
        <v>107.09</v>
      </c>
      <c r="P42" s="102">
        <f t="shared" si="2"/>
        <v>-0.18655526015951385</v>
      </c>
      <c r="Q42" s="234">
        <f t="shared" si="3"/>
        <v>-24.560000000000002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89.95</v>
      </c>
      <c r="L43" s="231">
        <v>113.48</v>
      </c>
      <c r="M43" s="231">
        <v>126.96</v>
      </c>
      <c r="N43" s="231">
        <v>139.97</v>
      </c>
      <c r="O43" s="231">
        <v>111.88</v>
      </c>
      <c r="P43" s="98">
        <f t="shared" si="2"/>
        <v>-0.20068586125598342</v>
      </c>
      <c r="Q43" s="230">
        <f t="shared" si="3"/>
        <v>-28.090000000000003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0</v>
      </c>
      <c r="L44" s="233">
        <v>120.57</v>
      </c>
      <c r="M44" s="233">
        <v>134.07</v>
      </c>
      <c r="N44" s="233">
        <v>145.27000000000001</v>
      </c>
      <c r="O44" s="233">
        <v>112.21</v>
      </c>
      <c r="P44" s="100">
        <f t="shared" si="2"/>
        <v>-0.22757623735113941</v>
      </c>
      <c r="Q44" s="232">
        <f t="shared" si="3"/>
        <v>-33.060000000000016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0</v>
      </c>
      <c r="L45" s="233">
        <v>89.09</v>
      </c>
      <c r="M45" s="233">
        <v>101.13</v>
      </c>
      <c r="N45" s="233">
        <v>120</v>
      </c>
      <c r="O45" s="233">
        <v>110.64</v>
      </c>
      <c r="P45" s="100">
        <f t="shared" si="2"/>
        <v>-7.7999999999999958E-2</v>
      </c>
      <c r="Q45" s="232">
        <f t="shared" si="3"/>
        <v>-9.36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44.71</v>
      </c>
      <c r="L46" s="231">
        <v>87.4</v>
      </c>
      <c r="M46" s="231">
        <v>61.8</v>
      </c>
      <c r="N46" s="231">
        <v>67.3</v>
      </c>
      <c r="O46" s="231">
        <v>73.23</v>
      </c>
      <c r="P46" s="98">
        <f t="shared" si="2"/>
        <v>8.811292719167918E-2</v>
      </c>
      <c r="Q46" s="230">
        <f t="shared" si="3"/>
        <v>5.9300000000000068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67.430000000000007</v>
      </c>
      <c r="L47" s="235">
        <v>55.3</v>
      </c>
      <c r="M47" s="235">
        <v>48.47</v>
      </c>
      <c r="N47" s="235">
        <v>48.39</v>
      </c>
      <c r="O47" s="235">
        <v>52.16</v>
      </c>
      <c r="P47" s="102">
        <f t="shared" si="2"/>
        <v>7.7908658813804488E-2</v>
      </c>
      <c r="Q47" s="234">
        <f t="shared" si="3"/>
        <v>3.769999999999996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67.69</v>
      </c>
      <c r="L48" s="231">
        <v>55.82</v>
      </c>
      <c r="M48" s="231">
        <v>47.45</v>
      </c>
      <c r="N48" s="231">
        <v>48.85</v>
      </c>
      <c r="O48" s="231">
        <v>52.11</v>
      </c>
      <c r="P48" s="98">
        <f t="shared" si="2"/>
        <v>6.6734902763561976E-2</v>
      </c>
      <c r="Q48" s="230">
        <f t="shared" si="3"/>
        <v>3.259999999999998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64.790000000000006</v>
      </c>
      <c r="L49" s="233">
        <v>51.08</v>
      </c>
      <c r="M49" s="233">
        <v>52.27</v>
      </c>
      <c r="N49" s="233">
        <v>54.09</v>
      </c>
      <c r="O49" s="233">
        <v>53.61</v>
      </c>
      <c r="P49" s="100">
        <f t="shared" si="2"/>
        <v>-8.8740987243484115E-3</v>
      </c>
      <c r="Q49" s="232">
        <f t="shared" si="3"/>
        <v>-0.48000000000000398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101.35</v>
      </c>
      <c r="L50" s="233">
        <v>72.55</v>
      </c>
      <c r="M50" s="233">
        <v>35.71</v>
      </c>
      <c r="N50" s="233">
        <v>36.68</v>
      </c>
      <c r="O50" s="233">
        <v>48.42</v>
      </c>
      <c r="P50" s="100">
        <f t="shared" si="2"/>
        <v>0.32006543075245375</v>
      </c>
      <c r="Q50" s="232">
        <f t="shared" si="3"/>
        <v>11.740000000000002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172.05</v>
      </c>
      <c r="L51" s="231">
        <v>122.84</v>
      </c>
      <c r="M51" s="231">
        <v>122.57</v>
      </c>
      <c r="N51" s="231">
        <v>44.64</v>
      </c>
      <c r="O51" s="231">
        <v>101.63</v>
      </c>
      <c r="P51" s="98">
        <f t="shared" si="2"/>
        <v>1.2766577060931898</v>
      </c>
      <c r="Q51" s="230">
        <f t="shared" si="3"/>
        <v>56.989999999999995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2E92-4055-4498-BBA1-293F00372A00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28.85</v>
      </c>
      <c r="L6" s="229">
        <v>66.599999999999994</v>
      </c>
      <c r="M6" s="229">
        <v>73.930000000000007</v>
      </c>
      <c r="N6" s="229">
        <v>80.430000000000007</v>
      </c>
      <c r="O6" s="229">
        <v>87.95</v>
      </c>
      <c r="P6" s="95">
        <f t="shared" ref="P6:P51" si="2">IFERROR(O6/N6-1,"-")</f>
        <v>9.3497451199801018E-2</v>
      </c>
      <c r="Q6" s="228">
        <f t="shared" ref="Q6:Q51" si="3">IFERROR(O6-N6,"-")</f>
        <v>7.519999999999996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32.58</v>
      </c>
      <c r="L7" s="231">
        <v>73.61</v>
      </c>
      <c r="M7" s="231">
        <v>81.98</v>
      </c>
      <c r="N7" s="231">
        <v>86.98</v>
      </c>
      <c r="O7" s="231">
        <v>95.51</v>
      </c>
      <c r="P7" s="98">
        <f t="shared" si="2"/>
        <v>9.8068521499195205E-2</v>
      </c>
      <c r="Q7" s="230">
        <f t="shared" si="3"/>
        <v>8.5300000000000011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35.799999999999997</v>
      </c>
      <c r="L8" s="233">
        <v>80.98</v>
      </c>
      <c r="M8" s="233">
        <v>88.99</v>
      </c>
      <c r="N8" s="233">
        <v>93.69</v>
      </c>
      <c r="O8" s="233">
        <v>103.05</v>
      </c>
      <c r="P8" s="100">
        <f t="shared" si="2"/>
        <v>9.9903938520653268E-2</v>
      </c>
      <c r="Q8" s="232">
        <f t="shared" si="3"/>
        <v>9.36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14.7</v>
      </c>
      <c r="L9" s="233">
        <v>39.17</v>
      </c>
      <c r="M9" s="233">
        <v>45.89</v>
      </c>
      <c r="N9" s="233">
        <v>51.63</v>
      </c>
      <c r="O9" s="233">
        <v>56</v>
      </c>
      <c r="P9" s="100">
        <f t="shared" si="2"/>
        <v>8.4640712763896842E-2</v>
      </c>
      <c r="Q9" s="232">
        <f t="shared" si="3"/>
        <v>4.3699999999999974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18.13</v>
      </c>
      <c r="L10" s="231">
        <v>41.66</v>
      </c>
      <c r="M10" s="231">
        <v>47.1</v>
      </c>
      <c r="N10" s="231">
        <v>57.65</v>
      </c>
      <c r="O10" s="231">
        <v>63.07</v>
      </c>
      <c r="P10" s="98">
        <f t="shared" si="2"/>
        <v>9.4015611448395431E-2</v>
      </c>
      <c r="Q10" s="230">
        <f t="shared" si="3"/>
        <v>5.4200000000000017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35.590000000000003</v>
      </c>
      <c r="L11" s="235">
        <v>87.91</v>
      </c>
      <c r="M11" s="235">
        <v>91.44</v>
      </c>
      <c r="N11" s="235">
        <v>96.77</v>
      </c>
      <c r="O11" s="235">
        <v>104.28</v>
      </c>
      <c r="P11" s="102">
        <f t="shared" si="2"/>
        <v>7.7606696290172694E-2</v>
      </c>
      <c r="Q11" s="234">
        <f t="shared" si="3"/>
        <v>7.5100000000000051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38.18</v>
      </c>
      <c r="L12" s="231">
        <v>95.16</v>
      </c>
      <c r="M12" s="231">
        <v>100.01</v>
      </c>
      <c r="N12" s="231">
        <v>106.95</v>
      </c>
      <c r="O12" s="231">
        <v>115.98</v>
      </c>
      <c r="P12" s="98">
        <f t="shared" si="2"/>
        <v>8.4431977559607407E-2</v>
      </c>
      <c r="Q12" s="230">
        <f t="shared" si="3"/>
        <v>9.0300000000000011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40.49</v>
      </c>
      <c r="L13" s="233">
        <v>102.79</v>
      </c>
      <c r="M13" s="233">
        <v>107.36</v>
      </c>
      <c r="N13" s="233">
        <v>113.79</v>
      </c>
      <c r="O13" s="233">
        <v>123.92</v>
      </c>
      <c r="P13" s="100">
        <f t="shared" si="2"/>
        <v>8.9023640038667695E-2</v>
      </c>
      <c r="Q13" s="232">
        <f t="shared" si="3"/>
        <v>10.129999999999995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6.44</v>
      </c>
      <c r="L14" s="233">
        <v>37.07</v>
      </c>
      <c r="M14" s="233">
        <v>38.28</v>
      </c>
      <c r="N14" s="233">
        <v>38.78</v>
      </c>
      <c r="O14" s="233">
        <v>48.53</v>
      </c>
      <c r="P14" s="100">
        <f t="shared" si="2"/>
        <v>0.25141825683341934</v>
      </c>
      <c r="Q14" s="232">
        <f t="shared" si="3"/>
        <v>9.75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23.44</v>
      </c>
      <c r="L15" s="231">
        <v>51.3</v>
      </c>
      <c r="M15" s="231">
        <v>53.56</v>
      </c>
      <c r="N15" s="231">
        <v>54.13</v>
      </c>
      <c r="O15" s="231">
        <v>59.67</v>
      </c>
      <c r="P15" s="98">
        <f t="shared" si="2"/>
        <v>0.1023462035839644</v>
      </c>
      <c r="Q15" s="230">
        <f t="shared" si="3"/>
        <v>5.5399999999999991</v>
      </c>
    </row>
    <row r="16" spans="2:17" x14ac:dyDescent="0.25">
      <c r="B16" s="93" t="s">
        <v>47</v>
      </c>
      <c r="C16" s="234">
        <v>68.489999999999995</v>
      </c>
      <c r="D16" s="234">
        <v>44.55</v>
      </c>
      <c r="E16" s="234">
        <v>43.14</v>
      </c>
      <c r="F16" s="234">
        <v>71.23</v>
      </c>
      <c r="G16" s="234">
        <v>83.79</v>
      </c>
      <c r="H16" s="234">
        <v>97.12</v>
      </c>
      <c r="I16" s="102">
        <f t="shared" si="0"/>
        <v>0.15908819668218155</v>
      </c>
      <c r="J16" s="234">
        <f t="shared" si="1"/>
        <v>13.329999999999998</v>
      </c>
      <c r="K16" s="235">
        <v>20.54</v>
      </c>
      <c r="L16" s="235">
        <v>56.58</v>
      </c>
      <c r="M16" s="235">
        <v>66.78</v>
      </c>
      <c r="N16" s="235">
        <v>77.98</v>
      </c>
      <c r="O16" s="235">
        <v>88.08</v>
      </c>
      <c r="P16" s="102">
        <f t="shared" si="2"/>
        <v>0.12952038984354952</v>
      </c>
      <c r="Q16" s="234">
        <f t="shared" si="3"/>
        <v>10.099999999999994</v>
      </c>
    </row>
    <row r="17" spans="2:17" x14ac:dyDescent="0.25">
      <c r="B17" s="96" t="s">
        <v>62</v>
      </c>
      <c r="C17" s="230">
        <v>79.64</v>
      </c>
      <c r="D17" s="230">
        <v>52.7</v>
      </c>
      <c r="E17" s="230">
        <v>55.02</v>
      </c>
      <c r="F17" s="230">
        <v>81.069999999999993</v>
      </c>
      <c r="G17" s="230">
        <v>97.87</v>
      </c>
      <c r="H17" s="230">
        <v>109.06</v>
      </c>
      <c r="I17" s="98">
        <f t="shared" si="0"/>
        <v>0.11433534280167557</v>
      </c>
      <c r="J17" s="230">
        <f t="shared" si="1"/>
        <v>11.189999999999998</v>
      </c>
      <c r="K17" s="231">
        <v>25.08</v>
      </c>
      <c r="L17" s="231">
        <v>65.09</v>
      </c>
      <c r="M17" s="231">
        <v>77.86</v>
      </c>
      <c r="N17" s="231">
        <v>83.71</v>
      </c>
      <c r="O17" s="231">
        <v>96.62</v>
      </c>
      <c r="P17" s="98">
        <f t="shared" si="2"/>
        <v>0.15422291243579034</v>
      </c>
      <c r="Q17" s="230">
        <f t="shared" si="3"/>
        <v>12.910000000000011</v>
      </c>
    </row>
    <row r="18" spans="2:17" x14ac:dyDescent="0.25">
      <c r="B18" s="99" t="s">
        <v>63</v>
      </c>
      <c r="C18" s="232">
        <v>86.59</v>
      </c>
      <c r="D18" s="232">
        <v>60.22</v>
      </c>
      <c r="E18" s="232">
        <v>64.260000000000005</v>
      </c>
      <c r="F18" s="232">
        <v>90.5</v>
      </c>
      <c r="G18" s="232">
        <v>104.93</v>
      </c>
      <c r="H18" s="232">
        <v>119.27</v>
      </c>
      <c r="I18" s="100">
        <f t="shared" si="0"/>
        <v>0.13666253692938146</v>
      </c>
      <c r="J18" s="232">
        <f t="shared" si="1"/>
        <v>14.339999999999989</v>
      </c>
      <c r="K18" s="233">
        <v>31.88</v>
      </c>
      <c r="L18" s="233">
        <v>71.91</v>
      </c>
      <c r="M18" s="233">
        <v>83.27</v>
      </c>
      <c r="N18" s="233">
        <v>91.06</v>
      </c>
      <c r="O18" s="233">
        <v>103.03</v>
      </c>
      <c r="P18" s="100">
        <f t="shared" si="2"/>
        <v>0.13145179002855256</v>
      </c>
      <c r="Q18" s="232">
        <f t="shared" si="3"/>
        <v>11.969999999999999</v>
      </c>
    </row>
    <row r="19" spans="2:17" x14ac:dyDescent="0.25">
      <c r="B19" s="99" t="s">
        <v>64</v>
      </c>
      <c r="C19" s="232">
        <v>58.83</v>
      </c>
      <c r="D19" s="232">
        <v>32.700000000000003</v>
      </c>
      <c r="E19" s="232">
        <v>28.09</v>
      </c>
      <c r="F19" s="232">
        <v>51.65</v>
      </c>
      <c r="G19" s="232">
        <v>73.63</v>
      </c>
      <c r="H19" s="232">
        <v>75.63</v>
      </c>
      <c r="I19" s="100">
        <f t="shared" si="0"/>
        <v>2.7162841233193014E-2</v>
      </c>
      <c r="J19" s="232">
        <f t="shared" si="1"/>
        <v>2</v>
      </c>
      <c r="K19" s="233">
        <v>5.98</v>
      </c>
      <c r="L19" s="233">
        <v>44.05</v>
      </c>
      <c r="M19" s="233">
        <v>58.02</v>
      </c>
      <c r="N19" s="233">
        <v>60.6</v>
      </c>
      <c r="O19" s="233">
        <v>70.319999999999993</v>
      </c>
      <c r="P19" s="100">
        <f t="shared" si="2"/>
        <v>0.16039603960396032</v>
      </c>
      <c r="Q19" s="232">
        <f t="shared" si="3"/>
        <v>9.7199999999999918</v>
      </c>
    </row>
    <row r="20" spans="2:17" x14ac:dyDescent="0.25">
      <c r="B20" s="96" t="s">
        <v>65</v>
      </c>
      <c r="C20" s="230">
        <v>53.54</v>
      </c>
      <c r="D20" s="230">
        <v>34.54</v>
      </c>
      <c r="E20" s="230">
        <v>30.84</v>
      </c>
      <c r="F20" s="230">
        <v>55.47</v>
      </c>
      <c r="G20" s="230">
        <v>62.32</v>
      </c>
      <c r="H20" s="230">
        <v>77.14</v>
      </c>
      <c r="I20" s="98">
        <f t="shared" si="0"/>
        <v>0.23780487804878048</v>
      </c>
      <c r="J20" s="230">
        <f t="shared" si="1"/>
        <v>14.82</v>
      </c>
      <c r="K20" s="231">
        <v>17.03</v>
      </c>
      <c r="L20" s="231">
        <v>42.75</v>
      </c>
      <c r="M20" s="231">
        <v>49.9</v>
      </c>
      <c r="N20" s="231">
        <v>68.5</v>
      </c>
      <c r="O20" s="231">
        <v>73.78</v>
      </c>
      <c r="P20" s="98">
        <f t="shared" si="2"/>
        <v>7.7080291970802906E-2</v>
      </c>
      <c r="Q20" s="230">
        <f t="shared" si="3"/>
        <v>5.2800000000000011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20.21</v>
      </c>
      <c r="L21" s="235">
        <v>42.36</v>
      </c>
      <c r="M21" s="235">
        <v>34.99</v>
      </c>
      <c r="N21" s="235">
        <v>41.32</v>
      </c>
      <c r="O21" s="235">
        <v>51.65</v>
      </c>
      <c r="P21" s="102">
        <f t="shared" si="2"/>
        <v>0.25</v>
      </c>
      <c r="Q21" s="234">
        <f t="shared" si="3"/>
        <v>10.329999999999998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20.21</v>
      </c>
      <c r="L22" s="231">
        <v>42.36</v>
      </c>
      <c r="M22" s="231">
        <v>34.99</v>
      </c>
      <c r="N22" s="231">
        <v>41.68</v>
      </c>
      <c r="O22" s="231">
        <v>52.49</v>
      </c>
      <c r="P22" s="98">
        <f t="shared" si="2"/>
        <v>0.25935700575815734</v>
      </c>
      <c r="Q22" s="230">
        <f t="shared" si="3"/>
        <v>10.810000000000002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17.010000000000002</v>
      </c>
      <c r="L24" s="235">
        <v>98.01</v>
      </c>
      <c r="M24" s="235">
        <v>109.27</v>
      </c>
      <c r="N24" s="235">
        <v>69.959999999999994</v>
      </c>
      <c r="O24" s="235">
        <v>116.22</v>
      </c>
      <c r="P24" s="102">
        <f t="shared" si="2"/>
        <v>0.66123499142367081</v>
      </c>
      <c r="Q24" s="234">
        <f t="shared" si="3"/>
        <v>46.260000000000005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17.64</v>
      </c>
      <c r="L25" s="231">
        <v>104.15</v>
      </c>
      <c r="M25" s="231">
        <v>114.99</v>
      </c>
      <c r="N25" s="231">
        <v>69.959999999999994</v>
      </c>
      <c r="O25" s="231">
        <v>116.73</v>
      </c>
      <c r="P25" s="98">
        <f t="shared" si="2"/>
        <v>0.66852487135506022</v>
      </c>
      <c r="Q25" s="230">
        <f t="shared" si="3"/>
        <v>46.77000000000001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17.64</v>
      </c>
      <c r="L26" s="233">
        <v>0</v>
      </c>
      <c r="M26" s="233">
        <v>114.99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15.57</v>
      </c>
      <c r="L28" s="235">
        <v>34.96</v>
      </c>
      <c r="M28" s="235">
        <v>40.57</v>
      </c>
      <c r="N28" s="235">
        <v>48.53</v>
      </c>
      <c r="O28" s="235">
        <v>54.3</v>
      </c>
      <c r="P28" s="102">
        <f t="shared" si="2"/>
        <v>0.11889552853904783</v>
      </c>
      <c r="Q28" s="234">
        <f t="shared" si="3"/>
        <v>5.769999999999996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15.74</v>
      </c>
      <c r="L29" s="231">
        <v>38.04</v>
      </c>
      <c r="M29" s="231">
        <v>44.56</v>
      </c>
      <c r="N29" s="231">
        <v>52.51</v>
      </c>
      <c r="O29" s="231">
        <v>58.48</v>
      </c>
      <c r="P29" s="98">
        <f t="shared" si="2"/>
        <v>0.11369262997524276</v>
      </c>
      <c r="Q29" s="230">
        <f t="shared" si="3"/>
        <v>5.9699999999999989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15.72</v>
      </c>
      <c r="L30" s="233">
        <v>40.26</v>
      </c>
      <c r="M30" s="233">
        <v>46.98</v>
      </c>
      <c r="N30" s="233">
        <v>54.79</v>
      </c>
      <c r="O30" s="233">
        <v>61.65</v>
      </c>
      <c r="P30" s="100">
        <f t="shared" si="2"/>
        <v>0.12520532943967866</v>
      </c>
      <c r="Q30" s="232">
        <f t="shared" si="3"/>
        <v>6.8599999999999994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15.85</v>
      </c>
      <c r="L31" s="233">
        <v>23.07</v>
      </c>
      <c r="M31" s="233">
        <v>29.89</v>
      </c>
      <c r="N31" s="233">
        <v>37.17</v>
      </c>
      <c r="O31" s="233">
        <v>38.270000000000003</v>
      </c>
      <c r="P31" s="100">
        <f t="shared" si="2"/>
        <v>2.9593758407317816E-2</v>
      </c>
      <c r="Q31" s="232">
        <f t="shared" si="3"/>
        <v>1.1000000000000014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15.07</v>
      </c>
      <c r="L32" s="231">
        <v>22.05</v>
      </c>
      <c r="M32" s="231">
        <v>24.99</v>
      </c>
      <c r="N32" s="231">
        <v>31.59</v>
      </c>
      <c r="O32" s="231">
        <v>37.270000000000003</v>
      </c>
      <c r="P32" s="98">
        <f t="shared" si="2"/>
        <v>0.17980373535929095</v>
      </c>
      <c r="Q32" s="230">
        <f t="shared" si="3"/>
        <v>5.6800000000000033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39.54</v>
      </c>
      <c r="L33" s="235">
        <v>48.82</v>
      </c>
      <c r="M33" s="235">
        <v>53.04</v>
      </c>
      <c r="N33" s="235">
        <v>62.53</v>
      </c>
      <c r="O33" s="235">
        <v>69.05</v>
      </c>
      <c r="P33" s="102">
        <f t="shared" si="2"/>
        <v>0.1042699504237965</v>
      </c>
      <c r="Q33" s="234">
        <f t="shared" si="3"/>
        <v>6.519999999999996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39.54</v>
      </c>
      <c r="L34" s="231">
        <v>48.82</v>
      </c>
      <c r="M34" s="231">
        <v>53.04</v>
      </c>
      <c r="N34" s="231">
        <v>62.53</v>
      </c>
      <c r="O34" s="231">
        <v>69.05</v>
      </c>
      <c r="P34" s="98">
        <f t="shared" si="2"/>
        <v>0.1042699504237965</v>
      </c>
      <c r="Q34" s="230">
        <f t="shared" si="3"/>
        <v>6.519999999999996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84.99</v>
      </c>
      <c r="L35" s="235">
        <v>77.760000000000005</v>
      </c>
      <c r="M35" s="235">
        <v>108.27</v>
      </c>
      <c r="N35" s="235">
        <v>125.61</v>
      </c>
      <c r="O35" s="235">
        <v>143.46</v>
      </c>
      <c r="P35" s="102">
        <f t="shared" si="2"/>
        <v>0.14210652018151437</v>
      </c>
      <c r="Q35" s="234">
        <f t="shared" si="3"/>
        <v>17.850000000000009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90.54</v>
      </c>
      <c r="L36" s="231">
        <v>86.43</v>
      </c>
      <c r="M36" s="231">
        <v>113.11</v>
      </c>
      <c r="N36" s="231">
        <v>126.99</v>
      </c>
      <c r="O36" s="231">
        <v>151.96</v>
      </c>
      <c r="P36" s="98">
        <f t="shared" si="2"/>
        <v>0.19662965587841574</v>
      </c>
      <c r="Q36" s="230">
        <f t="shared" si="3"/>
        <v>24.970000000000013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9.3800000000000008</v>
      </c>
      <c r="L37" s="231">
        <v>37.409999999999997</v>
      </c>
      <c r="M37" s="231">
        <v>80.63</v>
      </c>
      <c r="N37" s="231">
        <v>117.82</v>
      </c>
      <c r="O37" s="231">
        <v>98.83</v>
      </c>
      <c r="P37" s="98">
        <f t="shared" si="2"/>
        <v>-0.16117806823968761</v>
      </c>
      <c r="Q37" s="230">
        <f t="shared" si="3"/>
        <v>-18.989999999999995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30.69</v>
      </c>
      <c r="L38" s="235">
        <v>49.26</v>
      </c>
      <c r="M38" s="235">
        <v>47.49</v>
      </c>
      <c r="N38" s="235">
        <v>55.64</v>
      </c>
      <c r="O38" s="235">
        <v>58.22</v>
      </c>
      <c r="P38" s="102">
        <f t="shared" si="2"/>
        <v>4.6369518332135096E-2</v>
      </c>
      <c r="Q38" s="234">
        <f t="shared" si="3"/>
        <v>2.5799999999999983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30.69</v>
      </c>
      <c r="L39" s="231">
        <v>49.26</v>
      </c>
      <c r="M39" s="231">
        <v>47.49</v>
      </c>
      <c r="N39" s="231">
        <v>55.64</v>
      </c>
      <c r="O39" s="231">
        <v>58.22</v>
      </c>
      <c r="P39" s="98">
        <f t="shared" si="2"/>
        <v>4.6369518332135096E-2</v>
      </c>
      <c r="Q39" s="230">
        <f t="shared" si="3"/>
        <v>2.5799999999999983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30.02</v>
      </c>
      <c r="L40" s="233">
        <v>57.95</v>
      </c>
      <c r="M40" s="233">
        <v>54.34</v>
      </c>
      <c r="N40" s="233">
        <v>66.349999999999994</v>
      </c>
      <c r="O40" s="233">
        <v>68.38</v>
      </c>
      <c r="P40" s="100">
        <f t="shared" si="2"/>
        <v>3.0595327807083628E-2</v>
      </c>
      <c r="Q40" s="232">
        <f t="shared" si="3"/>
        <v>2.0300000000000011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31.95</v>
      </c>
      <c r="L41" s="233">
        <v>37.76</v>
      </c>
      <c r="M41" s="233">
        <v>38.54</v>
      </c>
      <c r="N41" s="233">
        <v>41.9</v>
      </c>
      <c r="O41" s="233">
        <v>39.71</v>
      </c>
      <c r="P41" s="100">
        <f t="shared" si="2"/>
        <v>-5.2267303102625284E-2</v>
      </c>
      <c r="Q41" s="232">
        <f t="shared" si="3"/>
        <v>-2.1899999999999977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21.53</v>
      </c>
      <c r="L42" s="235">
        <v>80.959999999999994</v>
      </c>
      <c r="M42" s="235">
        <v>94.72</v>
      </c>
      <c r="N42" s="235">
        <v>108.17</v>
      </c>
      <c r="O42" s="235">
        <v>89.24</v>
      </c>
      <c r="P42" s="102">
        <f t="shared" si="2"/>
        <v>-0.17500231117685128</v>
      </c>
      <c r="Q42" s="234">
        <f t="shared" si="3"/>
        <v>-18.930000000000007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27.05</v>
      </c>
      <c r="L43" s="231">
        <v>88.63</v>
      </c>
      <c r="M43" s="231">
        <v>107.53</v>
      </c>
      <c r="N43" s="231">
        <v>121.37</v>
      </c>
      <c r="O43" s="231">
        <v>98.02</v>
      </c>
      <c r="P43" s="98">
        <f t="shared" si="2"/>
        <v>-0.19238691604185554</v>
      </c>
      <c r="Q43" s="230">
        <f t="shared" si="3"/>
        <v>-23.350000000000009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0</v>
      </c>
      <c r="L44" s="233">
        <v>90.92</v>
      </c>
      <c r="M44" s="233">
        <v>112.44</v>
      </c>
      <c r="N44" s="233">
        <v>124.07</v>
      </c>
      <c r="O44" s="233">
        <v>97.06</v>
      </c>
      <c r="P44" s="100">
        <f t="shared" si="2"/>
        <v>-0.21769968566132014</v>
      </c>
      <c r="Q44" s="232">
        <f t="shared" si="3"/>
        <v>-27.009999999999991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0</v>
      </c>
      <c r="L45" s="233">
        <v>79.31</v>
      </c>
      <c r="M45" s="233">
        <v>88.84</v>
      </c>
      <c r="N45" s="233">
        <v>110.39</v>
      </c>
      <c r="O45" s="233">
        <v>101.91</v>
      </c>
      <c r="P45" s="100">
        <f t="shared" si="2"/>
        <v>-7.6818552405109153E-2</v>
      </c>
      <c r="Q45" s="232">
        <f t="shared" si="3"/>
        <v>-8.480000000000004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10.89</v>
      </c>
      <c r="L46" s="231">
        <v>41</v>
      </c>
      <c r="M46" s="231">
        <v>31.29</v>
      </c>
      <c r="N46" s="231">
        <v>39.33</v>
      </c>
      <c r="O46" s="231">
        <v>45.38</v>
      </c>
      <c r="P46" s="98">
        <f t="shared" si="2"/>
        <v>0.15382659547419286</v>
      </c>
      <c r="Q46" s="230">
        <f t="shared" si="3"/>
        <v>6.0500000000000043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21.29</v>
      </c>
      <c r="L47" s="235">
        <v>32.770000000000003</v>
      </c>
      <c r="M47" s="235">
        <v>35.520000000000003</v>
      </c>
      <c r="N47" s="235">
        <v>33.979999999999997</v>
      </c>
      <c r="O47" s="235">
        <v>36.26</v>
      </c>
      <c r="P47" s="102">
        <f t="shared" si="2"/>
        <v>6.7098293113596164E-2</v>
      </c>
      <c r="Q47" s="234">
        <f t="shared" si="3"/>
        <v>2.2800000000000011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21.34</v>
      </c>
      <c r="L48" s="231">
        <v>33.15</v>
      </c>
      <c r="M48" s="231">
        <v>35.619999999999997</v>
      </c>
      <c r="N48" s="231">
        <v>34.44</v>
      </c>
      <c r="O48" s="231">
        <v>36.79</v>
      </c>
      <c r="P48" s="98">
        <f t="shared" si="2"/>
        <v>6.8234610917537797E-2</v>
      </c>
      <c r="Q48" s="230">
        <f t="shared" si="3"/>
        <v>2.3500000000000014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24.57</v>
      </c>
      <c r="L49" s="233">
        <v>33.99</v>
      </c>
      <c r="M49" s="233">
        <v>37.82</v>
      </c>
      <c r="N49" s="233">
        <v>36.47</v>
      </c>
      <c r="O49" s="233">
        <v>37.270000000000003</v>
      </c>
      <c r="P49" s="100">
        <f t="shared" si="2"/>
        <v>2.193583767480134E-2</v>
      </c>
      <c r="Q49" s="232">
        <f t="shared" si="3"/>
        <v>0.80000000000000426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10.82</v>
      </c>
      <c r="L50" s="233">
        <v>31.23</v>
      </c>
      <c r="M50" s="233">
        <v>29.49</v>
      </c>
      <c r="N50" s="233">
        <v>28.92</v>
      </c>
      <c r="O50" s="233">
        <v>35.53</v>
      </c>
      <c r="P50" s="100">
        <f t="shared" si="2"/>
        <v>0.22856154910096826</v>
      </c>
      <c r="Q50" s="232">
        <f t="shared" si="3"/>
        <v>6.6099999999999994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12.62</v>
      </c>
      <c r="L51" s="231">
        <v>33.69</v>
      </c>
      <c r="M51" s="231">
        <v>47.08</v>
      </c>
      <c r="N51" s="231">
        <v>30.42</v>
      </c>
      <c r="O51" s="231">
        <v>72.69</v>
      </c>
      <c r="P51" s="98">
        <f t="shared" si="2"/>
        <v>1.3895463510848125</v>
      </c>
      <c r="Q51" s="230">
        <f t="shared" si="3"/>
        <v>42.269999999999996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13AAD-3425-4EAB-BC79-AE7CA59DEB08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AB270-87A3-409C-9110-395C27FCB94D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263</v>
      </c>
      <c r="D5" s="174" t="s">
        <v>264</v>
      </c>
      <c r="E5" s="174" t="s">
        <v>265</v>
      </c>
      <c r="F5" s="174" t="s">
        <v>266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175</v>
      </c>
      <c r="C6" s="238">
        <v>249277</v>
      </c>
      <c r="D6" s="238">
        <v>81359</v>
      </c>
      <c r="E6" s="238">
        <v>573119</v>
      </c>
      <c r="F6" s="238">
        <v>637900</v>
      </c>
      <c r="G6" s="239">
        <f t="shared" ref="G6:G11" si="0">F6/E6-1</f>
        <v>0.1130323719855737</v>
      </c>
      <c r="H6" s="238">
        <f t="shared" ref="H6:H11" si="1">F6-E6</f>
        <v>64781</v>
      </c>
      <c r="I6" s="239"/>
      <c r="J6" s="238">
        <v>674898</v>
      </c>
      <c r="K6" s="239">
        <f t="shared" ref="K6:K11" si="2">J6/F6-1</f>
        <v>5.7999686471233769E-2</v>
      </c>
      <c r="L6" s="238">
        <f t="shared" ref="L6:L11" si="3">J6-F6</f>
        <v>36998</v>
      </c>
      <c r="M6" s="239"/>
      <c r="N6" s="238">
        <v>696244</v>
      </c>
      <c r="O6" s="239">
        <f t="shared" ref="O6:O11" si="4">N6/J6-1</f>
        <v>3.1628483118930628E-2</v>
      </c>
      <c r="P6" s="238">
        <f t="shared" ref="P6:P11" si="5">N6-J6</f>
        <v>21346</v>
      </c>
      <c r="Q6" s="239">
        <f>N6/C6-1</f>
        <v>1.793053510753098</v>
      </c>
      <c r="R6" s="238">
        <f>N6-C6</f>
        <v>446967</v>
      </c>
      <c r="S6" s="239"/>
      <c r="T6" s="239"/>
      <c r="V6" s="29"/>
      <c r="AE6" s="1"/>
    </row>
    <row r="7" spans="1:31" ht="18.75" x14ac:dyDescent="0.3">
      <c r="A7" s="4"/>
      <c r="B7" s="237" t="s">
        <v>176</v>
      </c>
      <c r="C7" s="238">
        <v>13953</v>
      </c>
      <c r="D7" s="238">
        <v>26737</v>
      </c>
      <c r="E7" s="238">
        <v>51285</v>
      </c>
      <c r="F7" s="238">
        <v>49212</v>
      </c>
      <c r="G7" s="239">
        <f t="shared" si="0"/>
        <v>-4.042117578239246E-2</v>
      </c>
      <c r="H7" s="238">
        <f t="shared" si="1"/>
        <v>-2073</v>
      </c>
      <c r="I7" s="239">
        <f>F7/$F$7</f>
        <v>1</v>
      </c>
      <c r="J7" s="238">
        <v>46569</v>
      </c>
      <c r="K7" s="239">
        <f t="shared" si="2"/>
        <v>-5.3706413069982917E-2</v>
      </c>
      <c r="L7" s="238">
        <f t="shared" si="3"/>
        <v>-2643</v>
      </c>
      <c r="M7" s="239">
        <f>J7/$J$7</f>
        <v>1</v>
      </c>
      <c r="N7" s="238">
        <v>49677</v>
      </c>
      <c r="O7" s="239">
        <f t="shared" si="4"/>
        <v>6.6739676608903009E-2</v>
      </c>
      <c r="P7" s="238">
        <f t="shared" si="5"/>
        <v>3108</v>
      </c>
      <c r="Q7" s="239">
        <f t="shared" ref="Q7:Q11" si="6">N7/C7-1</f>
        <v>2.5603096108363794</v>
      </c>
      <c r="R7" s="238">
        <f t="shared" ref="R7:R11" si="7">N7-C7</f>
        <v>35724</v>
      </c>
      <c r="S7" s="239">
        <f>N7/$N$7</f>
        <v>1</v>
      </c>
      <c r="T7" s="239">
        <f>N7/$N$6</f>
        <v>7.1349986498985982E-2</v>
      </c>
      <c r="V7" s="29"/>
      <c r="W7" s="81"/>
      <c r="AE7" s="1" t="s">
        <v>177</v>
      </c>
    </row>
    <row r="8" spans="1:31" ht="15.75" x14ac:dyDescent="0.25">
      <c r="A8" s="4"/>
      <c r="B8" s="240" t="s">
        <v>102</v>
      </c>
      <c r="C8" s="241">
        <v>8874</v>
      </c>
      <c r="D8" s="241">
        <v>5932</v>
      </c>
      <c r="E8" s="241">
        <v>30310</v>
      </c>
      <c r="F8" s="241">
        <v>29159</v>
      </c>
      <c r="G8" s="242">
        <f t="shared" si="0"/>
        <v>-3.7974265918838679E-2</v>
      </c>
      <c r="H8" s="241">
        <f t="shared" si="1"/>
        <v>-1151</v>
      </c>
      <c r="I8" s="242">
        <f>F8/$F$7</f>
        <v>0.59251808501991388</v>
      </c>
      <c r="J8" s="241">
        <v>26530</v>
      </c>
      <c r="K8" s="242">
        <f t="shared" si="2"/>
        <v>-9.016084227854182E-2</v>
      </c>
      <c r="L8" s="241">
        <f t="shared" si="3"/>
        <v>-2629</v>
      </c>
      <c r="M8" s="242">
        <f>J8/$J$7</f>
        <v>0.56969228456698662</v>
      </c>
      <c r="N8" s="241">
        <v>29316</v>
      </c>
      <c r="O8" s="242">
        <f t="shared" si="4"/>
        <v>0.10501319261213715</v>
      </c>
      <c r="P8" s="241">
        <f t="shared" si="5"/>
        <v>2786</v>
      </c>
      <c r="Q8" s="242">
        <f t="shared" si="6"/>
        <v>2.3035835023664637</v>
      </c>
      <c r="R8" s="241">
        <f t="shared" si="7"/>
        <v>20442</v>
      </c>
      <c r="S8" s="242">
        <f>N8/$N$7</f>
        <v>0.59013225436318617</v>
      </c>
      <c r="T8" s="242">
        <f>N8/$N$6</f>
        <v>4.21059283814295E-2</v>
      </c>
      <c r="V8" s="29"/>
      <c r="W8" s="81"/>
      <c r="AE8" s="1" t="s">
        <v>178</v>
      </c>
    </row>
    <row r="9" spans="1:31" s="4" customFormat="1" x14ac:dyDescent="0.25">
      <c r="B9" s="243" t="s">
        <v>105</v>
      </c>
      <c r="C9" s="244">
        <v>5079</v>
      </c>
      <c r="D9" s="244">
        <v>20805</v>
      </c>
      <c r="E9" s="244">
        <v>20975</v>
      </c>
      <c r="F9" s="244">
        <v>20053</v>
      </c>
      <c r="G9" s="245">
        <f t="shared" si="0"/>
        <v>-4.3957091775923773E-2</v>
      </c>
      <c r="H9" s="246">
        <f t="shared" si="1"/>
        <v>-922</v>
      </c>
      <c r="I9" s="247">
        <f>F9/$F$7</f>
        <v>0.40748191498008618</v>
      </c>
      <c r="J9" s="244">
        <v>20039</v>
      </c>
      <c r="K9" s="245">
        <f t="shared" si="2"/>
        <v>-6.9814990275773869E-4</v>
      </c>
      <c r="L9" s="246">
        <f t="shared" si="3"/>
        <v>-14</v>
      </c>
      <c r="M9" s="247">
        <f>J9/$J$7</f>
        <v>0.43030771543301338</v>
      </c>
      <c r="N9" s="244">
        <v>20361</v>
      </c>
      <c r="O9" s="245">
        <f t="shared" si="4"/>
        <v>1.6068666101102913E-2</v>
      </c>
      <c r="P9" s="246">
        <f t="shared" si="5"/>
        <v>322</v>
      </c>
      <c r="Q9" s="245">
        <f t="shared" si="6"/>
        <v>3.0088600118133488</v>
      </c>
      <c r="R9" s="246">
        <f t="shared" si="7"/>
        <v>15282</v>
      </c>
      <c r="S9" s="247">
        <f>N9/$N$7</f>
        <v>0.40986774563681383</v>
      </c>
      <c r="T9" s="247">
        <f>N9/$N$6</f>
        <v>2.9244058117556489E-2</v>
      </c>
      <c r="V9" s="29"/>
      <c r="W9" s="81"/>
      <c r="AE9" s="1" t="s">
        <v>179</v>
      </c>
    </row>
    <row r="10" spans="1:31" s="4" customFormat="1" x14ac:dyDescent="0.25">
      <c r="B10" s="248" t="s">
        <v>180</v>
      </c>
      <c r="C10" s="29">
        <v>3946</v>
      </c>
      <c r="D10" s="29">
        <v>18438</v>
      </c>
      <c r="E10" s="29">
        <v>18012</v>
      </c>
      <c r="F10" s="29">
        <v>16271</v>
      </c>
      <c r="G10" s="22">
        <f t="shared" si="0"/>
        <v>-9.665778369975575E-2</v>
      </c>
      <c r="H10" s="20">
        <f t="shared" si="1"/>
        <v>-1741</v>
      </c>
      <c r="I10" s="31">
        <f>F10/$F$7</f>
        <v>0.33063074046980412</v>
      </c>
      <c r="J10" s="29">
        <v>14481</v>
      </c>
      <c r="K10" s="22">
        <f t="shared" si="2"/>
        <v>-0.11001167721713478</v>
      </c>
      <c r="L10" s="20">
        <f t="shared" si="3"/>
        <v>-1790</v>
      </c>
      <c r="M10" s="31">
        <f>J10/$J$7</f>
        <v>0.31095793338916444</v>
      </c>
      <c r="N10" s="29">
        <v>11666</v>
      </c>
      <c r="O10" s="22">
        <f t="shared" si="4"/>
        <v>-0.1943926524411298</v>
      </c>
      <c r="P10" s="20">
        <f t="shared" si="5"/>
        <v>-2815</v>
      </c>
      <c r="Q10" s="22">
        <f t="shared" si="6"/>
        <v>1.9564115560060822</v>
      </c>
      <c r="R10" s="20">
        <f t="shared" si="7"/>
        <v>7720</v>
      </c>
      <c r="S10" s="31">
        <f>N10/$N$7</f>
        <v>0.23483704732572419</v>
      </c>
      <c r="T10" s="31">
        <f>N10/$N$6</f>
        <v>1.6755620156152153E-2</v>
      </c>
      <c r="V10" s="29"/>
      <c r="W10" s="81"/>
      <c r="AE10" s="1" t="s">
        <v>181</v>
      </c>
    </row>
    <row r="11" spans="1:31" s="4" customFormat="1" x14ac:dyDescent="0.25">
      <c r="B11" s="248" t="s">
        <v>182</v>
      </c>
      <c r="C11" s="29">
        <f>C9-C10</f>
        <v>1133</v>
      </c>
      <c r="D11" s="29">
        <f>D9-D10</f>
        <v>2367</v>
      </c>
      <c r="E11" s="29">
        <f>E9-E10</f>
        <v>2963</v>
      </c>
      <c r="F11" s="29">
        <f>F9-F10</f>
        <v>3782</v>
      </c>
      <c r="G11" s="22">
        <f t="shared" si="0"/>
        <v>0.27640904488693896</v>
      </c>
      <c r="H11" s="20">
        <f t="shared" si="1"/>
        <v>819</v>
      </c>
      <c r="I11" s="31">
        <f>F11/$F$7</f>
        <v>7.6851174510282047E-2</v>
      </c>
      <c r="J11" s="29">
        <f>J9-J10</f>
        <v>5558</v>
      </c>
      <c r="K11" s="22">
        <f t="shared" si="2"/>
        <v>0.46959280803807513</v>
      </c>
      <c r="L11" s="20">
        <f t="shared" si="3"/>
        <v>1776</v>
      </c>
      <c r="M11" s="31">
        <f>J11/$J$7</f>
        <v>0.11934978204384891</v>
      </c>
      <c r="N11" s="29">
        <f>N9-N10</f>
        <v>8695</v>
      </c>
      <c r="O11" s="22">
        <f t="shared" si="4"/>
        <v>0.56441165887009714</v>
      </c>
      <c r="P11" s="20">
        <f t="shared" si="5"/>
        <v>3137</v>
      </c>
      <c r="Q11" s="22">
        <f t="shared" si="6"/>
        <v>6.6743159752868495</v>
      </c>
      <c r="R11" s="20">
        <f t="shared" si="7"/>
        <v>7562</v>
      </c>
      <c r="S11" s="31">
        <f>N11/$N$7</f>
        <v>0.17503069831108964</v>
      </c>
      <c r="T11" s="31">
        <f>N11/$N$6</f>
        <v>1.2488437961404334E-2</v>
      </c>
      <c r="V11" s="29"/>
      <c r="W11" s="81"/>
      <c r="AE11" s="1" t="s">
        <v>183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184</v>
      </c>
    </row>
    <row r="13" spans="1:31" s="4" customFormat="1" x14ac:dyDescent="0.25">
      <c r="B13" s="173" t="s">
        <v>185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0" t="s">
        <v>187</v>
      </c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7" t="s">
        <v>175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176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177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178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179</v>
      </c>
    </row>
    <row r="44" spans="2:31" s="4" customFormat="1" hidden="1" x14ac:dyDescent="0.25">
      <c r="B44" s="248" t="s">
        <v>180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8" t="s">
        <v>182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184</v>
      </c>
    </row>
    <row r="47" spans="2:31" s="4" customFormat="1" hidden="1" x14ac:dyDescent="0.25">
      <c r="B47" s="298" t="s">
        <v>185</v>
      </c>
      <c r="C47" s="298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175</v>
      </c>
      <c r="C124" s="238">
        <v>375345</v>
      </c>
      <c r="D124" s="238">
        <v>492258</v>
      </c>
      <c r="E124" s="238">
        <v>1243535</v>
      </c>
      <c r="F124" s="238">
        <v>1319978</v>
      </c>
      <c r="G124" s="239">
        <f t="shared" ref="G124:G129" si="8">F124/E124-1</f>
        <v>6.1472334916186533E-2</v>
      </c>
      <c r="H124" s="238">
        <f t="shared" ref="H124:H129" si="9">F124-E124</f>
        <v>76443</v>
      </c>
      <c r="I124" s="239"/>
      <c r="J124" s="238">
        <v>1387823</v>
      </c>
      <c r="K124" s="239"/>
      <c r="L124" s="239">
        <f t="shared" ref="L124:L129" si="10">J124/F124-1</f>
        <v>5.139858391579244E-2</v>
      </c>
      <c r="M124" s="238">
        <f t="shared" ref="M124:M129" si="11">J124-F124</f>
        <v>67845</v>
      </c>
      <c r="N124" s="239">
        <f t="shared" ref="N124:N129" si="12">J124/D124-1</f>
        <v>1.8193000418479741</v>
      </c>
      <c r="O124" s="238">
        <f t="shared" ref="O124:O129" si="13">J124-D124</f>
        <v>895565</v>
      </c>
      <c r="Z124" s="1"/>
      <c r="AE124"/>
    </row>
    <row r="125" spans="2:31" ht="18.75" x14ac:dyDescent="0.3">
      <c r="B125" s="237" t="s">
        <v>176</v>
      </c>
      <c r="C125" s="238">
        <v>51760</v>
      </c>
      <c r="D125" s="238">
        <v>83468</v>
      </c>
      <c r="E125" s="238">
        <v>123951</v>
      </c>
      <c r="F125" s="238">
        <v>118966</v>
      </c>
      <c r="G125" s="239">
        <f t="shared" si="8"/>
        <v>-4.0217505304515511E-2</v>
      </c>
      <c r="H125" s="238">
        <f t="shared" si="9"/>
        <v>-4985</v>
      </c>
      <c r="I125" s="239">
        <f>F125/$F$7</f>
        <v>2.4174185158091523</v>
      </c>
      <c r="J125" s="238">
        <v>114660</v>
      </c>
      <c r="K125" s="239">
        <f>J125/$J$125</f>
        <v>1</v>
      </c>
      <c r="L125" s="239">
        <f t="shared" si="10"/>
        <v>-3.6195215439705497E-2</v>
      </c>
      <c r="M125" s="238">
        <f t="shared" si="11"/>
        <v>-4306</v>
      </c>
      <c r="N125" s="239">
        <f t="shared" si="12"/>
        <v>0.37370010063736991</v>
      </c>
      <c r="O125" s="238">
        <f t="shared" si="13"/>
        <v>31192</v>
      </c>
      <c r="Z125" s="1"/>
      <c r="AE125"/>
    </row>
    <row r="126" spans="2:31" ht="15.75" x14ac:dyDescent="0.25">
      <c r="B126" s="240" t="s">
        <v>102</v>
      </c>
      <c r="C126" s="241">
        <v>26848</v>
      </c>
      <c r="D126" s="241">
        <v>39986</v>
      </c>
      <c r="E126" s="241">
        <v>75857</v>
      </c>
      <c r="F126" s="241">
        <v>67064</v>
      </c>
      <c r="G126" s="242">
        <f t="shared" si="8"/>
        <v>-0.1159154725338466</v>
      </c>
      <c r="H126" s="241">
        <f t="shared" si="9"/>
        <v>-8793</v>
      </c>
      <c r="I126" s="242">
        <f>F126/$F$7</f>
        <v>1.3627570511257416</v>
      </c>
      <c r="J126" s="241">
        <v>64415</v>
      </c>
      <c r="K126" s="242">
        <f>J126/$J$125</f>
        <v>0.5617913832199547</v>
      </c>
      <c r="L126" s="242">
        <f t="shared" si="10"/>
        <v>-3.9499582488369267E-2</v>
      </c>
      <c r="M126" s="241">
        <f t="shared" si="11"/>
        <v>-2649</v>
      </c>
      <c r="N126" s="242">
        <f t="shared" si="12"/>
        <v>0.61093882859000659</v>
      </c>
      <c r="O126" s="241">
        <f t="shared" si="13"/>
        <v>24429</v>
      </c>
      <c r="Z126" s="1"/>
      <c r="AE126"/>
    </row>
    <row r="127" spans="2:31" x14ac:dyDescent="0.25">
      <c r="B127" s="243" t="s">
        <v>105</v>
      </c>
      <c r="C127" s="244">
        <v>24912</v>
      </c>
      <c r="D127" s="244">
        <v>43482</v>
      </c>
      <c r="E127" s="244">
        <v>48094</v>
      </c>
      <c r="F127" s="244">
        <v>51902</v>
      </c>
      <c r="G127" s="245">
        <f t="shared" si="8"/>
        <v>7.9178275876408799E-2</v>
      </c>
      <c r="H127" s="246">
        <f t="shared" si="9"/>
        <v>3808</v>
      </c>
      <c r="I127" s="247">
        <f>F127/$F$7</f>
        <v>1.0546614646834105</v>
      </c>
      <c r="J127" s="244">
        <v>50245</v>
      </c>
      <c r="K127" s="247">
        <f>J127/$J$125</f>
        <v>0.43820861678004536</v>
      </c>
      <c r="L127" s="245">
        <f t="shared" si="10"/>
        <v>-3.1925552001849655E-2</v>
      </c>
      <c r="M127" s="246">
        <f t="shared" si="11"/>
        <v>-1657</v>
      </c>
      <c r="N127" s="245">
        <f t="shared" si="12"/>
        <v>0.15553562393634146</v>
      </c>
      <c r="O127" s="246">
        <f t="shared" si="13"/>
        <v>6763</v>
      </c>
      <c r="Z127" s="1"/>
      <c r="AE127"/>
    </row>
    <row r="128" spans="2:31" x14ac:dyDescent="0.25">
      <c r="B128" s="248" t="s">
        <v>180</v>
      </c>
      <c r="C128" s="29">
        <v>21584</v>
      </c>
      <c r="D128" s="29">
        <v>38551</v>
      </c>
      <c r="E128" s="29">
        <v>38088</v>
      </c>
      <c r="F128" s="29">
        <v>39043</v>
      </c>
      <c r="G128" s="22">
        <f t="shared" si="8"/>
        <v>2.5073513967653893E-2</v>
      </c>
      <c r="H128" s="20">
        <f t="shared" si="9"/>
        <v>955</v>
      </c>
      <c r="I128" s="31">
        <f>F128/$F$7</f>
        <v>0.79336340729903276</v>
      </c>
      <c r="J128" s="29">
        <v>34737</v>
      </c>
      <c r="K128" s="31">
        <f>J128/$J$125</f>
        <v>0.30295656724228154</v>
      </c>
      <c r="L128" s="22">
        <f t="shared" si="10"/>
        <v>-0.11028865609712368</v>
      </c>
      <c r="M128" s="20">
        <f t="shared" si="11"/>
        <v>-4306</v>
      </c>
      <c r="N128" s="22">
        <f t="shared" si="12"/>
        <v>-9.8933879795595425E-2</v>
      </c>
      <c r="O128" s="20">
        <f t="shared" si="13"/>
        <v>-3814</v>
      </c>
      <c r="Z128" s="1"/>
      <c r="AE128"/>
    </row>
    <row r="129" spans="2:31" x14ac:dyDescent="0.25">
      <c r="B129" s="248" t="s">
        <v>182</v>
      </c>
      <c r="C129" s="29">
        <f>C127-C128</f>
        <v>3328</v>
      </c>
      <c r="D129" s="29">
        <f>D127-D128</f>
        <v>4931</v>
      </c>
      <c r="E129" s="29">
        <f>E127-E128</f>
        <v>10006</v>
      </c>
      <c r="F129" s="29">
        <f>F127-F128</f>
        <v>12859</v>
      </c>
      <c r="G129" s="22">
        <f t="shared" si="8"/>
        <v>0.28512892264641221</v>
      </c>
      <c r="H129" s="20">
        <f t="shared" si="9"/>
        <v>2853</v>
      </c>
      <c r="I129" s="31">
        <f>F129/$F$7</f>
        <v>0.26129805738437778</v>
      </c>
      <c r="J129" s="29">
        <f>J127-J128</f>
        <v>15508</v>
      </c>
      <c r="K129" s="31">
        <f>J129/$J$125</f>
        <v>0.13525204953776382</v>
      </c>
      <c r="L129" s="22">
        <f t="shared" si="10"/>
        <v>0.20600357726106222</v>
      </c>
      <c r="M129" s="20">
        <f t="shared" si="11"/>
        <v>2649</v>
      </c>
      <c r="N129" s="22">
        <f t="shared" si="12"/>
        <v>2.1450010139931051</v>
      </c>
      <c r="O129" s="20">
        <f t="shared" si="13"/>
        <v>10577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185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2FC9D-ED74-4087-B9AF-6B6FFFC2CC14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879D-21C6-481D-A8FF-2C08C4480FD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193</v>
      </c>
      <c r="C6" s="256">
        <v>13953</v>
      </c>
      <c r="D6" s="256">
        <v>26737</v>
      </c>
      <c r="E6" s="256">
        <v>51285</v>
      </c>
      <c r="F6" s="257">
        <f>E6/$E$6</f>
        <v>1</v>
      </c>
      <c r="G6" s="256">
        <v>49212</v>
      </c>
      <c r="H6" s="257">
        <f>G6/E6-1</f>
        <v>-4.042117578239246E-2</v>
      </c>
      <c r="I6" s="256">
        <f>G6-E6</f>
        <v>-2073</v>
      </c>
      <c r="J6" s="257">
        <f>G6/$G$6</f>
        <v>1</v>
      </c>
      <c r="K6" s="256">
        <v>46569</v>
      </c>
      <c r="L6" s="257">
        <f t="shared" ref="L6:L12" si="0">K6/G6-1</f>
        <v>-5.3706413069982917E-2</v>
      </c>
      <c r="M6" s="256">
        <f t="shared" ref="M6:M12" si="1">K6-G6</f>
        <v>-2643</v>
      </c>
      <c r="N6" s="257">
        <f>K6/$K$6</f>
        <v>1</v>
      </c>
      <c r="O6" s="256">
        <v>49677</v>
      </c>
      <c r="P6" s="257">
        <f t="shared" ref="P6:P11" si="2">O6/K6-1</f>
        <v>6.6739676608903009E-2</v>
      </c>
      <c r="Q6" s="256">
        <f t="shared" ref="Q6:Q12" si="3">O6-K6</f>
        <v>3108</v>
      </c>
      <c r="R6" s="257">
        <f>O6/C6-1</f>
        <v>2.5603096108363794</v>
      </c>
      <c r="S6" s="256">
        <f>O6-C6</f>
        <v>35724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9666</v>
      </c>
      <c r="D7" s="259">
        <v>6560</v>
      </c>
      <c r="E7" s="259">
        <v>34393</v>
      </c>
      <c r="F7" s="260">
        <f t="shared" ref="F7:F12" si="4">E7/$E$6</f>
        <v>0.67062493906600373</v>
      </c>
      <c r="G7" s="259">
        <v>34527</v>
      </c>
      <c r="H7" s="261">
        <f>G7/E7-1</f>
        <v>3.8961416567324658E-3</v>
      </c>
      <c r="I7" s="262">
        <f>G7-E7</f>
        <v>134</v>
      </c>
      <c r="J7" s="260">
        <f>G7/$G$6</f>
        <v>0.70159717142160449</v>
      </c>
      <c r="K7" s="259">
        <v>32776</v>
      </c>
      <c r="L7" s="263">
        <f t="shared" si="0"/>
        <v>-5.0713934022648899E-2</v>
      </c>
      <c r="M7" s="264">
        <f t="shared" si="1"/>
        <v>-1751</v>
      </c>
      <c r="N7" s="260">
        <f>K7/$K$6</f>
        <v>0.70381584315746526</v>
      </c>
      <c r="O7" s="259">
        <v>34151</v>
      </c>
      <c r="P7" s="261">
        <f t="shared" si="2"/>
        <v>4.1951427874054259E-2</v>
      </c>
      <c r="Q7" s="262">
        <f t="shared" si="3"/>
        <v>1375</v>
      </c>
      <c r="R7" s="261">
        <f t="shared" ref="R7:R10" si="5">O7/C7-1</f>
        <v>2.5331057314297536</v>
      </c>
      <c r="S7" s="262">
        <f t="shared" ref="S7:S10" si="6">O7-C7</f>
        <v>24485</v>
      </c>
      <c r="T7" s="260">
        <f>O7/$O$6</f>
        <v>0.68746099804738614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2530</v>
      </c>
      <c r="D8" s="265">
        <v>1583</v>
      </c>
      <c r="E8" s="265">
        <v>10369</v>
      </c>
      <c r="F8" s="266">
        <f t="shared" si="4"/>
        <v>0.20218387442722044</v>
      </c>
      <c r="G8" s="265">
        <v>13961</v>
      </c>
      <c r="H8" s="267">
        <f>IFERROR(G8/E8-1,"-")</f>
        <v>0.34641720513067797</v>
      </c>
      <c r="I8" s="268">
        <f t="shared" ref="I8:I12" si="7">G8-E8</f>
        <v>3592</v>
      </c>
      <c r="J8" s="266">
        <f t="shared" ref="J8:J12" si="8">G8/$G$6</f>
        <v>0.28369096968219132</v>
      </c>
      <c r="K8" s="265">
        <v>13301</v>
      </c>
      <c r="L8" s="269">
        <f>IFERROR(K8/G8-1,"-")</f>
        <v>-4.7274550533629389E-2</v>
      </c>
      <c r="M8" s="270">
        <f>IF(G8=0,"nd",K8-G8)</f>
        <v>-660</v>
      </c>
      <c r="N8" s="271">
        <f t="shared" ref="N8:N12" si="9">K8/$K$6</f>
        <v>0.28561918873070069</v>
      </c>
      <c r="O8" s="265">
        <v>10125</v>
      </c>
      <c r="P8" s="269">
        <f>IFERROR(O8/K8-1,"-")</f>
        <v>-0.23877903916998722</v>
      </c>
      <c r="Q8" s="272">
        <f t="shared" si="3"/>
        <v>-3176</v>
      </c>
      <c r="R8" s="269">
        <f>IFERROR(O8/C8-1,"-")</f>
        <v>3.0019762845849804</v>
      </c>
      <c r="S8" s="272">
        <f t="shared" si="6"/>
        <v>7595</v>
      </c>
      <c r="T8" s="271">
        <f t="shared" ref="T8:T12" si="10">O8/$O$6</f>
        <v>0.20381665559514464</v>
      </c>
      <c r="V8" s="29"/>
      <c r="W8" s="81"/>
      <c r="AE8" s="1"/>
    </row>
    <row r="9" spans="1:31" s="4" customFormat="1" x14ac:dyDescent="0.25">
      <c r="B9" s="99" t="s">
        <v>63</v>
      </c>
      <c r="C9" s="265">
        <v>7136</v>
      </c>
      <c r="D9" s="265">
        <v>4977</v>
      </c>
      <c r="E9" s="265">
        <v>24024</v>
      </c>
      <c r="F9" s="271">
        <f t="shared" si="4"/>
        <v>0.46844106463878327</v>
      </c>
      <c r="G9" s="265">
        <v>20566</v>
      </c>
      <c r="H9" s="267">
        <f>IFERROR(G9/E9-1,"-")</f>
        <v>-0.14393939393939392</v>
      </c>
      <c r="I9" s="272">
        <f t="shared" si="7"/>
        <v>-3458</v>
      </c>
      <c r="J9" s="271">
        <f t="shared" si="8"/>
        <v>0.41790620173941317</v>
      </c>
      <c r="K9" s="265">
        <v>19475</v>
      </c>
      <c r="L9" s="269">
        <f>IFERROR(K9/G9-1,"-")</f>
        <v>-5.3048721190314119E-2</v>
      </c>
      <c r="M9" s="270">
        <f>IF(G9=0,"nd",K9-G9)</f>
        <v>-1091</v>
      </c>
      <c r="N9" s="271">
        <f t="shared" si="9"/>
        <v>0.41819665442676457</v>
      </c>
      <c r="O9" s="265">
        <v>24026</v>
      </c>
      <c r="P9" s="269">
        <f t="shared" si="2"/>
        <v>0.23368421052631572</v>
      </c>
      <c r="Q9" s="272">
        <f t="shared" si="3"/>
        <v>4551</v>
      </c>
      <c r="R9" s="273">
        <f t="shared" si="5"/>
        <v>2.3668721973094171</v>
      </c>
      <c r="S9" s="272">
        <f t="shared" si="6"/>
        <v>16890</v>
      </c>
      <c r="T9" s="271">
        <f t="shared" si="10"/>
        <v>0.48364434245224147</v>
      </c>
      <c r="V9" s="29"/>
      <c r="W9" s="81"/>
      <c r="AE9" s="1"/>
    </row>
    <row r="10" spans="1:31" s="4" customFormat="1" x14ac:dyDescent="0.25">
      <c r="B10" s="258" t="s">
        <v>195</v>
      </c>
      <c r="C10" s="274">
        <v>4287</v>
      </c>
      <c r="D10" s="274">
        <v>20177</v>
      </c>
      <c r="E10" s="274">
        <v>16892</v>
      </c>
      <c r="F10" s="275">
        <f>IFERROR(E10/$E$6,"-")</f>
        <v>0.32937506093399632</v>
      </c>
      <c r="G10" s="274">
        <v>14685</v>
      </c>
      <c r="H10" s="263">
        <f>IFERROR(G10/E10-1,"-")</f>
        <v>-0.13065356381719162</v>
      </c>
      <c r="I10" s="264">
        <f>IFERROR(G10-E10,"-")</f>
        <v>-2207</v>
      </c>
      <c r="J10" s="275">
        <f>IFERROR(G10/$G$6,"-")</f>
        <v>0.29840282857839551</v>
      </c>
      <c r="K10" s="274">
        <v>13793</v>
      </c>
      <c r="L10" s="263">
        <f>IFERROR(K10/G10-1,"-")</f>
        <v>-6.0742254000681006E-2</v>
      </c>
      <c r="M10" s="264">
        <f>IFERROR(K10-G10,"-")</f>
        <v>-892</v>
      </c>
      <c r="N10" s="275">
        <f>IFERROR(K10/$K$6,"-")</f>
        <v>0.29618415684253474</v>
      </c>
      <c r="O10" s="274">
        <v>15526</v>
      </c>
      <c r="P10" s="263">
        <f>IFERROR(O10/K10-1,"-")</f>
        <v>0.12564344232581748</v>
      </c>
      <c r="Q10" s="264">
        <f>IFERROR(O10-K10,"-")</f>
        <v>1733</v>
      </c>
      <c r="R10" s="263">
        <f t="shared" si="5"/>
        <v>2.6216468392815488</v>
      </c>
      <c r="S10" s="264">
        <f t="shared" si="6"/>
        <v>11239</v>
      </c>
      <c r="T10" s="275">
        <f>IFERROR(O10/$O$6,"-")</f>
        <v>0.31253900195261386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1249</v>
      </c>
      <c r="D11" s="265">
        <v>957</v>
      </c>
      <c r="E11" s="265">
        <v>4574</v>
      </c>
      <c r="F11" s="271">
        <f t="shared" si="4"/>
        <v>8.9187871697377408E-2</v>
      </c>
      <c r="G11" s="265">
        <v>5014</v>
      </c>
      <c r="H11" s="273">
        <f t="shared" ref="H11:H12" si="11">G11/E11-1</f>
        <v>9.6195889811980795E-2</v>
      </c>
      <c r="I11" s="272">
        <f t="shared" si="7"/>
        <v>440</v>
      </c>
      <c r="J11" s="271">
        <f t="shared" si="8"/>
        <v>0.10188571893034219</v>
      </c>
      <c r="K11" s="265">
        <v>6540</v>
      </c>
      <c r="L11" s="269">
        <f>K11/G11-1</f>
        <v>0.30434782608695654</v>
      </c>
      <c r="M11" s="272">
        <f t="shared" si="1"/>
        <v>1526</v>
      </c>
      <c r="N11" s="271">
        <f t="shared" si="9"/>
        <v>0.14043677124267218</v>
      </c>
      <c r="O11" s="265">
        <v>6462</v>
      </c>
      <c r="P11" s="273">
        <f t="shared" si="2"/>
        <v>-1.1926605504587129E-2</v>
      </c>
      <c r="Q11" s="272">
        <f t="shared" si="3"/>
        <v>-78</v>
      </c>
      <c r="R11" s="273">
        <f t="shared" ref="R11:R12" si="12">O11/D11-1</f>
        <v>5.7523510971786838</v>
      </c>
      <c r="S11" s="272">
        <f t="shared" ref="S11:S12" si="13">O11-D11</f>
        <v>5505</v>
      </c>
      <c r="T11" s="271">
        <f t="shared" si="10"/>
        <v>0.13008031885983454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24</v>
      </c>
      <c r="D12" s="265">
        <v>143</v>
      </c>
      <c r="E12" s="265">
        <v>314</v>
      </c>
      <c r="F12" s="271">
        <f t="shared" si="4"/>
        <v>6.1226479477430049E-3</v>
      </c>
      <c r="G12" s="265">
        <v>261</v>
      </c>
      <c r="H12" s="273">
        <f t="shared" si="11"/>
        <v>-0.16878980891719741</v>
      </c>
      <c r="I12" s="272">
        <f t="shared" si="7"/>
        <v>-53</v>
      </c>
      <c r="J12" s="271">
        <f t="shared" si="8"/>
        <v>5.3035844915874176E-3</v>
      </c>
      <c r="K12" s="265">
        <v>240</v>
      </c>
      <c r="L12" s="269">
        <f t="shared" si="0"/>
        <v>-8.0459770114942541E-2</v>
      </c>
      <c r="M12" s="272">
        <f t="shared" si="1"/>
        <v>-21</v>
      </c>
      <c r="N12" s="271">
        <f t="shared" si="9"/>
        <v>5.1536429813824648E-3</v>
      </c>
      <c r="O12" s="265">
        <v>1076</v>
      </c>
      <c r="P12" s="273">
        <f>O12/K12-1</f>
        <v>3.4833333333333334</v>
      </c>
      <c r="Q12" s="272">
        <f t="shared" si="3"/>
        <v>836</v>
      </c>
      <c r="R12" s="273">
        <f t="shared" si="12"/>
        <v>6.5244755244755241</v>
      </c>
      <c r="S12" s="272">
        <f t="shared" si="13"/>
        <v>933</v>
      </c>
      <c r="T12" s="271">
        <f t="shared" si="10"/>
        <v>2.1659923103246975E-2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34.151 viajeros 
cuota: 68,7%</v>
      </c>
    </row>
    <row r="20" spans="1:27" x14ac:dyDescent="0.25">
      <c r="AA20" t="str">
        <f>CONCATENATE("Apartamentos: 
",FIXED(O10,0)," viajeros
cuota: ",FIXED(T10*100,1),"%")</f>
        <v>Apartamentos: 
15.526 viajeros
cuota: 31,3%</v>
      </c>
    </row>
    <row r="38" spans="2:31" s="4" customFormat="1" ht="15.75" hidden="1" customHeight="1" thickBot="1" x14ac:dyDescent="0.3">
      <c r="B38" s="280" t="s">
        <v>187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98" t="s">
        <v>185</v>
      </c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193</v>
      </c>
      <c r="C134" s="256">
        <v>13953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9666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2530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195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88616-F2C1-4F1B-B401-B773223CADB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199</v>
      </c>
      <c r="C6" s="256">
        <v>8874</v>
      </c>
      <c r="D6" s="256">
        <v>5932</v>
      </c>
      <c r="E6" s="256">
        <v>30310</v>
      </c>
      <c r="F6" s="257">
        <f>E6/$E$6</f>
        <v>1</v>
      </c>
      <c r="G6" s="256">
        <v>29159</v>
      </c>
      <c r="H6" s="257">
        <f>G6/E6-1</f>
        <v>-3.7974265918838679E-2</v>
      </c>
      <c r="I6" s="256">
        <f>G6-E6</f>
        <v>-1151</v>
      </c>
      <c r="J6" s="257">
        <f>G6/$G$6</f>
        <v>1</v>
      </c>
      <c r="K6" s="256">
        <v>26530</v>
      </c>
      <c r="L6" s="257">
        <f t="shared" ref="L6:L12" si="0">K6/G6-1</f>
        <v>-9.016084227854182E-2</v>
      </c>
      <c r="M6" s="256">
        <f t="shared" ref="M6:M12" si="1">K6-G6</f>
        <v>-2629</v>
      </c>
      <c r="N6" s="257">
        <f>K6/$K$6</f>
        <v>1</v>
      </c>
      <c r="O6" s="256">
        <v>29316</v>
      </c>
      <c r="P6" s="257">
        <f t="shared" ref="P6:P11" si="2">O6/K6-1</f>
        <v>0.10501319261213715</v>
      </c>
      <c r="Q6" s="256">
        <f t="shared" ref="Q6:Q12" si="3">O6-K6</f>
        <v>2786</v>
      </c>
      <c r="R6" s="257">
        <f>O6/C6-1</f>
        <v>2.3035835023664637</v>
      </c>
      <c r="S6" s="256">
        <f>O6-C6</f>
        <v>20442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7601</v>
      </c>
      <c r="D7" s="259">
        <v>3442</v>
      </c>
      <c r="E7" s="259">
        <v>25422</v>
      </c>
      <c r="F7" s="260">
        <f t="shared" ref="F7:F12" si="4">E7/$E$6</f>
        <v>0.83873309138898056</v>
      </c>
      <c r="G7" s="259">
        <v>23884</v>
      </c>
      <c r="H7" s="261">
        <f>G7/E7-1</f>
        <v>-6.0498780583746359E-2</v>
      </c>
      <c r="I7" s="262">
        <f>G7-E7</f>
        <v>-1538</v>
      </c>
      <c r="J7" s="260">
        <f>G7/$G$6</f>
        <v>0.81909530505161354</v>
      </c>
      <c r="K7" s="259">
        <v>19750</v>
      </c>
      <c r="L7" s="263">
        <f t="shared" si="0"/>
        <v>-0.17308658516161446</v>
      </c>
      <c r="M7" s="264">
        <f t="shared" si="1"/>
        <v>-4134</v>
      </c>
      <c r="N7" s="260">
        <f>K7/$K$6</f>
        <v>0.74444025631360722</v>
      </c>
      <c r="O7" s="259">
        <v>21778</v>
      </c>
      <c r="P7" s="261">
        <f t="shared" si="2"/>
        <v>0.10268354430379745</v>
      </c>
      <c r="Q7" s="262">
        <f t="shared" si="3"/>
        <v>2028</v>
      </c>
      <c r="R7" s="261">
        <f t="shared" ref="R7:R10" si="5">O7/C7-1</f>
        <v>1.8651493224575715</v>
      </c>
      <c r="S7" s="262">
        <f t="shared" ref="S7:S10" si="6">O7-C7</f>
        <v>14177</v>
      </c>
      <c r="T7" s="260">
        <f>O7/$O$6</f>
        <v>0.74287078728339473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1419</v>
      </c>
      <c r="D8" s="265">
        <v>223</v>
      </c>
      <c r="E8" s="265">
        <v>5261</v>
      </c>
      <c r="F8" s="266">
        <f t="shared" si="4"/>
        <v>0.17357307819201584</v>
      </c>
      <c r="G8" s="265">
        <v>6946</v>
      </c>
      <c r="H8" s="267">
        <f>IFERROR(G8/E8-1,"-")</f>
        <v>0.32028131533928916</v>
      </c>
      <c r="I8" s="268">
        <f t="shared" ref="I8:I12" si="7">G8-E8</f>
        <v>1685</v>
      </c>
      <c r="J8" s="266">
        <f t="shared" ref="J8:J12" si="8">G8/$G$6</f>
        <v>0.23821118694056723</v>
      </c>
      <c r="K8" s="265">
        <v>4063</v>
      </c>
      <c r="L8" s="269">
        <f>IFERROR(K8/G8-1,"-")</f>
        <v>-0.41505902677800177</v>
      </c>
      <c r="M8" s="270">
        <f>IF(G8=0,"nd",K8-G8)</f>
        <v>-2883</v>
      </c>
      <c r="N8" s="271">
        <f t="shared" ref="N8:N12" si="9">K8/$K$6</f>
        <v>0.15314738032416134</v>
      </c>
      <c r="O8" s="265">
        <v>4286</v>
      </c>
      <c r="P8" s="269">
        <f>IFERROR(O8/K8-1,"-")</f>
        <v>5.4885552547378813E-2</v>
      </c>
      <c r="Q8" s="272">
        <f t="shared" si="3"/>
        <v>223</v>
      </c>
      <c r="R8" s="269">
        <f>IFERROR(O8/C8-1,"-")</f>
        <v>2.0204369274136718</v>
      </c>
      <c r="S8" s="272">
        <f t="shared" si="6"/>
        <v>2867</v>
      </c>
      <c r="T8" s="271">
        <f t="shared" ref="T8:T12" si="10">O8/$O$6</f>
        <v>0.14620002728885251</v>
      </c>
      <c r="V8" s="29"/>
      <c r="W8" s="81"/>
      <c r="AE8" s="1"/>
    </row>
    <row r="9" spans="1:31" s="4" customFormat="1" x14ac:dyDescent="0.25">
      <c r="B9" s="99" t="s">
        <v>63</v>
      </c>
      <c r="C9" s="265">
        <v>6182</v>
      </c>
      <c r="D9" s="265">
        <v>3219</v>
      </c>
      <c r="E9" s="265">
        <v>20161</v>
      </c>
      <c r="F9" s="271">
        <f t="shared" si="4"/>
        <v>0.66516001319696472</v>
      </c>
      <c r="G9" s="265">
        <v>16938</v>
      </c>
      <c r="H9" s="267">
        <f>IFERROR(G9/E9-1,"-")</f>
        <v>-0.15986310202866916</v>
      </c>
      <c r="I9" s="272">
        <f t="shared" si="7"/>
        <v>-3223</v>
      </c>
      <c r="J9" s="271">
        <f t="shared" si="8"/>
        <v>0.58088411811104634</v>
      </c>
      <c r="K9" s="265">
        <v>15687</v>
      </c>
      <c r="L9" s="269">
        <f>IFERROR(K9/G9-1,"-")</f>
        <v>-7.3857598299681193E-2</v>
      </c>
      <c r="M9" s="270">
        <f>IF(G9=0,"nd",K9-G9)</f>
        <v>-1251</v>
      </c>
      <c r="N9" s="271">
        <f t="shared" si="9"/>
        <v>0.59129287598944591</v>
      </c>
      <c r="O9" s="265">
        <v>17492</v>
      </c>
      <c r="P9" s="269">
        <f t="shared" si="2"/>
        <v>0.11506342831644045</v>
      </c>
      <c r="Q9" s="272">
        <f t="shared" si="3"/>
        <v>1805</v>
      </c>
      <c r="R9" s="273">
        <f t="shared" si="5"/>
        <v>1.8295050145583955</v>
      </c>
      <c r="S9" s="272">
        <f t="shared" si="6"/>
        <v>11310</v>
      </c>
      <c r="T9" s="271">
        <f t="shared" si="10"/>
        <v>0.59667075999454222</v>
      </c>
      <c r="V9" s="29"/>
      <c r="W9" s="81"/>
      <c r="AE9" s="1"/>
    </row>
    <row r="10" spans="1:31" s="4" customFormat="1" x14ac:dyDescent="0.25">
      <c r="B10" s="258" t="s">
        <v>195</v>
      </c>
      <c r="C10" s="274">
        <v>1273</v>
      </c>
      <c r="D10" s="274">
        <v>2490</v>
      </c>
      <c r="E10" s="274">
        <v>4888</v>
      </c>
      <c r="F10" s="275">
        <f>IFERROR(E10/$E$6,"-")</f>
        <v>0.16126690861101947</v>
      </c>
      <c r="G10" s="274">
        <v>5275</v>
      </c>
      <c r="H10" s="263">
        <f>IFERROR(G10/E10-1,"-")</f>
        <v>7.9173486088379708E-2</v>
      </c>
      <c r="I10" s="264">
        <f>IFERROR(G10-E10,"-")</f>
        <v>387</v>
      </c>
      <c r="J10" s="275">
        <f>IFERROR(G10/$G$6,"-")</f>
        <v>0.18090469494838643</v>
      </c>
      <c r="K10" s="274">
        <v>6780</v>
      </c>
      <c r="L10" s="263">
        <f>IFERROR(K10/G10-1,"-")</f>
        <v>0.28530805687203786</v>
      </c>
      <c r="M10" s="264">
        <f>IFERROR(K10-G10,"-")</f>
        <v>1505</v>
      </c>
      <c r="N10" s="275">
        <f>IFERROR(K10/$K$6,"-")</f>
        <v>0.25555974368639278</v>
      </c>
      <c r="O10" s="274">
        <v>7538</v>
      </c>
      <c r="P10" s="263">
        <f>IFERROR(O10/K10-1,"-")</f>
        <v>0.11179941002949856</v>
      </c>
      <c r="Q10" s="264">
        <f>IFERROR(O10-K10,"-")</f>
        <v>758</v>
      </c>
      <c r="R10" s="263">
        <f t="shared" si="5"/>
        <v>4.9214454045561666</v>
      </c>
      <c r="S10" s="264">
        <f t="shared" si="6"/>
        <v>6265</v>
      </c>
      <c r="T10" s="275">
        <f>IFERROR(O10/$O$6,"-")</f>
        <v>0.25712921271660527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1249</v>
      </c>
      <c r="D11" s="265">
        <v>957</v>
      </c>
      <c r="E11" s="265">
        <v>4574</v>
      </c>
      <c r="F11" s="271">
        <f t="shared" si="4"/>
        <v>0.15090729132299571</v>
      </c>
      <c r="G11" s="265">
        <v>5014</v>
      </c>
      <c r="H11" s="273">
        <f t="shared" ref="H11:H12" si="11">G11/E11-1</f>
        <v>9.6195889811980795E-2</v>
      </c>
      <c r="I11" s="272">
        <f t="shared" si="7"/>
        <v>440</v>
      </c>
      <c r="J11" s="271">
        <f t="shared" si="8"/>
        <v>0.17195377070544257</v>
      </c>
      <c r="K11" s="265">
        <v>6540</v>
      </c>
      <c r="L11" s="269">
        <f>K11/G11-1</f>
        <v>0.30434782608695654</v>
      </c>
      <c r="M11" s="272">
        <f t="shared" si="1"/>
        <v>1526</v>
      </c>
      <c r="N11" s="271">
        <f t="shared" si="9"/>
        <v>0.24651338107802487</v>
      </c>
      <c r="O11" s="265">
        <v>6462</v>
      </c>
      <c r="P11" s="273">
        <f t="shared" si="2"/>
        <v>-1.1926605504587129E-2</v>
      </c>
      <c r="Q11" s="272">
        <f t="shared" si="3"/>
        <v>-78</v>
      </c>
      <c r="R11" s="273">
        <f t="shared" ref="R11:R12" si="12">O11/D11-1</f>
        <v>5.7523510971786838</v>
      </c>
      <c r="S11" s="272">
        <f t="shared" ref="S11:S12" si="13">O11-D11</f>
        <v>5505</v>
      </c>
      <c r="T11" s="271">
        <f t="shared" si="10"/>
        <v>0.22042570609905854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24</v>
      </c>
      <c r="D12" s="265">
        <v>143</v>
      </c>
      <c r="E12" s="265">
        <v>314</v>
      </c>
      <c r="F12" s="271">
        <f t="shared" si="4"/>
        <v>1.0359617288023754E-2</v>
      </c>
      <c r="G12" s="265">
        <v>261</v>
      </c>
      <c r="H12" s="273">
        <f t="shared" si="11"/>
        <v>-0.16878980891719741</v>
      </c>
      <c r="I12" s="272">
        <f t="shared" si="7"/>
        <v>-53</v>
      </c>
      <c r="J12" s="271">
        <f t="shared" si="8"/>
        <v>8.9509242429438602E-3</v>
      </c>
      <c r="K12" s="265">
        <v>240</v>
      </c>
      <c r="L12" s="269">
        <f t="shared" si="0"/>
        <v>-8.0459770114942541E-2</v>
      </c>
      <c r="M12" s="272">
        <f t="shared" si="1"/>
        <v>-21</v>
      </c>
      <c r="N12" s="271">
        <f t="shared" si="9"/>
        <v>9.0463626083678861E-3</v>
      </c>
      <c r="O12" s="265">
        <v>1076</v>
      </c>
      <c r="P12" s="273">
        <f>O12/K12-1</f>
        <v>3.4833333333333334</v>
      </c>
      <c r="Q12" s="272">
        <f t="shared" si="3"/>
        <v>836</v>
      </c>
      <c r="R12" s="273">
        <f t="shared" si="12"/>
        <v>6.5244755244755241</v>
      </c>
      <c r="S12" s="272">
        <f t="shared" si="13"/>
        <v>933</v>
      </c>
      <c r="T12" s="271">
        <f t="shared" si="10"/>
        <v>3.6703506617546733E-2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21.778 viajeros 
cuota: 74,3%</v>
      </c>
    </row>
    <row r="20" spans="27:27" x14ac:dyDescent="0.25">
      <c r="AA20" t="str">
        <f>CONCATENATE("Apartamentos: 
",FIXED(O10,0)," viajeros
cuota: ",FIXED(T10*100,1),"%")</f>
        <v>Apartamentos: 
7.538 viajeros
cuota: 25,7%</v>
      </c>
    </row>
    <row r="38" spans="2:31" s="4" customFormat="1" ht="15.75" hidden="1" customHeight="1" thickBot="1" x14ac:dyDescent="0.3">
      <c r="B38" s="280" t="s">
        <v>187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98" t="s">
        <v>185</v>
      </c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199</v>
      </c>
      <c r="C134" s="241">
        <v>26848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20829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3349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195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5300B-164E-4147-80FD-CEECBF26F72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5079</v>
      </c>
      <c r="D6" s="256">
        <v>20805</v>
      </c>
      <c r="E6" s="256">
        <v>20975</v>
      </c>
      <c r="F6" s="257">
        <f>E6/$E$6</f>
        <v>1</v>
      </c>
      <c r="G6" s="256">
        <v>20053</v>
      </c>
      <c r="H6" s="257">
        <f>G6/E6-1</f>
        <v>-4.3957091775923773E-2</v>
      </c>
      <c r="I6" s="256">
        <f>G6-E6</f>
        <v>-922</v>
      </c>
      <c r="J6" s="257">
        <f>G6/$G$6</f>
        <v>1</v>
      </c>
      <c r="K6" s="256">
        <v>20039</v>
      </c>
      <c r="L6" s="257">
        <f t="shared" ref="L6:L12" si="0">K6/G6-1</f>
        <v>-6.9814990275773869E-4</v>
      </c>
      <c r="M6" s="256">
        <f t="shared" ref="M6:M12" si="1">K6-G6</f>
        <v>-14</v>
      </c>
      <c r="N6" s="257">
        <f>K6/$K$6</f>
        <v>1</v>
      </c>
      <c r="O6" s="256">
        <v>20361</v>
      </c>
      <c r="P6" s="257">
        <f t="shared" ref="P6:P11" si="2">O6/K6-1</f>
        <v>1.6068666101102913E-2</v>
      </c>
      <c r="Q6" s="256">
        <f t="shared" ref="Q6:Q12" si="3">O6-K6</f>
        <v>322</v>
      </c>
      <c r="R6" s="257">
        <f>O6/C6-1</f>
        <v>3.0088600118133488</v>
      </c>
      <c r="S6" s="256">
        <f>O6-C6</f>
        <v>15282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58" t="s">
        <v>194</v>
      </c>
      <c r="C7" s="259">
        <v>2065</v>
      </c>
      <c r="D7" s="259">
        <v>3118</v>
      </c>
      <c r="E7" s="259">
        <v>8971</v>
      </c>
      <c r="F7" s="260">
        <f t="shared" ref="F7:F12" si="4">E7/$E$6</f>
        <v>0.42769964243146602</v>
      </c>
      <c r="G7" s="259">
        <v>10643</v>
      </c>
      <c r="H7" s="261">
        <f>G7/E7-1</f>
        <v>0.18637833017500838</v>
      </c>
      <c r="I7" s="262">
        <f>G7-E7</f>
        <v>1672</v>
      </c>
      <c r="J7" s="260">
        <f>G7/$G$6</f>
        <v>0.5307435296464369</v>
      </c>
      <c r="K7" s="259">
        <v>13026</v>
      </c>
      <c r="L7" s="263">
        <f t="shared" si="0"/>
        <v>0.22390303485859242</v>
      </c>
      <c r="M7" s="264">
        <f t="shared" si="1"/>
        <v>2383</v>
      </c>
      <c r="N7" s="260">
        <f>K7/$K$6</f>
        <v>0.65003243674834077</v>
      </c>
      <c r="O7" s="259">
        <v>12373</v>
      </c>
      <c r="P7" s="261">
        <f t="shared" si="2"/>
        <v>-5.0130508214340508E-2</v>
      </c>
      <c r="Q7" s="262">
        <f t="shared" si="3"/>
        <v>-653</v>
      </c>
      <c r="R7" s="261">
        <f t="shared" ref="R7:R10" si="5">O7/C7-1</f>
        <v>4.9917675544794191</v>
      </c>
      <c r="S7" s="262">
        <f t="shared" ref="S7:S10" si="6">O7-C7</f>
        <v>10308</v>
      </c>
      <c r="T7" s="260">
        <f>O7/$O$6</f>
        <v>0.60768135160355585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5">
        <v>1111</v>
      </c>
      <c r="D8" s="265">
        <v>1360</v>
      </c>
      <c r="E8" s="265">
        <v>5108</v>
      </c>
      <c r="F8" s="266">
        <f t="shared" si="4"/>
        <v>0.24352800953516091</v>
      </c>
      <c r="G8" s="265">
        <v>7015</v>
      </c>
      <c r="H8" s="267">
        <f>IFERROR(G8/E8-1,"-")</f>
        <v>0.37333594361785427</v>
      </c>
      <c r="I8" s="268">
        <f t="shared" ref="I8:I12" si="7">G8-E8</f>
        <v>1907</v>
      </c>
      <c r="J8" s="266">
        <f t="shared" ref="J8:J12" si="8">G8/$G$6</f>
        <v>0.34982296913180072</v>
      </c>
      <c r="K8" s="265">
        <v>9238</v>
      </c>
      <c r="L8" s="269">
        <f>IFERROR(K8/G8-1,"-")</f>
        <v>0.31689237348538835</v>
      </c>
      <c r="M8" s="270">
        <f>IF(G8=0,"nd",K8-G8)</f>
        <v>2223</v>
      </c>
      <c r="N8" s="271">
        <f t="shared" ref="N8:N12" si="9">K8/$K$6</f>
        <v>0.46100104795648483</v>
      </c>
      <c r="O8" s="265">
        <v>5839</v>
      </c>
      <c r="P8" s="269">
        <f>IFERROR(O8/K8-1,"-")</f>
        <v>-0.36793678285343145</v>
      </c>
      <c r="Q8" s="272">
        <f t="shared" si="3"/>
        <v>-3399</v>
      </c>
      <c r="R8" s="269">
        <f>IFERROR(O8/C8-1,"-")</f>
        <v>4.255625562556256</v>
      </c>
      <c r="S8" s="272">
        <f t="shared" si="6"/>
        <v>4728</v>
      </c>
      <c r="T8" s="271">
        <f t="shared" ref="T8:T12" si="10">O8/$O$6</f>
        <v>0.28677373409950396</v>
      </c>
      <c r="V8" s="29"/>
      <c r="W8" s="81"/>
      <c r="AE8" s="1"/>
    </row>
    <row r="9" spans="1:31" s="4" customFormat="1" x14ac:dyDescent="0.25">
      <c r="B9" s="99" t="s">
        <v>63</v>
      </c>
      <c r="C9" s="265">
        <v>954</v>
      </c>
      <c r="D9" s="265">
        <v>1758</v>
      </c>
      <c r="E9" s="265">
        <v>3863</v>
      </c>
      <c r="F9" s="271">
        <f t="shared" si="4"/>
        <v>0.18417163289630512</v>
      </c>
      <c r="G9" s="265">
        <v>3628</v>
      </c>
      <c r="H9" s="267">
        <f>IFERROR(G9/E9-1,"-")</f>
        <v>-6.0833549055138492E-2</v>
      </c>
      <c r="I9" s="272">
        <f t="shared" si="7"/>
        <v>-235</v>
      </c>
      <c r="J9" s="271">
        <f t="shared" si="8"/>
        <v>0.1809205605146362</v>
      </c>
      <c r="K9" s="265">
        <v>3788</v>
      </c>
      <c r="L9" s="269">
        <f>IFERROR(K9/G9-1,"-")</f>
        <v>4.4101433296582115E-2</v>
      </c>
      <c r="M9" s="270">
        <f>IF(G9=0,"nd",K9-G9)</f>
        <v>160</v>
      </c>
      <c r="N9" s="271">
        <f t="shared" si="9"/>
        <v>0.18903138879185588</v>
      </c>
      <c r="O9" s="265">
        <v>6534</v>
      </c>
      <c r="P9" s="269">
        <f t="shared" si="2"/>
        <v>0.72492080253431901</v>
      </c>
      <c r="Q9" s="272">
        <f t="shared" si="3"/>
        <v>2746</v>
      </c>
      <c r="R9" s="273">
        <f t="shared" si="5"/>
        <v>5.8490566037735849</v>
      </c>
      <c r="S9" s="272">
        <f t="shared" si="6"/>
        <v>5580</v>
      </c>
      <c r="T9" s="271">
        <f t="shared" si="10"/>
        <v>0.32090761750405189</v>
      </c>
      <c r="V9" s="29"/>
      <c r="W9" s="81"/>
      <c r="AE9" s="1"/>
    </row>
    <row r="10" spans="1:31" s="4" customFormat="1" x14ac:dyDescent="0.25">
      <c r="B10" s="258" t="s">
        <v>195</v>
      </c>
      <c r="C10" s="274">
        <v>3014</v>
      </c>
      <c r="D10" s="274">
        <v>17687</v>
      </c>
      <c r="E10" s="274">
        <v>12004</v>
      </c>
      <c r="F10" s="275">
        <f>IFERROR(E10/$E$6,"-")</f>
        <v>0.57230035756853392</v>
      </c>
      <c r="G10" s="274">
        <v>9410</v>
      </c>
      <c r="H10" s="263">
        <f>IFERROR(G10/E10-1,"-")</f>
        <v>-0.21609463512162608</v>
      </c>
      <c r="I10" s="264">
        <f>IFERROR(G10-E10,"-")</f>
        <v>-2594</v>
      </c>
      <c r="J10" s="275">
        <f>IFERROR(G10/$G$6,"-")</f>
        <v>0.46925647035356305</v>
      </c>
      <c r="K10" s="274">
        <v>7013</v>
      </c>
      <c r="L10" s="263">
        <f>IFERROR(K10/G10-1,"-")</f>
        <v>-0.25472901168969186</v>
      </c>
      <c r="M10" s="264">
        <f>IFERROR(K10-G10,"-")</f>
        <v>-2397</v>
      </c>
      <c r="N10" s="275">
        <f>IFERROR(K10/$K$6,"-")</f>
        <v>0.34996756325165929</v>
      </c>
      <c r="O10" s="274">
        <v>7988</v>
      </c>
      <c r="P10" s="263">
        <f>IFERROR(O10/K10-1,"-")</f>
        <v>0.13902752031940691</v>
      </c>
      <c r="Q10" s="264">
        <f>IFERROR(O10-K10,"-")</f>
        <v>975</v>
      </c>
      <c r="R10" s="263">
        <f t="shared" si="5"/>
        <v>1.6502986065029859</v>
      </c>
      <c r="S10" s="264">
        <f t="shared" si="6"/>
        <v>4974</v>
      </c>
      <c r="T10" s="275">
        <f>IFERROR(O10/$O$6,"-")</f>
        <v>0.3923186483964442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2792</v>
      </c>
      <c r="D11" s="265">
        <v>2935</v>
      </c>
      <c r="E11" s="265">
        <v>9272</v>
      </c>
      <c r="F11" s="271">
        <f t="shared" si="4"/>
        <v>0.44205005959475568</v>
      </c>
      <c r="G11" s="265">
        <v>7850</v>
      </c>
      <c r="H11" s="273">
        <f t="shared" ref="H11:H12" si="11">G11/E11-1</f>
        <v>-0.15336496980155301</v>
      </c>
      <c r="I11" s="272">
        <f t="shared" si="7"/>
        <v>-1422</v>
      </c>
      <c r="J11" s="271">
        <f t="shared" si="8"/>
        <v>0.39146262404627735</v>
      </c>
      <c r="K11" s="265">
        <v>6053</v>
      </c>
      <c r="L11" s="269">
        <f>K11/G11-1</f>
        <v>-0.22891719745222927</v>
      </c>
      <c r="M11" s="272">
        <f t="shared" si="1"/>
        <v>-1797</v>
      </c>
      <c r="N11" s="271">
        <f t="shared" si="9"/>
        <v>0.30206098108688056</v>
      </c>
      <c r="O11" s="265">
        <v>7217</v>
      </c>
      <c r="P11" s="273">
        <f t="shared" si="2"/>
        <v>0.19230133817941519</v>
      </c>
      <c r="Q11" s="272">
        <f t="shared" si="3"/>
        <v>1164</v>
      </c>
      <c r="R11" s="273">
        <f t="shared" ref="R11:R12" si="12">O11/D11-1</f>
        <v>1.4589437819420783</v>
      </c>
      <c r="S11" s="272">
        <f t="shared" ref="S11:S12" si="13">O11-D11</f>
        <v>4282</v>
      </c>
      <c r="T11" s="271">
        <f t="shared" si="10"/>
        <v>0.35445213889298166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222</v>
      </c>
      <c r="D12" s="265">
        <v>2052</v>
      </c>
      <c r="E12" s="265">
        <v>2732</v>
      </c>
      <c r="F12" s="271">
        <f t="shared" si="4"/>
        <v>0.1302502979737783</v>
      </c>
      <c r="G12" s="265">
        <v>1560</v>
      </c>
      <c r="H12" s="273">
        <f t="shared" si="11"/>
        <v>-0.42898975109809667</v>
      </c>
      <c r="I12" s="272">
        <f t="shared" si="7"/>
        <v>-1172</v>
      </c>
      <c r="J12" s="271">
        <f t="shared" si="8"/>
        <v>7.7793846307285697E-2</v>
      </c>
      <c r="K12" s="265">
        <v>960</v>
      </c>
      <c r="L12" s="269">
        <f t="shared" si="0"/>
        <v>-0.38461538461538458</v>
      </c>
      <c r="M12" s="272">
        <f t="shared" si="1"/>
        <v>-600</v>
      </c>
      <c r="N12" s="271">
        <f t="shared" si="9"/>
        <v>4.790658216477868E-2</v>
      </c>
      <c r="O12" s="265">
        <v>771</v>
      </c>
      <c r="P12" s="273">
        <f>O12/K12-1</f>
        <v>-0.19687500000000002</v>
      </c>
      <c r="Q12" s="272">
        <f t="shared" si="3"/>
        <v>-189</v>
      </c>
      <c r="R12" s="273">
        <f t="shared" si="12"/>
        <v>-0.6242690058479532</v>
      </c>
      <c r="S12" s="272">
        <f t="shared" si="13"/>
        <v>-1281</v>
      </c>
      <c r="T12" s="271">
        <f t="shared" si="10"/>
        <v>3.78665095034625E-2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12.373 viajeros 
cuota: 60,8%</v>
      </c>
    </row>
    <row r="20" spans="27:27" x14ac:dyDescent="0.25">
      <c r="AA20" t="str">
        <f>CONCATENATE("Apartamentos: 
",FIXED(O10,0)," viajeros
cuota: ",FIXED(T10*100,1),"%")</f>
        <v>Apartamentos: 
7.988 viajeros
cuota: 39,2%</v>
      </c>
    </row>
    <row r="38" spans="2:31" s="4" customFormat="1" ht="15.75" hidden="1" customHeight="1" thickBot="1" x14ac:dyDescent="0.3">
      <c r="B38" s="280" t="s">
        <v>187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7" t="s">
        <v>175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176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177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178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179</v>
      </c>
    </row>
    <row r="45" spans="2:31" s="4" customFormat="1" hidden="1" x14ac:dyDescent="0.25">
      <c r="B45" s="248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8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184</v>
      </c>
    </row>
    <row r="48" spans="2:31" s="4" customFormat="1" hidden="1" x14ac:dyDescent="0.25">
      <c r="B48" s="298" t="s">
        <v>185</v>
      </c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24912</v>
      </c>
      <c r="D134" s="241">
        <v>43482</v>
      </c>
      <c r="E134" s="241">
        <v>48094</v>
      </c>
      <c r="F134" s="241">
        <v>51902</v>
      </c>
      <c r="G134" s="242">
        <f>F134/E134-1</f>
        <v>7.9178275876408799E-2</v>
      </c>
      <c r="H134" s="241">
        <f>F134-E134</f>
        <v>3808</v>
      </c>
      <c r="I134" s="242">
        <f>F134/F$134</f>
        <v>1</v>
      </c>
      <c r="J134" s="241">
        <v>50245</v>
      </c>
      <c r="K134" s="242">
        <f>J134/J$134</f>
        <v>1</v>
      </c>
      <c r="L134" s="242">
        <f>J134/F134-1</f>
        <v>-3.1925552001849655E-2</v>
      </c>
      <c r="M134" s="241">
        <f>J134-F134</f>
        <v>-1657</v>
      </c>
      <c r="N134" s="242">
        <f>J134/D134-1</f>
        <v>0.15553562393634146</v>
      </c>
      <c r="O134" s="241">
        <f>J134-D134</f>
        <v>6763</v>
      </c>
      <c r="Q134" s="29"/>
      <c r="R134" s="81"/>
      <c r="Z134" s="1" t="s">
        <v>177</v>
      </c>
      <c r="AE134"/>
    </row>
    <row r="135" spans="1:31" s="4" customFormat="1" x14ac:dyDescent="0.25">
      <c r="B135" s="258" t="s">
        <v>194</v>
      </c>
      <c r="C135" s="259">
        <v>3947</v>
      </c>
      <c r="D135" s="259">
        <v>9077</v>
      </c>
      <c r="E135" s="259">
        <v>18678</v>
      </c>
      <c r="F135" s="259">
        <v>28925</v>
      </c>
      <c r="G135" s="263">
        <f>IFERROR(F135/E135-1,"-")</f>
        <v>0.5486133418995609</v>
      </c>
      <c r="H135" s="259">
        <f t="shared" ref="H135:H138" si="14">F135-E135</f>
        <v>10247</v>
      </c>
      <c r="I135" s="261">
        <f>F135/F$134</f>
        <v>0.55730029671303616</v>
      </c>
      <c r="J135" s="259">
        <v>31401</v>
      </c>
      <c r="K135" s="260">
        <f t="shared" ref="K135:K138" si="15">J135/J$134</f>
        <v>0.62495770723455069</v>
      </c>
      <c r="L135" s="261">
        <f t="shared" ref="L135:L138" si="16">J135/F135-1</f>
        <v>8.5600691443388E-2</v>
      </c>
      <c r="M135" s="262">
        <f t="shared" ref="M135:M138" si="17">J135-F135</f>
        <v>2476</v>
      </c>
      <c r="N135" s="260">
        <f t="shared" ref="N135:N138" si="18">J135/D135-1</f>
        <v>2.4594028864162167</v>
      </c>
      <c r="O135" s="259">
        <f t="shared" ref="O135:O138" si="19">J135-D135</f>
        <v>22324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5">
        <v>2180</v>
      </c>
      <c r="D136" s="265">
        <v>4351</v>
      </c>
      <c r="E136" s="265">
        <v>9363</v>
      </c>
      <c r="F136" s="265">
        <v>15562</v>
      </c>
      <c r="G136" s="269">
        <f t="shared" ref="G136:G138" si="20">IFERROR(F136/E136-1,"-")</f>
        <v>0.66207412154224077</v>
      </c>
      <c r="H136" s="265">
        <f t="shared" si="14"/>
        <v>6199</v>
      </c>
      <c r="I136" s="273">
        <f t="shared" ref="I136:I138" si="21">F136/F$134</f>
        <v>0.29983430310970677</v>
      </c>
      <c r="J136" s="265">
        <v>21291</v>
      </c>
      <c r="K136" s="271">
        <f t="shared" si="15"/>
        <v>0.42374365608518261</v>
      </c>
      <c r="L136" s="273">
        <f t="shared" si="16"/>
        <v>0.36814034185837285</v>
      </c>
      <c r="M136" s="272">
        <f t="shared" si="17"/>
        <v>5729</v>
      </c>
      <c r="N136" s="271">
        <f t="shared" si="18"/>
        <v>3.8933578487703979</v>
      </c>
      <c r="O136" s="265">
        <f t="shared" si="19"/>
        <v>16940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1767</v>
      </c>
      <c r="D137" s="265">
        <v>4726</v>
      </c>
      <c r="E137" s="265">
        <v>9315</v>
      </c>
      <c r="F137" s="265">
        <v>13363</v>
      </c>
      <c r="G137" s="267">
        <f t="shared" si="20"/>
        <v>0.43456790123456801</v>
      </c>
      <c r="H137" s="265">
        <f t="shared" si="14"/>
        <v>4048</v>
      </c>
      <c r="I137" s="277">
        <f t="shared" si="21"/>
        <v>0.25746599360332934</v>
      </c>
      <c r="J137" s="265">
        <v>10110</v>
      </c>
      <c r="K137" s="271">
        <f t="shared" si="15"/>
        <v>0.20121405114936811</v>
      </c>
      <c r="L137" s="273">
        <f t="shared" si="16"/>
        <v>-0.24343336077228173</v>
      </c>
      <c r="M137" s="272">
        <f t="shared" si="17"/>
        <v>-3253</v>
      </c>
      <c r="N137" s="271">
        <f t="shared" si="18"/>
        <v>1.1392297926364789</v>
      </c>
      <c r="O137" s="265">
        <f t="shared" si="19"/>
        <v>5384</v>
      </c>
      <c r="Q137" s="29"/>
      <c r="R137" s="81"/>
      <c r="Z137" s="1"/>
    </row>
    <row r="138" spans="1:31" s="4" customFormat="1" x14ac:dyDescent="0.25">
      <c r="B138" s="258" t="s">
        <v>195</v>
      </c>
      <c r="C138" s="259">
        <v>20965</v>
      </c>
      <c r="D138" s="259">
        <v>34405</v>
      </c>
      <c r="E138" s="259">
        <v>29416</v>
      </c>
      <c r="F138" s="259">
        <v>22977</v>
      </c>
      <c r="G138" s="263">
        <f t="shared" si="20"/>
        <v>-0.21889447919499594</v>
      </c>
      <c r="H138" s="259">
        <f t="shared" si="14"/>
        <v>-6439</v>
      </c>
      <c r="I138" s="261">
        <f t="shared" si="21"/>
        <v>0.4426997032869639</v>
      </c>
      <c r="J138" s="259">
        <v>18844</v>
      </c>
      <c r="K138" s="260">
        <f t="shared" si="15"/>
        <v>0.37504229276544931</v>
      </c>
      <c r="L138" s="261">
        <f t="shared" si="16"/>
        <v>-0.17987552770161463</v>
      </c>
      <c r="M138" s="262">
        <f t="shared" si="17"/>
        <v>-4133</v>
      </c>
      <c r="N138" s="260">
        <f t="shared" si="18"/>
        <v>-0.45228891149542216</v>
      </c>
      <c r="O138" s="259">
        <f t="shared" si="19"/>
        <v>-15561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184</v>
      </c>
    </row>
    <row r="140" spans="1:31" s="4" customFormat="1" ht="32.25" customHeight="1" x14ac:dyDescent="0.25">
      <c r="B140" s="321" t="s">
        <v>198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84164-1366-4B76-BFA5-66304F1F3A4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144600</v>
      </c>
      <c r="D6" s="256">
        <v>273158</v>
      </c>
      <c r="E6" s="256">
        <v>447228</v>
      </c>
      <c r="F6" s="257">
        <f>E6/$E$6</f>
        <v>1</v>
      </c>
      <c r="G6" s="256">
        <v>487504</v>
      </c>
      <c r="H6" s="257">
        <f>G6/E6-1</f>
        <v>9.0056973176992461E-2</v>
      </c>
      <c r="I6" s="256">
        <f>G6-E6</f>
        <v>40276</v>
      </c>
      <c r="J6" s="257">
        <f>G6/$G$6</f>
        <v>1</v>
      </c>
      <c r="K6" s="256">
        <v>481191</v>
      </c>
      <c r="L6" s="257">
        <f>K6/G6-1</f>
        <v>-1.294963733630905E-2</v>
      </c>
      <c r="M6" s="256">
        <f>K6-G6</f>
        <v>-6313</v>
      </c>
      <c r="N6" s="257">
        <f>K6/$K$6</f>
        <v>1</v>
      </c>
      <c r="O6" s="256">
        <v>480637</v>
      </c>
      <c r="P6" s="257">
        <f>O6/K6-1</f>
        <v>-1.1513099787817671E-3</v>
      </c>
      <c r="Q6" s="256">
        <f>O6-K6</f>
        <v>-554</v>
      </c>
      <c r="R6" s="257">
        <f>IFERROR(O6/C6-1,"-")</f>
        <v>2.3239073305670814</v>
      </c>
      <c r="S6" s="256">
        <f>O6-C6</f>
        <v>336037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20277</v>
      </c>
      <c r="D7" s="265">
        <v>95817</v>
      </c>
      <c r="E7" s="265">
        <v>88551</v>
      </c>
      <c r="F7" s="271">
        <f t="shared" ref="F7:F16" si="0">E7/$E$6</f>
        <v>0.19799967801658214</v>
      </c>
      <c r="G7" s="265">
        <v>80662</v>
      </c>
      <c r="H7" s="273">
        <f>G7/E7-1</f>
        <v>-8.9089902993754966E-2</v>
      </c>
      <c r="I7" s="272">
        <f>G7-E7</f>
        <v>-7889</v>
      </c>
      <c r="J7" s="271">
        <f>G7/$G$6</f>
        <v>0.16545915520693164</v>
      </c>
      <c r="K7" s="265">
        <v>69210</v>
      </c>
      <c r="L7" s="273">
        <f>K7/G7-1</f>
        <v>-0.14197515558751328</v>
      </c>
      <c r="M7" s="272">
        <f>K7-G7</f>
        <v>-11452</v>
      </c>
      <c r="N7" s="271">
        <f>K7/$K$6</f>
        <v>0.14383062027344651</v>
      </c>
      <c r="O7" s="265">
        <v>63041</v>
      </c>
      <c r="P7" s="273">
        <f>O7/K7-1</f>
        <v>-8.9134518133217711E-2</v>
      </c>
      <c r="Q7" s="272">
        <f>O7-K7</f>
        <v>-6169</v>
      </c>
      <c r="R7" s="273">
        <f t="shared" ref="R7:R16" si="1">IFERROR(O7/C7-1,"-")</f>
        <v>2.1089904818267002</v>
      </c>
      <c r="S7" s="272">
        <f t="shared" ref="S7:S16" si="2">O7-C7</f>
        <v>42764</v>
      </c>
      <c r="T7" s="271">
        <f>O7/$O$6</f>
        <v>0.13116135461897441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13953</v>
      </c>
      <c r="D8" s="265">
        <v>26737</v>
      </c>
      <c r="E8" s="265">
        <v>51285</v>
      </c>
      <c r="F8" s="271">
        <f t="shared" si="0"/>
        <v>0.11467305267112077</v>
      </c>
      <c r="G8" s="265">
        <v>49212</v>
      </c>
      <c r="H8" s="273">
        <f t="shared" ref="H8:H16" si="3">G8/E8-1</f>
        <v>-4.042117578239246E-2</v>
      </c>
      <c r="I8" s="272">
        <f t="shared" ref="I8:I16" si="4">G8-E8</f>
        <v>-2073</v>
      </c>
      <c r="J8" s="271">
        <f t="shared" ref="J8:J16" si="5">G8/$G$6</f>
        <v>0.10094686402573107</v>
      </c>
      <c r="K8" s="265">
        <v>46569</v>
      </c>
      <c r="L8" s="273">
        <f t="shared" ref="L8:L16" si="6">K8/G8-1</f>
        <v>-5.3706413069982917E-2</v>
      </c>
      <c r="M8" s="272">
        <f t="shared" ref="M8:M16" si="7">K8-G8</f>
        <v>-2643</v>
      </c>
      <c r="N8" s="271">
        <f t="shared" ref="N8:N16" si="8">K8/$K$6</f>
        <v>9.677861805395363E-2</v>
      </c>
      <c r="O8" s="265">
        <v>49677</v>
      </c>
      <c r="P8" s="273">
        <f t="shared" ref="P8:P16" si="9">O8/K8-1</f>
        <v>6.6739676608903009E-2</v>
      </c>
      <c r="Q8" s="272">
        <f t="shared" ref="Q8:Q16" si="10">O8-K8</f>
        <v>3108</v>
      </c>
      <c r="R8" s="273">
        <f t="shared" si="1"/>
        <v>2.5603096108363794</v>
      </c>
      <c r="S8" s="272">
        <f t="shared" si="2"/>
        <v>35724</v>
      </c>
      <c r="T8" s="271">
        <f t="shared" ref="T8:T16" si="11">O8/$O$6</f>
        <v>0.10335658719574231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1502</v>
      </c>
      <c r="E9" s="265">
        <v>2015</v>
      </c>
      <c r="F9" s="266">
        <f t="shared" si="0"/>
        <v>4.5055318539984077E-3</v>
      </c>
      <c r="G9" s="265">
        <v>12065</v>
      </c>
      <c r="H9" s="277">
        <f t="shared" si="3"/>
        <v>4.9875930521091814</v>
      </c>
      <c r="I9" s="268">
        <f t="shared" si="4"/>
        <v>10050</v>
      </c>
      <c r="J9" s="266">
        <f t="shared" si="5"/>
        <v>2.474851488398044E-2</v>
      </c>
      <c r="K9" s="265">
        <v>6319</v>
      </c>
      <c r="L9" s="273">
        <f t="shared" si="6"/>
        <v>-0.47625362619146294</v>
      </c>
      <c r="M9" s="272">
        <f t="shared" si="7"/>
        <v>-5746</v>
      </c>
      <c r="N9" s="271">
        <f t="shared" si="8"/>
        <v>1.3131999559426507E-2</v>
      </c>
      <c r="O9" s="265">
        <v>4389</v>
      </c>
      <c r="P9" s="273">
        <f t="shared" si="9"/>
        <v>-0.30542807406235162</v>
      </c>
      <c r="Q9" s="272">
        <f t="shared" si="10"/>
        <v>-1930</v>
      </c>
      <c r="R9" s="273">
        <f t="shared" si="1"/>
        <v>2.908281389136242</v>
      </c>
      <c r="S9" s="272">
        <f t="shared" si="2"/>
        <v>3266</v>
      </c>
      <c r="T9" s="271">
        <f t="shared" si="11"/>
        <v>9.1316315639453482E-3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39171</v>
      </c>
      <c r="E10" s="265">
        <v>153117</v>
      </c>
      <c r="F10" s="271">
        <f t="shared" si="0"/>
        <v>0.34236899299686069</v>
      </c>
      <c r="G10" s="265">
        <v>165380</v>
      </c>
      <c r="H10" s="273">
        <f t="shared" si="3"/>
        <v>8.0089082205111017E-2</v>
      </c>
      <c r="I10" s="272">
        <f t="shared" si="4"/>
        <v>12263</v>
      </c>
      <c r="J10" s="271">
        <f t="shared" si="5"/>
        <v>0.33923824214775672</v>
      </c>
      <c r="K10" s="265">
        <v>177175</v>
      </c>
      <c r="L10" s="273">
        <f t="shared" si="6"/>
        <v>7.1320594993348641E-2</v>
      </c>
      <c r="M10" s="272">
        <f t="shared" si="7"/>
        <v>11795</v>
      </c>
      <c r="N10" s="271">
        <f t="shared" si="8"/>
        <v>0.36820098464019485</v>
      </c>
      <c r="O10" s="265">
        <v>181105</v>
      </c>
      <c r="P10" s="273">
        <f t="shared" si="9"/>
        <v>2.2181459009454008E-2</v>
      </c>
      <c r="Q10" s="272">
        <f t="shared" si="10"/>
        <v>3930</v>
      </c>
      <c r="R10" s="273">
        <f t="shared" si="1"/>
        <v>2.8483850403739908</v>
      </c>
      <c r="S10" s="272">
        <f t="shared" si="2"/>
        <v>134045</v>
      </c>
      <c r="T10" s="271">
        <f>O10/$O$6</f>
        <v>0.37680203563188019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19665</v>
      </c>
      <c r="E11" s="265">
        <v>19181</v>
      </c>
      <c r="F11" s="266">
        <f t="shared" si="0"/>
        <v>4.2888638457341671E-2</v>
      </c>
      <c r="G11" s="265">
        <v>24592</v>
      </c>
      <c r="H11" s="277">
        <f t="shared" si="3"/>
        <v>0.28210208018351501</v>
      </c>
      <c r="I11" s="268">
        <f t="shared" si="4"/>
        <v>5411</v>
      </c>
      <c r="J11" s="266">
        <f t="shared" si="5"/>
        <v>5.0444714299780105E-2</v>
      </c>
      <c r="K11" s="265">
        <v>22839</v>
      </c>
      <c r="L11" s="273">
        <f t="shared" si="6"/>
        <v>-7.1283344176968133E-2</v>
      </c>
      <c r="M11" s="272">
        <f t="shared" si="7"/>
        <v>-1753</v>
      </c>
      <c r="N11" s="271">
        <f t="shared" si="8"/>
        <v>4.7463481237180249E-2</v>
      </c>
      <c r="O11" s="265">
        <v>25193</v>
      </c>
      <c r="P11" s="273">
        <f t="shared" si="9"/>
        <v>0.1030693112658172</v>
      </c>
      <c r="Q11" s="272">
        <f t="shared" si="10"/>
        <v>2354</v>
      </c>
      <c r="R11" s="273">
        <f t="shared" si="1"/>
        <v>2.4951442841287457</v>
      </c>
      <c r="S11" s="272">
        <f t="shared" si="2"/>
        <v>17985</v>
      </c>
      <c r="T11" s="271">
        <f t="shared" si="11"/>
        <v>5.241585645715998E-2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38654</v>
      </c>
      <c r="E12" s="265">
        <v>62976</v>
      </c>
      <c r="F12" s="271">
        <f t="shared" si="0"/>
        <v>0.14081408140814081</v>
      </c>
      <c r="G12" s="265">
        <v>76465</v>
      </c>
      <c r="H12" s="273">
        <f t="shared" si="3"/>
        <v>0.21419270833333326</v>
      </c>
      <c r="I12" s="272">
        <f t="shared" si="4"/>
        <v>13489</v>
      </c>
      <c r="J12" s="271">
        <f t="shared" si="5"/>
        <v>0.15684999507696348</v>
      </c>
      <c r="K12" s="265">
        <v>75937</v>
      </c>
      <c r="L12" s="273">
        <f t="shared" si="6"/>
        <v>-6.9051199895376891E-3</v>
      </c>
      <c r="M12" s="272">
        <f t="shared" si="7"/>
        <v>-528</v>
      </c>
      <c r="N12" s="271">
        <f t="shared" si="8"/>
        <v>0.15781051599053184</v>
      </c>
      <c r="O12" s="265">
        <v>87725</v>
      </c>
      <c r="P12" s="273">
        <f t="shared" si="9"/>
        <v>0.1552339439272028</v>
      </c>
      <c r="Q12" s="272">
        <f t="shared" si="10"/>
        <v>11788</v>
      </c>
      <c r="R12" s="273">
        <f t="shared" si="1"/>
        <v>2.2563103192279139</v>
      </c>
      <c r="S12" s="272">
        <f t="shared" si="2"/>
        <v>60785</v>
      </c>
      <c r="T12" s="271">
        <f t="shared" si="11"/>
        <v>0.18251819980567455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7418</v>
      </c>
      <c r="E13" s="265">
        <v>15383</v>
      </c>
      <c r="F13" s="266">
        <f t="shared" si="0"/>
        <v>3.4396325811442932E-2</v>
      </c>
      <c r="G13" s="265">
        <v>19920</v>
      </c>
      <c r="H13" s="277">
        <f t="shared" si="3"/>
        <v>0.29493596827666901</v>
      </c>
      <c r="I13" s="268">
        <f t="shared" si="4"/>
        <v>4537</v>
      </c>
      <c r="J13" s="266">
        <f t="shared" si="5"/>
        <v>4.0861203190127669E-2</v>
      </c>
      <c r="K13" s="265">
        <v>16896</v>
      </c>
      <c r="L13" s="273">
        <f t="shared" si="6"/>
        <v>-0.15180722891566267</v>
      </c>
      <c r="M13" s="272">
        <f t="shared" si="7"/>
        <v>-3024</v>
      </c>
      <c r="N13" s="271">
        <f t="shared" si="8"/>
        <v>3.5112876175988329E-2</v>
      </c>
      <c r="O13" s="265">
        <v>16644</v>
      </c>
      <c r="P13" s="273">
        <f t="shared" si="9"/>
        <v>-1.4914772727272707E-2</v>
      </c>
      <c r="Q13" s="272">
        <f t="shared" si="10"/>
        <v>-252</v>
      </c>
      <c r="R13" s="273">
        <f t="shared" si="1"/>
        <v>1.2328950898846256</v>
      </c>
      <c r="S13" s="272">
        <f t="shared" si="2"/>
        <v>9190</v>
      </c>
      <c r="T13" s="271">
        <f t="shared" si="11"/>
        <v>3.4629044372364172E-2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19690</v>
      </c>
      <c r="E14" s="265">
        <v>11499</v>
      </c>
      <c r="F14" s="271">
        <f t="shared" si="0"/>
        <v>2.5711717513214737E-2</v>
      </c>
      <c r="G14" s="265">
        <v>14533</v>
      </c>
      <c r="H14" s="273">
        <f t="shared" si="3"/>
        <v>0.26384903035046525</v>
      </c>
      <c r="I14" s="272">
        <f t="shared" si="4"/>
        <v>3034</v>
      </c>
      <c r="J14" s="271">
        <f t="shared" si="5"/>
        <v>2.9811037447897863E-2</v>
      </c>
      <c r="K14" s="265">
        <v>11038</v>
      </c>
      <c r="L14" s="273">
        <f t="shared" si="6"/>
        <v>-0.24048716713686091</v>
      </c>
      <c r="M14" s="272">
        <f t="shared" si="7"/>
        <v>-3495</v>
      </c>
      <c r="N14" s="271">
        <f t="shared" si="8"/>
        <v>2.2938916147641996E-2</v>
      </c>
      <c r="O14" s="265">
        <v>9469</v>
      </c>
      <c r="P14" s="273">
        <f t="shared" si="9"/>
        <v>-0.14214531618046744</v>
      </c>
      <c r="Q14" s="272">
        <f t="shared" si="10"/>
        <v>-1569</v>
      </c>
      <c r="R14" s="273">
        <f t="shared" si="1"/>
        <v>2.6017497147204258</v>
      </c>
      <c r="S14" s="272">
        <f t="shared" si="2"/>
        <v>6840</v>
      </c>
      <c r="T14" s="271">
        <f t="shared" si="11"/>
        <v>1.970093854613773E-2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8975</v>
      </c>
      <c r="E15" s="265">
        <v>15319</v>
      </c>
      <c r="F15" s="266">
        <f t="shared" si="0"/>
        <v>3.4253222070174498E-2</v>
      </c>
      <c r="G15" s="265">
        <v>15555</v>
      </c>
      <c r="H15" s="277">
        <f t="shared" si="3"/>
        <v>1.5405705333246367E-2</v>
      </c>
      <c r="I15" s="268">
        <f t="shared" si="4"/>
        <v>236</v>
      </c>
      <c r="J15" s="266">
        <f t="shared" si="5"/>
        <v>3.1907430503134333E-2</v>
      </c>
      <c r="K15" s="265">
        <v>28730</v>
      </c>
      <c r="L15" s="273">
        <f t="shared" si="6"/>
        <v>0.84699453551912574</v>
      </c>
      <c r="M15" s="272">
        <f t="shared" si="7"/>
        <v>13175</v>
      </c>
      <c r="N15" s="271">
        <f t="shared" si="8"/>
        <v>5.9706021101807803E-2</v>
      </c>
      <c r="O15" s="265">
        <v>19172</v>
      </c>
      <c r="P15" s="273">
        <f t="shared" si="9"/>
        <v>-0.33268360598677338</v>
      </c>
      <c r="Q15" s="272">
        <f t="shared" si="10"/>
        <v>-9558</v>
      </c>
      <c r="R15" s="273">
        <f t="shared" si="1"/>
        <v>2.4575293056807936</v>
      </c>
      <c r="S15" s="272">
        <f t="shared" si="2"/>
        <v>13627</v>
      </c>
      <c r="T15" s="271">
        <f t="shared" si="11"/>
        <v>3.98887309965733E-2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12411</v>
      </c>
      <c r="D16" s="265">
        <f>D6-SUM(D7:D15)</f>
        <v>15529</v>
      </c>
      <c r="E16" s="265">
        <f>E6-SUM(E7:E15)</f>
        <v>27902</v>
      </c>
      <c r="F16" s="271">
        <f t="shared" si="0"/>
        <v>6.2388759201123363E-2</v>
      </c>
      <c r="G16" s="265">
        <f>G6-SUM(G7:G15)</f>
        <v>29120</v>
      </c>
      <c r="H16" s="273">
        <f t="shared" si="3"/>
        <v>4.3652784746613049E-2</v>
      </c>
      <c r="I16" s="272">
        <f t="shared" si="4"/>
        <v>1218</v>
      </c>
      <c r="J16" s="271">
        <f t="shared" si="5"/>
        <v>5.9732843217696674E-2</v>
      </c>
      <c r="K16" s="265">
        <f>K6-SUM(K7:K15)</f>
        <v>26478</v>
      </c>
      <c r="L16" s="273">
        <f t="shared" si="6"/>
        <v>-9.0728021978021989E-2</v>
      </c>
      <c r="M16" s="272">
        <f t="shared" si="7"/>
        <v>-2642</v>
      </c>
      <c r="N16" s="271">
        <f t="shared" si="8"/>
        <v>5.5025966819828298E-2</v>
      </c>
      <c r="O16" s="265">
        <f>O6-SUM(O7:O15)</f>
        <v>24222</v>
      </c>
      <c r="P16" s="273">
        <f t="shared" si="9"/>
        <v>-8.5202809879900254E-2</v>
      </c>
      <c r="Q16" s="272">
        <f t="shared" si="10"/>
        <v>-2256</v>
      </c>
      <c r="R16" s="273">
        <f t="shared" si="1"/>
        <v>0.95165578921924099</v>
      </c>
      <c r="S16" s="272">
        <f t="shared" si="2"/>
        <v>11811</v>
      </c>
      <c r="T16" s="271">
        <f t="shared" si="11"/>
        <v>5.0395620811548011E-2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187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98" t="s">
        <v>185</v>
      </c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91DC-5BEC-4CCA-9B66-989034868F6D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90853</v>
      </c>
      <c r="D6" s="256">
        <v>94831</v>
      </c>
      <c r="E6" s="256">
        <v>258592</v>
      </c>
      <c r="F6" s="257">
        <f>E6/$E$6</f>
        <v>1</v>
      </c>
      <c r="G6" s="256">
        <v>288981</v>
      </c>
      <c r="H6" s="257">
        <f>G6/E6-1</f>
        <v>0.11751716990471484</v>
      </c>
      <c r="I6" s="256">
        <f>G6-E6</f>
        <v>30389</v>
      </c>
      <c r="J6" s="257">
        <f>G6/$G$6</f>
        <v>1</v>
      </c>
      <c r="K6" s="256">
        <v>292403</v>
      </c>
      <c r="L6" s="257">
        <f>K6/G6-1</f>
        <v>1.1841608963911066E-2</v>
      </c>
      <c r="M6" s="256">
        <f>K6-G6</f>
        <v>3422</v>
      </c>
      <c r="N6" s="257">
        <f>K6/$K$6</f>
        <v>1</v>
      </c>
      <c r="O6" s="256">
        <v>303843</v>
      </c>
      <c r="P6" s="257">
        <f>O6/K6-1</f>
        <v>3.9124085594197E-2</v>
      </c>
      <c r="Q6" s="256">
        <f>O6-K6</f>
        <v>11440</v>
      </c>
      <c r="R6" s="257">
        <f>IFERROR(O6/C6-1,"-")</f>
        <v>2.3443364555931008</v>
      </c>
      <c r="S6" s="256">
        <f>O6-C6</f>
        <v>212990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10899</v>
      </c>
      <c r="D7" s="265">
        <v>35361</v>
      </c>
      <c r="E7" s="265">
        <v>48509</v>
      </c>
      <c r="F7" s="271">
        <f t="shared" ref="F7:F16" si="0">E7/$E$6</f>
        <v>0.187588943200099</v>
      </c>
      <c r="G7" s="265">
        <v>46203</v>
      </c>
      <c r="H7" s="273">
        <f>G7/E7-1</f>
        <v>-4.7537570347770508E-2</v>
      </c>
      <c r="I7" s="272">
        <f>G7-E7</f>
        <v>-2306</v>
      </c>
      <c r="J7" s="271">
        <f>G7/$G$6</f>
        <v>0.15988248362349081</v>
      </c>
      <c r="K7" s="265">
        <v>42959</v>
      </c>
      <c r="L7" s="273">
        <f>K7/G7-1</f>
        <v>-7.0211891002748716E-2</v>
      </c>
      <c r="M7" s="272">
        <f>K7-G7</f>
        <v>-3244</v>
      </c>
      <c r="N7" s="271">
        <f>K7/$K$6</f>
        <v>0.14691709729380342</v>
      </c>
      <c r="O7" s="265">
        <v>35884</v>
      </c>
      <c r="P7" s="273">
        <f>O7/K7-1</f>
        <v>-0.16469191554738238</v>
      </c>
      <c r="Q7" s="272">
        <f>O7-K7</f>
        <v>-7075</v>
      </c>
      <c r="R7" s="273">
        <f t="shared" ref="R7:R16" si="1">IFERROR(O7/C7-1,"-")</f>
        <v>2.2924121479034776</v>
      </c>
      <c r="S7" s="272">
        <f t="shared" ref="S7:S16" si="2">O7-C7</f>
        <v>24985</v>
      </c>
      <c r="T7" s="271">
        <f>O7/$O$6</f>
        <v>0.11810046635927107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8874</v>
      </c>
      <c r="D8" s="265">
        <v>5932</v>
      </c>
      <c r="E8" s="265">
        <v>30310</v>
      </c>
      <c r="F8" s="271">
        <f t="shared" si="0"/>
        <v>0.11721166934785299</v>
      </c>
      <c r="G8" s="265">
        <v>29159</v>
      </c>
      <c r="H8" s="273">
        <f t="shared" ref="H8:H16" si="3">G8/E8-1</f>
        <v>-3.7974265918838679E-2</v>
      </c>
      <c r="I8" s="272">
        <f t="shared" ref="I8:I16" si="4">G8-E8</f>
        <v>-1151</v>
      </c>
      <c r="J8" s="271">
        <f t="shared" ref="J8:J16" si="5">G8/$G$6</f>
        <v>0.10090282752153255</v>
      </c>
      <c r="K8" s="265">
        <v>26530</v>
      </c>
      <c r="L8" s="273">
        <f t="shared" ref="L8:L16" si="6">K8/G8-1</f>
        <v>-9.016084227854182E-2</v>
      </c>
      <c r="M8" s="272">
        <f t="shared" ref="M8:M16" si="7">K8-G8</f>
        <v>-2629</v>
      </c>
      <c r="N8" s="271">
        <f t="shared" ref="N8:N16" si="8">K8/$K$6</f>
        <v>9.0730943252976204E-2</v>
      </c>
      <c r="O8" s="265">
        <v>29316</v>
      </c>
      <c r="P8" s="273">
        <f t="shared" ref="P8:P16" si="9">O8/K8-1</f>
        <v>0.10501319261213715</v>
      </c>
      <c r="Q8" s="272">
        <f t="shared" ref="Q8:Q16" si="10">O8-K8</f>
        <v>2786</v>
      </c>
      <c r="R8" s="273">
        <f t="shared" si="1"/>
        <v>2.3035835023664637</v>
      </c>
      <c r="S8" s="272">
        <f t="shared" si="2"/>
        <v>20442</v>
      </c>
      <c r="T8" s="271">
        <f t="shared" ref="T8:T16" si="11">O8/$O$6</f>
        <v>9.6484039454586737E-2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817</v>
      </c>
      <c r="E9" s="265">
        <v>1241</v>
      </c>
      <c r="F9" s="266">
        <f t="shared" si="0"/>
        <v>4.7990657096893949E-3</v>
      </c>
      <c r="G9" s="265">
        <v>3098</v>
      </c>
      <c r="H9" s="277">
        <f t="shared" si="3"/>
        <v>1.4963738920225627</v>
      </c>
      <c r="I9" s="268">
        <f t="shared" si="4"/>
        <v>1857</v>
      </c>
      <c r="J9" s="266">
        <f t="shared" si="5"/>
        <v>1.0720427986615037E-2</v>
      </c>
      <c r="K9" s="265">
        <v>2077</v>
      </c>
      <c r="L9" s="273">
        <f t="shared" si="6"/>
        <v>-0.32956746287927696</v>
      </c>
      <c r="M9" s="272">
        <f t="shared" si="7"/>
        <v>-1021</v>
      </c>
      <c r="N9" s="271">
        <f t="shared" si="8"/>
        <v>7.1032102953800065E-3</v>
      </c>
      <c r="O9" s="265">
        <v>1545</v>
      </c>
      <c r="P9" s="273">
        <f t="shared" si="9"/>
        <v>-0.25613866153105436</v>
      </c>
      <c r="Q9" s="272">
        <f t="shared" si="10"/>
        <v>-532</v>
      </c>
      <c r="R9" s="273">
        <f t="shared" si="1"/>
        <v>1.641025641025641</v>
      </c>
      <c r="S9" s="272">
        <f t="shared" si="2"/>
        <v>960</v>
      </c>
      <c r="T9" s="271">
        <f t="shared" si="11"/>
        <v>5.0848629061719377E-3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21291</v>
      </c>
      <c r="E10" s="265">
        <v>111300</v>
      </c>
      <c r="F10" s="271">
        <f t="shared" si="0"/>
        <v>0.43040774656601904</v>
      </c>
      <c r="G10" s="265">
        <v>122647</v>
      </c>
      <c r="H10" s="273">
        <f t="shared" si="3"/>
        <v>0.10194968553459116</v>
      </c>
      <c r="I10" s="272">
        <f t="shared" si="4"/>
        <v>11347</v>
      </c>
      <c r="J10" s="271">
        <f t="shared" si="5"/>
        <v>0.4244119855630647</v>
      </c>
      <c r="K10" s="265">
        <v>127002</v>
      </c>
      <c r="L10" s="273">
        <f t="shared" si="6"/>
        <v>3.5508410315784333E-2</v>
      </c>
      <c r="M10" s="272">
        <f t="shared" si="7"/>
        <v>4355</v>
      </c>
      <c r="N10" s="271">
        <f t="shared" si="8"/>
        <v>0.43433890897152216</v>
      </c>
      <c r="O10" s="265">
        <v>140084</v>
      </c>
      <c r="P10" s="273">
        <f t="shared" si="9"/>
        <v>0.10300625187004919</v>
      </c>
      <c r="Q10" s="272">
        <f t="shared" si="10"/>
        <v>13082</v>
      </c>
      <c r="R10" s="273">
        <f t="shared" si="1"/>
        <v>2.656781873237966</v>
      </c>
      <c r="S10" s="272">
        <f t="shared" si="2"/>
        <v>101776</v>
      </c>
      <c r="T10" s="271">
        <f>O10/$O$6</f>
        <v>0.46104073485319719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5105</v>
      </c>
      <c r="E11" s="265">
        <v>11645</v>
      </c>
      <c r="F11" s="266">
        <f t="shared" si="0"/>
        <v>4.5032328919688155E-2</v>
      </c>
      <c r="G11" s="265">
        <v>14610</v>
      </c>
      <c r="H11" s="277">
        <f t="shared" si="3"/>
        <v>0.2546157148990984</v>
      </c>
      <c r="I11" s="268">
        <f t="shared" si="4"/>
        <v>2965</v>
      </c>
      <c r="J11" s="266">
        <f t="shared" si="5"/>
        <v>5.0556957031777178E-2</v>
      </c>
      <c r="K11" s="265">
        <v>16063</v>
      </c>
      <c r="L11" s="273">
        <f t="shared" si="6"/>
        <v>9.9452429842573631E-2</v>
      </c>
      <c r="M11" s="272">
        <f t="shared" si="7"/>
        <v>1453</v>
      </c>
      <c r="N11" s="271">
        <f t="shared" si="8"/>
        <v>5.4934456896817065E-2</v>
      </c>
      <c r="O11" s="265">
        <v>16553</v>
      </c>
      <c r="P11" s="273">
        <f t="shared" si="9"/>
        <v>3.0504887007408277E-2</v>
      </c>
      <c r="Q11" s="272">
        <f t="shared" si="10"/>
        <v>490</v>
      </c>
      <c r="R11" s="273">
        <f t="shared" si="1"/>
        <v>1.8752822650686123</v>
      </c>
      <c r="S11" s="272">
        <f t="shared" si="2"/>
        <v>10796</v>
      </c>
      <c r="T11" s="271">
        <f t="shared" si="11"/>
        <v>5.4478793324183872E-2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17793</v>
      </c>
      <c r="E12" s="265">
        <v>31462</v>
      </c>
      <c r="F12" s="271">
        <f t="shared" si="0"/>
        <v>0.12166656354411583</v>
      </c>
      <c r="G12" s="265">
        <v>40904</v>
      </c>
      <c r="H12" s="273">
        <f t="shared" si="3"/>
        <v>0.30010806687432456</v>
      </c>
      <c r="I12" s="272">
        <f t="shared" si="4"/>
        <v>9442</v>
      </c>
      <c r="J12" s="271">
        <f t="shared" si="5"/>
        <v>0.14154563794851566</v>
      </c>
      <c r="K12" s="265">
        <v>41828</v>
      </c>
      <c r="L12" s="273">
        <f t="shared" si="6"/>
        <v>2.2589477801681968E-2</v>
      </c>
      <c r="M12" s="272">
        <f t="shared" si="7"/>
        <v>924</v>
      </c>
      <c r="N12" s="271">
        <f t="shared" si="8"/>
        <v>0.14304914792255893</v>
      </c>
      <c r="O12" s="265">
        <v>43681</v>
      </c>
      <c r="P12" s="273">
        <f t="shared" si="9"/>
        <v>4.4300468585636521E-2</v>
      </c>
      <c r="Q12" s="272">
        <f t="shared" si="10"/>
        <v>1853</v>
      </c>
      <c r="R12" s="273">
        <f t="shared" si="1"/>
        <v>2.3029111531190924</v>
      </c>
      <c r="S12" s="272">
        <f t="shared" si="2"/>
        <v>30456</v>
      </c>
      <c r="T12" s="271">
        <f t="shared" si="11"/>
        <v>0.14376174537507858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3165</v>
      </c>
      <c r="E13" s="265">
        <v>7883</v>
      </c>
      <c r="F13" s="266">
        <f t="shared" si="0"/>
        <v>3.0484315060017326E-2</v>
      </c>
      <c r="G13" s="265">
        <v>13965</v>
      </c>
      <c r="H13" s="277">
        <f t="shared" si="3"/>
        <v>0.77153368007103884</v>
      </c>
      <c r="I13" s="268">
        <f t="shared" si="4"/>
        <v>6082</v>
      </c>
      <c r="J13" s="266">
        <f t="shared" si="5"/>
        <v>4.8324976382530339E-2</v>
      </c>
      <c r="K13" s="265">
        <v>12232</v>
      </c>
      <c r="L13" s="273">
        <f t="shared" si="6"/>
        <v>-0.12409595417114216</v>
      </c>
      <c r="M13" s="272">
        <f t="shared" si="7"/>
        <v>-1733</v>
      </c>
      <c r="N13" s="271">
        <f t="shared" si="8"/>
        <v>4.1832676135333771E-2</v>
      </c>
      <c r="O13" s="265">
        <v>11250</v>
      </c>
      <c r="P13" s="273">
        <f t="shared" si="9"/>
        <v>-8.0281229561805056E-2</v>
      </c>
      <c r="Q13" s="272">
        <f t="shared" si="10"/>
        <v>-982</v>
      </c>
      <c r="R13" s="273">
        <f t="shared" si="1"/>
        <v>2.4992223950233283</v>
      </c>
      <c r="S13" s="272">
        <f t="shared" si="2"/>
        <v>8035</v>
      </c>
      <c r="T13" s="271">
        <f t="shared" si="11"/>
        <v>3.702570077309663E-2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3058</v>
      </c>
      <c r="E14" s="265">
        <v>3624</v>
      </c>
      <c r="F14" s="271">
        <f t="shared" si="0"/>
        <v>1.4014354659076847E-2</v>
      </c>
      <c r="G14" s="265">
        <v>4946</v>
      </c>
      <c r="H14" s="273">
        <f t="shared" si="3"/>
        <v>0.36479028697571736</v>
      </c>
      <c r="I14" s="272">
        <f t="shared" si="4"/>
        <v>1322</v>
      </c>
      <c r="J14" s="271">
        <f t="shared" si="5"/>
        <v>1.7115312079340857E-2</v>
      </c>
      <c r="K14" s="265">
        <v>3910</v>
      </c>
      <c r="L14" s="273">
        <f t="shared" si="6"/>
        <v>-0.20946219167003644</v>
      </c>
      <c r="M14" s="272">
        <f t="shared" si="7"/>
        <v>-1036</v>
      </c>
      <c r="N14" s="271">
        <f t="shared" si="8"/>
        <v>1.337195582808658E-2</v>
      </c>
      <c r="O14" s="265">
        <v>4788</v>
      </c>
      <c r="P14" s="273">
        <f t="shared" si="9"/>
        <v>0.2245524296675192</v>
      </c>
      <c r="Q14" s="272">
        <f t="shared" si="10"/>
        <v>878</v>
      </c>
      <c r="R14" s="273">
        <f t="shared" si="1"/>
        <v>4.5288683602771362</v>
      </c>
      <c r="S14" s="272">
        <f t="shared" si="2"/>
        <v>3922</v>
      </c>
      <c r="T14" s="271">
        <f t="shared" si="11"/>
        <v>1.5758138249029927E-2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365</v>
      </c>
      <c r="E15" s="265">
        <v>4062</v>
      </c>
      <c r="F15" s="266">
        <f t="shared" si="0"/>
        <v>1.570814255661428E-2</v>
      </c>
      <c r="G15" s="265">
        <v>4261</v>
      </c>
      <c r="H15" s="277">
        <f t="shared" si="3"/>
        <v>4.8990645002461752E-2</v>
      </c>
      <c r="I15" s="268">
        <f t="shared" si="4"/>
        <v>199</v>
      </c>
      <c r="J15" s="266">
        <f t="shared" si="5"/>
        <v>1.4744914025489565E-2</v>
      </c>
      <c r="K15" s="265">
        <v>10922</v>
      </c>
      <c r="L15" s="273">
        <f t="shared" si="6"/>
        <v>1.5632480638347808</v>
      </c>
      <c r="M15" s="272">
        <f t="shared" si="7"/>
        <v>6661</v>
      </c>
      <c r="N15" s="271">
        <f t="shared" si="8"/>
        <v>3.7352557942291975E-2</v>
      </c>
      <c r="O15" s="265">
        <v>11731</v>
      </c>
      <c r="P15" s="273">
        <f t="shared" si="9"/>
        <v>7.4070683025087014E-2</v>
      </c>
      <c r="Q15" s="272">
        <f t="shared" si="10"/>
        <v>809</v>
      </c>
      <c r="R15" s="273">
        <f t="shared" si="1"/>
        <v>2.5743449116392445</v>
      </c>
      <c r="S15" s="272">
        <f t="shared" si="2"/>
        <v>8449</v>
      </c>
      <c r="T15" s="271">
        <f t="shared" si="11"/>
        <v>3.8608755179484144E-2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5842</v>
      </c>
      <c r="D16" s="265">
        <f>D6-SUM(D7:D15)</f>
        <v>1944</v>
      </c>
      <c r="E16" s="265">
        <f>E6-SUM(E7:E15)</f>
        <v>8556</v>
      </c>
      <c r="F16" s="271">
        <f t="shared" si="0"/>
        <v>3.3086870436827127E-2</v>
      </c>
      <c r="G16" s="265">
        <f>G6-SUM(G7:G15)</f>
        <v>9188</v>
      </c>
      <c r="H16" s="273">
        <f t="shared" si="3"/>
        <v>7.3866292660121458E-2</v>
      </c>
      <c r="I16" s="272">
        <f t="shared" si="4"/>
        <v>632</v>
      </c>
      <c r="J16" s="271">
        <f t="shared" si="5"/>
        <v>3.1794477837643303E-2</v>
      </c>
      <c r="K16" s="265">
        <f>K6-SUM(K7:K15)</f>
        <v>8880</v>
      </c>
      <c r="L16" s="273">
        <f t="shared" si="6"/>
        <v>-3.352198519808447E-2</v>
      </c>
      <c r="M16" s="272">
        <f t="shared" si="7"/>
        <v>-308</v>
      </c>
      <c r="N16" s="271">
        <f t="shared" si="8"/>
        <v>3.0369045461229878E-2</v>
      </c>
      <c r="O16" s="265">
        <f>O6-SUM(O7:O15)</f>
        <v>9011</v>
      </c>
      <c r="P16" s="273">
        <f t="shared" si="9"/>
        <v>1.4752252252252296E-2</v>
      </c>
      <c r="Q16" s="272">
        <f t="shared" si="10"/>
        <v>131</v>
      </c>
      <c r="R16" s="273">
        <f t="shared" si="1"/>
        <v>0.54245121533721319</v>
      </c>
      <c r="S16" s="272">
        <f t="shared" si="2"/>
        <v>3169</v>
      </c>
      <c r="T16" s="271">
        <f t="shared" si="11"/>
        <v>2.9656763525899889E-2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187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98" t="s">
        <v>185</v>
      </c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3B52F-63D2-4740-8C04-8EA7AAF91FF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263</v>
      </c>
      <c r="D5" s="254" t="s">
        <v>264</v>
      </c>
      <c r="E5" s="254" t="s">
        <v>265</v>
      </c>
      <c r="F5" s="255" t="str">
        <f>CONCATENATE("%/s total Tenerife ",RIGHT(E5,4))</f>
        <v>%/s total Tenerife 2022</v>
      </c>
      <c r="G5" s="254" t="s">
        <v>266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267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268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53747</v>
      </c>
      <c r="D6" s="256">
        <v>178327</v>
      </c>
      <c r="E6" s="256">
        <v>188636</v>
      </c>
      <c r="F6" s="257">
        <f>E6/$E$6</f>
        <v>1</v>
      </c>
      <c r="G6" s="256">
        <v>198523</v>
      </c>
      <c r="H6" s="257">
        <f>G6/E6-1</f>
        <v>5.2413113085519214E-2</v>
      </c>
      <c r="I6" s="256">
        <f>G6-E6</f>
        <v>9887</v>
      </c>
      <c r="J6" s="257">
        <f>G6/$G$6</f>
        <v>1</v>
      </c>
      <c r="K6" s="256">
        <v>188788</v>
      </c>
      <c r="L6" s="257">
        <f>K6/G6-1</f>
        <v>-4.9037139273535035E-2</v>
      </c>
      <c r="M6" s="256">
        <f>K6-G6</f>
        <v>-9735</v>
      </c>
      <c r="N6" s="257">
        <f>K6/$K$6</f>
        <v>1</v>
      </c>
      <c r="O6" s="256">
        <v>176794</v>
      </c>
      <c r="P6" s="257">
        <f>O6/K6-1</f>
        <v>-6.3531580397059084E-2</v>
      </c>
      <c r="Q6" s="256">
        <f>O6-K6</f>
        <v>-11994</v>
      </c>
      <c r="R6" s="257">
        <f>IFERROR(O6/C6-1,"-")</f>
        <v>2.2893742906580834</v>
      </c>
      <c r="S6" s="256">
        <f>O6-C6</f>
        <v>123047</v>
      </c>
      <c r="T6" s="257">
        <f>O6/$O$6</f>
        <v>1</v>
      </c>
      <c r="V6" s="29"/>
      <c r="W6" s="81"/>
      <c r="AE6" s="1" t="s">
        <v>177</v>
      </c>
    </row>
    <row r="7" spans="1:31" s="4" customFormat="1" x14ac:dyDescent="0.25">
      <c r="B7" s="248" t="s">
        <v>46</v>
      </c>
      <c r="C7" s="265">
        <v>9378</v>
      </c>
      <c r="D7" s="265">
        <v>60456</v>
      </c>
      <c r="E7" s="265">
        <v>40042</v>
      </c>
      <c r="F7" s="271">
        <f t="shared" ref="F7:F16" si="0">E7/$E$6</f>
        <v>0.21227125257108928</v>
      </c>
      <c r="G7" s="265">
        <v>34459</v>
      </c>
      <c r="H7" s="273">
        <f>G7/E7-1</f>
        <v>-0.13942859997003143</v>
      </c>
      <c r="I7" s="272">
        <f>G7-E7</f>
        <v>-5583</v>
      </c>
      <c r="J7" s="271">
        <f>G7/$G$6</f>
        <v>0.17357686514912629</v>
      </c>
      <c r="K7" s="265">
        <v>26251</v>
      </c>
      <c r="L7" s="273">
        <f>K7/G7-1</f>
        <v>-0.2381961171246989</v>
      </c>
      <c r="M7" s="272">
        <f>K7-G7</f>
        <v>-8208</v>
      </c>
      <c r="N7" s="271">
        <f>K7/$K$6</f>
        <v>0.13905015149267963</v>
      </c>
      <c r="O7" s="265">
        <v>27157</v>
      </c>
      <c r="P7" s="273">
        <f>O7/K7-1</f>
        <v>3.4512970934440501E-2</v>
      </c>
      <c r="Q7" s="272">
        <f>O7-K7</f>
        <v>906</v>
      </c>
      <c r="R7" s="273">
        <f t="shared" ref="R7:R16" si="1">IFERROR(O7/C7-1,"-")</f>
        <v>1.895820004265302</v>
      </c>
      <c r="S7" s="272">
        <f t="shared" ref="S7:S16" si="2">O7-C7</f>
        <v>17779</v>
      </c>
      <c r="T7" s="271">
        <f>O7/$O$6</f>
        <v>0.15360815412287748</v>
      </c>
      <c r="V7" s="29"/>
      <c r="W7" s="81"/>
      <c r="AE7" s="1" t="s">
        <v>179</v>
      </c>
    </row>
    <row r="8" spans="1:31" s="4" customFormat="1" x14ac:dyDescent="0.25">
      <c r="B8" s="248" t="s">
        <v>47</v>
      </c>
      <c r="C8" s="265">
        <v>5079</v>
      </c>
      <c r="D8" s="265">
        <v>20805</v>
      </c>
      <c r="E8" s="265">
        <v>20975</v>
      </c>
      <c r="F8" s="271">
        <f t="shared" si="0"/>
        <v>0.11119298543226107</v>
      </c>
      <c r="G8" s="265">
        <v>20053</v>
      </c>
      <c r="H8" s="273">
        <f t="shared" ref="H8:H16" si="3">G8/E8-1</f>
        <v>-4.3957091775923773E-2</v>
      </c>
      <c r="I8" s="272">
        <f t="shared" ref="I8:I16" si="4">G8-E8</f>
        <v>-922</v>
      </c>
      <c r="J8" s="271">
        <f t="shared" ref="J8:J16" si="5">G8/$G$6</f>
        <v>0.10101096598379029</v>
      </c>
      <c r="K8" s="265">
        <v>20039</v>
      </c>
      <c r="L8" s="273">
        <f t="shared" ref="L8:L16" si="6">K8/G8-1</f>
        <v>-6.9814990275773869E-4</v>
      </c>
      <c r="M8" s="272">
        <f t="shared" ref="M8:M16" si="7">K8-G8</f>
        <v>-14</v>
      </c>
      <c r="N8" s="271">
        <f t="shared" ref="N8:N16" si="8">K8/$K$6</f>
        <v>0.10614551772358413</v>
      </c>
      <c r="O8" s="265">
        <v>20361</v>
      </c>
      <c r="P8" s="273">
        <f t="shared" ref="P8:P16" si="9">O8/K8-1</f>
        <v>1.6068666101102913E-2</v>
      </c>
      <c r="Q8" s="272">
        <f t="shared" ref="Q8:Q16" si="10">O8-K8</f>
        <v>322</v>
      </c>
      <c r="R8" s="273">
        <f t="shared" si="1"/>
        <v>3.0088600118133488</v>
      </c>
      <c r="S8" s="272">
        <f t="shared" si="2"/>
        <v>15282</v>
      </c>
      <c r="T8" s="271">
        <f t="shared" ref="T8:T16" si="11">O8/$O$6</f>
        <v>0.1151679355634241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685</v>
      </c>
      <c r="E9" s="265">
        <v>774</v>
      </c>
      <c r="F9" s="266">
        <f t="shared" si="0"/>
        <v>4.1031404397887999E-3</v>
      </c>
      <c r="G9" s="265">
        <v>8967</v>
      </c>
      <c r="H9" s="277">
        <f t="shared" si="3"/>
        <v>10.585271317829458</v>
      </c>
      <c r="I9" s="268">
        <f t="shared" si="4"/>
        <v>8193</v>
      </c>
      <c r="J9" s="266">
        <f t="shared" si="5"/>
        <v>4.5168569888627517E-2</v>
      </c>
      <c r="K9" s="265">
        <v>4242</v>
      </c>
      <c r="L9" s="273">
        <f t="shared" si="6"/>
        <v>-0.52693208430913341</v>
      </c>
      <c r="M9" s="272">
        <f t="shared" si="7"/>
        <v>-4725</v>
      </c>
      <c r="N9" s="271">
        <f t="shared" si="8"/>
        <v>2.2469648494607707E-2</v>
      </c>
      <c r="O9" s="265">
        <v>2844</v>
      </c>
      <c r="P9" s="273">
        <f t="shared" si="9"/>
        <v>-0.32956152758132962</v>
      </c>
      <c r="Q9" s="272">
        <f t="shared" si="10"/>
        <v>-1398</v>
      </c>
      <c r="R9" s="273">
        <f t="shared" si="1"/>
        <v>4.2862453531598517</v>
      </c>
      <c r="S9" s="272">
        <f t="shared" si="2"/>
        <v>2306</v>
      </c>
      <c r="T9" s="271">
        <f t="shared" si="11"/>
        <v>1.6086518773261536E-2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17880</v>
      </c>
      <c r="E10" s="265">
        <v>41817</v>
      </c>
      <c r="F10" s="271">
        <f t="shared" si="0"/>
        <v>0.2216809092644034</v>
      </c>
      <c r="G10" s="265">
        <v>42733</v>
      </c>
      <c r="H10" s="273">
        <f t="shared" si="3"/>
        <v>2.1904966879498833E-2</v>
      </c>
      <c r="I10" s="272">
        <f t="shared" si="4"/>
        <v>916</v>
      </c>
      <c r="J10" s="271">
        <f t="shared" si="5"/>
        <v>0.21525465563184115</v>
      </c>
      <c r="K10" s="265">
        <v>50173</v>
      </c>
      <c r="L10" s="273">
        <f t="shared" si="6"/>
        <v>0.17410432218660055</v>
      </c>
      <c r="M10" s="272">
        <f t="shared" si="7"/>
        <v>7440</v>
      </c>
      <c r="N10" s="271">
        <f t="shared" si="8"/>
        <v>0.26576371379536834</v>
      </c>
      <c r="O10" s="265">
        <v>41021</v>
      </c>
      <c r="P10" s="273">
        <f t="shared" si="9"/>
        <v>-0.18240886532597211</v>
      </c>
      <c r="Q10" s="272">
        <f t="shared" si="10"/>
        <v>-9152</v>
      </c>
      <c r="R10" s="273">
        <f t="shared" si="1"/>
        <v>3.6870429616087748</v>
      </c>
      <c r="S10" s="272">
        <f t="shared" si="2"/>
        <v>32269</v>
      </c>
      <c r="T10" s="271">
        <f>O10/$O$6</f>
        <v>0.23202710499225088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14560</v>
      </c>
      <c r="E11" s="265">
        <v>7536</v>
      </c>
      <c r="F11" s="266">
        <f t="shared" si="0"/>
        <v>3.9949956530036683E-2</v>
      </c>
      <c r="G11" s="265">
        <v>9982</v>
      </c>
      <c r="H11" s="277">
        <f t="shared" si="3"/>
        <v>0.3245753715498938</v>
      </c>
      <c r="I11" s="268">
        <f t="shared" si="4"/>
        <v>2446</v>
      </c>
      <c r="J11" s="266">
        <f t="shared" si="5"/>
        <v>5.0281327604358182E-2</v>
      </c>
      <c r="K11" s="265">
        <v>6776</v>
      </c>
      <c r="L11" s="273">
        <f t="shared" si="6"/>
        <v>-0.32117812061711082</v>
      </c>
      <c r="M11" s="272">
        <f t="shared" si="7"/>
        <v>-3206</v>
      </c>
      <c r="N11" s="271">
        <f t="shared" si="8"/>
        <v>3.5892111786766108E-2</v>
      </c>
      <c r="O11" s="265">
        <v>8640</v>
      </c>
      <c r="P11" s="273">
        <f t="shared" si="9"/>
        <v>0.27508854781582048</v>
      </c>
      <c r="Q11" s="272">
        <f t="shared" si="10"/>
        <v>1864</v>
      </c>
      <c r="R11" s="273">
        <f t="shared" si="1"/>
        <v>4.9545141281874567</v>
      </c>
      <c r="S11" s="272">
        <f t="shared" si="2"/>
        <v>7189</v>
      </c>
      <c r="T11" s="271">
        <f t="shared" si="11"/>
        <v>4.8870436779528716E-2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20861</v>
      </c>
      <c r="E12" s="265">
        <v>31514</v>
      </c>
      <c r="F12" s="271">
        <f t="shared" si="0"/>
        <v>0.16706249072287369</v>
      </c>
      <c r="G12" s="265">
        <v>35561</v>
      </c>
      <c r="H12" s="273">
        <f t="shared" si="3"/>
        <v>0.12841911531382877</v>
      </c>
      <c r="I12" s="272">
        <f t="shared" si="4"/>
        <v>4047</v>
      </c>
      <c r="J12" s="271">
        <f t="shared" si="5"/>
        <v>0.17912785924049102</v>
      </c>
      <c r="K12" s="265">
        <v>34109</v>
      </c>
      <c r="L12" s="273">
        <f t="shared" si="6"/>
        <v>-4.0831247715193641E-2</v>
      </c>
      <c r="M12" s="272">
        <f t="shared" si="7"/>
        <v>-1452</v>
      </c>
      <c r="N12" s="271">
        <f t="shared" si="8"/>
        <v>0.18067355976015426</v>
      </c>
      <c r="O12" s="265">
        <v>44044</v>
      </c>
      <c r="P12" s="273">
        <f t="shared" si="9"/>
        <v>0.29127209827318312</v>
      </c>
      <c r="Q12" s="272">
        <f t="shared" si="10"/>
        <v>9935</v>
      </c>
      <c r="R12" s="273">
        <f t="shared" si="1"/>
        <v>2.2113744075829382</v>
      </c>
      <c r="S12" s="272">
        <f t="shared" si="2"/>
        <v>30329</v>
      </c>
      <c r="T12" s="271">
        <f t="shared" si="11"/>
        <v>0.24912610156453274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4253</v>
      </c>
      <c r="E13" s="265">
        <v>7500</v>
      </c>
      <c r="F13" s="266">
        <f t="shared" si="0"/>
        <v>3.9759112788651157E-2</v>
      </c>
      <c r="G13" s="265">
        <v>5955</v>
      </c>
      <c r="H13" s="277">
        <f t="shared" si="3"/>
        <v>-0.20599999999999996</v>
      </c>
      <c r="I13" s="268">
        <f t="shared" si="4"/>
        <v>-1545</v>
      </c>
      <c r="J13" s="266">
        <f t="shared" si="5"/>
        <v>2.9996524332193249E-2</v>
      </c>
      <c r="K13" s="265">
        <v>4664</v>
      </c>
      <c r="L13" s="273">
        <f t="shared" si="6"/>
        <v>-0.21679261125104954</v>
      </c>
      <c r="M13" s="272">
        <f t="shared" si="7"/>
        <v>-1291</v>
      </c>
      <c r="N13" s="271">
        <f t="shared" si="8"/>
        <v>2.4704960061020829E-2</v>
      </c>
      <c r="O13" s="265">
        <v>5394</v>
      </c>
      <c r="P13" s="273">
        <f t="shared" si="9"/>
        <v>0.15651801029159529</v>
      </c>
      <c r="Q13" s="272">
        <f t="shared" si="10"/>
        <v>730</v>
      </c>
      <c r="R13" s="273">
        <f t="shared" si="1"/>
        <v>0.27246992215145083</v>
      </c>
      <c r="S13" s="272">
        <f t="shared" si="2"/>
        <v>1155</v>
      </c>
      <c r="T13" s="271">
        <f t="shared" si="11"/>
        <v>3.0510085183886333E-2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16632</v>
      </c>
      <c r="E14" s="265">
        <v>7875</v>
      </c>
      <c r="F14" s="271">
        <f t="shared" si="0"/>
        <v>4.174706842808372E-2</v>
      </c>
      <c r="G14" s="265">
        <v>9587</v>
      </c>
      <c r="H14" s="273">
        <f t="shared" si="3"/>
        <v>0.21739682539682548</v>
      </c>
      <c r="I14" s="272">
        <f t="shared" si="4"/>
        <v>1712</v>
      </c>
      <c r="J14" s="271">
        <f t="shared" si="5"/>
        <v>4.8291633714985169E-2</v>
      </c>
      <c r="K14" s="265">
        <v>7128</v>
      </c>
      <c r="L14" s="273">
        <f t="shared" si="6"/>
        <v>-0.25649316783143838</v>
      </c>
      <c r="M14" s="272">
        <f t="shared" si="7"/>
        <v>-2459</v>
      </c>
      <c r="N14" s="271">
        <f t="shared" si="8"/>
        <v>3.7756637074390323E-2</v>
      </c>
      <c r="O14" s="265">
        <v>4681</v>
      </c>
      <c r="P14" s="273">
        <f t="shared" si="9"/>
        <v>-0.34329405162738491</v>
      </c>
      <c r="Q14" s="272">
        <f t="shared" si="10"/>
        <v>-2447</v>
      </c>
      <c r="R14" s="273">
        <f t="shared" si="1"/>
        <v>1.6551332955190019</v>
      </c>
      <c r="S14" s="272">
        <f t="shared" si="2"/>
        <v>2918</v>
      </c>
      <c r="T14" s="271">
        <f t="shared" si="11"/>
        <v>2.6477142889464574E-2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8610</v>
      </c>
      <c r="E15" s="265">
        <v>11257</v>
      </c>
      <c r="F15" s="266">
        <f t="shared" si="0"/>
        <v>5.9675777688246147E-2</v>
      </c>
      <c r="G15" s="265">
        <v>11294</v>
      </c>
      <c r="H15" s="277">
        <f t="shared" si="3"/>
        <v>3.2868437416717633E-3</v>
      </c>
      <c r="I15" s="268">
        <f t="shared" si="4"/>
        <v>37</v>
      </c>
      <c r="J15" s="266">
        <f t="shared" si="5"/>
        <v>5.689013363690857E-2</v>
      </c>
      <c r="K15" s="265">
        <v>17808</v>
      </c>
      <c r="L15" s="273">
        <f t="shared" si="6"/>
        <v>0.57676642465025685</v>
      </c>
      <c r="M15" s="272">
        <f t="shared" si="7"/>
        <v>6514</v>
      </c>
      <c r="N15" s="271">
        <f t="shared" si="8"/>
        <v>9.4328029323897708E-2</v>
      </c>
      <c r="O15" s="265">
        <v>7441</v>
      </c>
      <c r="P15" s="273">
        <f t="shared" si="9"/>
        <v>-0.58215408805031443</v>
      </c>
      <c r="Q15" s="272">
        <f t="shared" si="10"/>
        <v>-10367</v>
      </c>
      <c r="R15" s="273">
        <f t="shared" si="1"/>
        <v>2.2881131241714536</v>
      </c>
      <c r="S15" s="272">
        <f t="shared" si="2"/>
        <v>5178</v>
      </c>
      <c r="T15" s="271">
        <f t="shared" si="11"/>
        <v>4.208853241625847E-2</v>
      </c>
      <c r="V15" s="29"/>
      <c r="W15" s="81"/>
      <c r="AE15" s="1"/>
    </row>
    <row r="16" spans="1:31" s="4" customFormat="1" x14ac:dyDescent="0.25">
      <c r="B16" s="248" t="s">
        <v>205</v>
      </c>
      <c r="C16" s="265">
        <f>C6-SUM(C7:C15)</f>
        <v>6569</v>
      </c>
      <c r="D16" s="265">
        <f>D6-SUM(D7:D15)</f>
        <v>13585</v>
      </c>
      <c r="E16" s="265">
        <f>E6-SUM(E7:E15)</f>
        <v>19346</v>
      </c>
      <c r="F16" s="271">
        <f t="shared" si="0"/>
        <v>0.10255730613456604</v>
      </c>
      <c r="G16" s="265">
        <f>G6-SUM(G7:G15)</f>
        <v>19932</v>
      </c>
      <c r="H16" s="273">
        <f t="shared" si="3"/>
        <v>3.029049932802641E-2</v>
      </c>
      <c r="I16" s="272">
        <f t="shared" si="4"/>
        <v>586</v>
      </c>
      <c r="J16" s="271">
        <f t="shared" si="5"/>
        <v>0.10040146481767856</v>
      </c>
      <c r="K16" s="265">
        <f>K6-SUM(K7:K15)</f>
        <v>17598</v>
      </c>
      <c r="L16" s="273">
        <f t="shared" si="6"/>
        <v>-0.11709813365442501</v>
      </c>
      <c r="M16" s="272">
        <f t="shared" si="7"/>
        <v>-2334</v>
      </c>
      <c r="N16" s="271">
        <f t="shared" si="8"/>
        <v>9.3215670487530988E-2</v>
      </c>
      <c r="O16" s="265">
        <f>O6-SUM(O7:O15)</f>
        <v>15211</v>
      </c>
      <c r="P16" s="273">
        <f t="shared" si="9"/>
        <v>-0.1356404136833731</v>
      </c>
      <c r="Q16" s="272">
        <f t="shared" si="10"/>
        <v>-2387</v>
      </c>
      <c r="R16" s="273">
        <f t="shared" si="1"/>
        <v>1.3155731465976555</v>
      </c>
      <c r="S16" s="272">
        <f t="shared" si="2"/>
        <v>8642</v>
      </c>
      <c r="T16" s="271">
        <f t="shared" si="11"/>
        <v>8.6037987714515193E-2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187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7" t="s">
        <v>175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176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177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178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179</v>
      </c>
    </row>
    <row r="49" spans="2:31" s="4" customFormat="1" hidden="1" x14ac:dyDescent="0.25">
      <c r="B49" s="248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8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184</v>
      </c>
    </row>
    <row r="52" spans="2:31" s="4" customFormat="1" hidden="1" x14ac:dyDescent="0.25">
      <c r="B52" s="298" t="s">
        <v>185</v>
      </c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204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205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74DBB-DBCB-4C72-8E88-1A7CF9284C9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316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208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114660</v>
      </c>
      <c r="D8" s="121">
        <f t="shared" ref="D8:D21" si="0">C8/C9-1</f>
        <v>-3.6195215439705497E-2</v>
      </c>
    </row>
    <row r="9" spans="1:5" x14ac:dyDescent="0.25">
      <c r="A9" s="1"/>
      <c r="B9" s="119">
        <v>2023</v>
      </c>
      <c r="C9" s="120">
        <v>118966</v>
      </c>
      <c r="D9" s="121">
        <f t="shared" si="0"/>
        <v>-4.0217505304515511E-2</v>
      </c>
    </row>
    <row r="10" spans="1:5" x14ac:dyDescent="0.25">
      <c r="A10" s="1"/>
      <c r="B10" s="119">
        <v>2022</v>
      </c>
      <c r="C10" s="120">
        <v>123951</v>
      </c>
      <c r="D10" s="121">
        <f t="shared" si="0"/>
        <v>0.48501222025207258</v>
      </c>
    </row>
    <row r="11" spans="1:5" x14ac:dyDescent="0.25">
      <c r="A11" s="1"/>
      <c r="B11" s="119">
        <v>2021</v>
      </c>
      <c r="C11" s="120">
        <v>83468</v>
      </c>
      <c r="D11" s="121">
        <f t="shared" si="0"/>
        <v>0.61259659969088109</v>
      </c>
    </row>
    <row r="12" spans="1:5" x14ac:dyDescent="0.25">
      <c r="A12" s="1" t="s">
        <v>74</v>
      </c>
      <c r="B12" s="119">
        <v>2020</v>
      </c>
      <c r="C12" s="120">
        <v>51760</v>
      </c>
      <c r="D12" s="121">
        <f t="shared" si="0"/>
        <v>-0.59505237875433226</v>
      </c>
    </row>
    <row r="13" spans="1:5" x14ac:dyDescent="0.25">
      <c r="A13" s="1" t="s">
        <v>76</v>
      </c>
      <c r="B13" s="119">
        <v>2019</v>
      </c>
      <c r="C13" s="120">
        <v>127819</v>
      </c>
      <c r="D13" s="121">
        <f t="shared" si="0"/>
        <v>-3.4030622269917377E-2</v>
      </c>
    </row>
    <row r="14" spans="1:5" x14ac:dyDescent="0.25">
      <c r="A14" s="1" t="s">
        <v>78</v>
      </c>
      <c r="B14" s="119">
        <v>2018</v>
      </c>
      <c r="C14" s="120">
        <v>132322</v>
      </c>
      <c r="D14" s="121">
        <f t="shared" si="0"/>
        <v>4.2012174474552522E-2</v>
      </c>
    </row>
    <row r="15" spans="1:5" x14ac:dyDescent="0.25">
      <c r="A15" s="1" t="s">
        <v>80</v>
      </c>
      <c r="B15" s="119">
        <v>2017</v>
      </c>
      <c r="C15" s="120">
        <v>126987</v>
      </c>
      <c r="D15" s="121">
        <f t="shared" si="0"/>
        <v>1.5408603870142423E-2</v>
      </c>
    </row>
    <row r="16" spans="1:5" x14ac:dyDescent="0.25">
      <c r="A16" s="1" t="s">
        <v>82</v>
      </c>
      <c r="B16" s="119">
        <v>2016</v>
      </c>
      <c r="C16" s="120">
        <v>125060</v>
      </c>
      <c r="D16" s="121">
        <f>C16/C17-1</f>
        <v>2.7194343576542046E-4</v>
      </c>
    </row>
    <row r="17" spans="1:4" x14ac:dyDescent="0.25">
      <c r="A17" s="1" t="s">
        <v>84</v>
      </c>
      <c r="B17" s="119">
        <v>2015</v>
      </c>
      <c r="C17" s="120">
        <v>125026</v>
      </c>
      <c r="D17" s="121">
        <f t="shared" si="0"/>
        <v>0.17537674742175979</v>
      </c>
    </row>
    <row r="18" spans="1:4" x14ac:dyDescent="0.25">
      <c r="A18" s="1" t="s">
        <v>86</v>
      </c>
      <c r="B18" s="119">
        <v>2014</v>
      </c>
      <c r="C18" s="120">
        <v>106371</v>
      </c>
      <c r="D18" s="121">
        <f t="shared" si="0"/>
        <v>-6.1073351575602453E-2</v>
      </c>
    </row>
    <row r="19" spans="1:4" x14ac:dyDescent="0.25">
      <c r="A19" s="1" t="s">
        <v>88</v>
      </c>
      <c r="B19" s="119">
        <v>2013</v>
      </c>
      <c r="C19" s="120">
        <v>113290</v>
      </c>
      <c r="D19" s="121">
        <f t="shared" si="0"/>
        <v>4.5901881497073527E-2</v>
      </c>
    </row>
    <row r="20" spans="1:4" x14ac:dyDescent="0.25">
      <c r="A20" s="1" t="s">
        <v>90</v>
      </c>
      <c r="B20" s="119">
        <v>2012</v>
      </c>
      <c r="C20" s="120">
        <v>108318</v>
      </c>
      <c r="D20" s="121">
        <f>C20/C21-1</f>
        <v>-0.10269643374891269</v>
      </c>
    </row>
    <row r="21" spans="1:4" x14ac:dyDescent="0.25">
      <c r="A21" s="1" t="s">
        <v>92</v>
      </c>
      <c r="B21" s="119">
        <v>2011</v>
      </c>
      <c r="C21" s="120">
        <v>120715</v>
      </c>
      <c r="D21" s="121">
        <f t="shared" si="0"/>
        <v>-0.16099639280228528</v>
      </c>
    </row>
    <row r="22" spans="1:4" x14ac:dyDescent="0.25">
      <c r="A22" s="1" t="s">
        <v>94</v>
      </c>
      <c r="B22" s="119">
        <v>2010</v>
      </c>
      <c r="C22" s="120">
        <v>143879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F522-48A3-42CF-A7F8-52477695B48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317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209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64415</v>
      </c>
      <c r="D8" s="121">
        <f t="shared" ref="D8:D21" si="0">C8/C9-1</f>
        <v>-3.9499582488369267E-2</v>
      </c>
    </row>
    <row r="9" spans="1:5" x14ac:dyDescent="0.25">
      <c r="A9" s="1"/>
      <c r="B9" s="119">
        <v>2023</v>
      </c>
      <c r="C9" s="120">
        <v>67064</v>
      </c>
      <c r="D9" s="121">
        <f t="shared" si="0"/>
        <v>-0.1159154725338466</v>
      </c>
    </row>
    <row r="10" spans="1:5" x14ac:dyDescent="0.25">
      <c r="A10" s="1"/>
      <c r="B10" s="119">
        <v>2022</v>
      </c>
      <c r="C10" s="120">
        <v>75857</v>
      </c>
      <c r="D10" s="121">
        <f t="shared" si="0"/>
        <v>0.89708898114340019</v>
      </c>
    </row>
    <row r="11" spans="1:5" x14ac:dyDescent="0.25">
      <c r="A11" s="1"/>
      <c r="B11" s="119">
        <v>2021</v>
      </c>
      <c r="C11" s="120">
        <v>39986</v>
      </c>
      <c r="D11" s="121">
        <f t="shared" si="0"/>
        <v>0.48934743742550646</v>
      </c>
    </row>
    <row r="12" spans="1:5" x14ac:dyDescent="0.25">
      <c r="A12" s="1" t="s">
        <v>74</v>
      </c>
      <c r="B12" s="119">
        <v>2020</v>
      </c>
      <c r="C12" s="120">
        <v>26848</v>
      </c>
      <c r="D12" s="121">
        <f t="shared" si="0"/>
        <v>-0.64900445804081519</v>
      </c>
    </row>
    <row r="13" spans="1:5" x14ac:dyDescent="0.25">
      <c r="A13" s="1" t="s">
        <v>76</v>
      </c>
      <c r="B13" s="119">
        <v>2019</v>
      </c>
      <c r="C13" s="120">
        <v>76491</v>
      </c>
      <c r="D13" s="121">
        <f t="shared" si="0"/>
        <v>-0.15281100478468901</v>
      </c>
    </row>
    <row r="14" spans="1:5" x14ac:dyDescent="0.25">
      <c r="A14" s="1" t="s">
        <v>78</v>
      </c>
      <c r="B14" s="119">
        <v>2018</v>
      </c>
      <c r="C14" s="120">
        <v>90288</v>
      </c>
      <c r="D14" s="121">
        <f t="shared" si="0"/>
        <v>8.3317335381071222E-2</v>
      </c>
    </row>
    <row r="15" spans="1:5" x14ac:dyDescent="0.25">
      <c r="A15" s="1" t="s">
        <v>80</v>
      </c>
      <c r="B15" s="119">
        <v>2017</v>
      </c>
      <c r="C15" s="120">
        <v>83344</v>
      </c>
      <c r="D15" s="121">
        <f>C15/C16-1</f>
        <v>3.2277242438504716E-2</v>
      </c>
    </row>
    <row r="16" spans="1:5" x14ac:dyDescent="0.25">
      <c r="A16" s="1" t="s">
        <v>82</v>
      </c>
      <c r="B16" s="119">
        <v>2016</v>
      </c>
      <c r="C16" s="120">
        <v>80738</v>
      </c>
      <c r="D16" s="121">
        <f>C16/C17-1</f>
        <v>4.9363140109176085E-2</v>
      </c>
    </row>
    <row r="17" spans="1:4" x14ac:dyDescent="0.25">
      <c r="A17" s="1" t="s">
        <v>84</v>
      </c>
      <c r="B17" s="119">
        <v>2015</v>
      </c>
      <c r="C17" s="120">
        <v>76940</v>
      </c>
      <c r="D17" s="121">
        <f t="shared" si="0"/>
        <v>0.29039832285115308</v>
      </c>
    </row>
    <row r="18" spans="1:4" x14ac:dyDescent="0.25">
      <c r="A18" s="1" t="s">
        <v>86</v>
      </c>
      <c r="B18" s="119">
        <v>2014</v>
      </c>
      <c r="C18" s="120">
        <v>59625</v>
      </c>
      <c r="D18" s="121">
        <f t="shared" si="0"/>
        <v>-0.14425340145817789</v>
      </c>
    </row>
    <row r="19" spans="1:4" x14ac:dyDescent="0.25">
      <c r="A19" s="1" t="s">
        <v>88</v>
      </c>
      <c r="B19" s="119">
        <v>2013</v>
      </c>
      <c r="C19" s="120">
        <v>69676</v>
      </c>
      <c r="D19" s="121">
        <f t="shared" si="0"/>
        <v>-2.5674012753104325E-2</v>
      </c>
    </row>
    <row r="20" spans="1:4" x14ac:dyDescent="0.25">
      <c r="A20" s="1" t="s">
        <v>90</v>
      </c>
      <c r="B20" s="119">
        <v>2012</v>
      </c>
      <c r="C20" s="120">
        <v>71512</v>
      </c>
      <c r="D20" s="121">
        <f>C20/C21-1</f>
        <v>0.12730941421274977</v>
      </c>
    </row>
    <row r="21" spans="1:4" x14ac:dyDescent="0.25">
      <c r="A21" s="1" t="s">
        <v>92</v>
      </c>
      <c r="B21" s="119">
        <v>2011</v>
      </c>
      <c r="C21" s="120">
        <v>63436</v>
      </c>
      <c r="D21" s="121">
        <f t="shared" si="0"/>
        <v>-4.9733357301216419E-2</v>
      </c>
    </row>
    <row r="22" spans="1:4" x14ac:dyDescent="0.25">
      <c r="A22" s="1" t="s">
        <v>94</v>
      </c>
      <c r="B22" s="119">
        <v>2010</v>
      </c>
      <c r="C22" s="120">
        <v>66756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D1BF9-D33F-4D5C-A097-17F0FA0F30F1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318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50245</v>
      </c>
      <c r="D8" s="121">
        <f t="shared" ref="D8:D21" si="0">C8/C9-1</f>
        <v>-3.1925552001849655E-2</v>
      </c>
    </row>
    <row r="9" spans="1:5" x14ac:dyDescent="0.25">
      <c r="A9" s="1"/>
      <c r="B9" s="119">
        <v>2023</v>
      </c>
      <c r="C9" s="120">
        <v>51902</v>
      </c>
      <c r="D9" s="121">
        <f t="shared" si="0"/>
        <v>7.9178275876408799E-2</v>
      </c>
    </row>
    <row r="10" spans="1:5" x14ac:dyDescent="0.25">
      <c r="A10" s="1"/>
      <c r="B10" s="119">
        <v>2022</v>
      </c>
      <c r="C10" s="120">
        <v>48094</v>
      </c>
      <c r="D10" s="121">
        <f t="shared" si="0"/>
        <v>0.10606687824847061</v>
      </c>
    </row>
    <row r="11" spans="1:5" x14ac:dyDescent="0.25">
      <c r="A11" s="1"/>
      <c r="B11" s="119">
        <v>2021</v>
      </c>
      <c r="C11" s="120">
        <v>43482</v>
      </c>
      <c r="D11" s="121">
        <f t="shared" si="0"/>
        <v>0.74542389210019278</v>
      </c>
    </row>
    <row r="12" spans="1:5" x14ac:dyDescent="0.25">
      <c r="A12" s="1" t="s">
        <v>74</v>
      </c>
      <c r="B12" s="119">
        <v>2020</v>
      </c>
      <c r="C12" s="120">
        <v>24912</v>
      </c>
      <c r="D12" s="121">
        <f t="shared" si="0"/>
        <v>-0.51465087281795507</v>
      </c>
    </row>
    <row r="13" spans="1:5" x14ac:dyDescent="0.25">
      <c r="A13" s="1" t="s">
        <v>76</v>
      </c>
      <c r="B13" s="119">
        <v>2019</v>
      </c>
      <c r="C13" s="120">
        <v>51328</v>
      </c>
      <c r="D13" s="121">
        <f t="shared" si="0"/>
        <v>0.22110672312889568</v>
      </c>
    </row>
    <row r="14" spans="1:5" x14ac:dyDescent="0.25">
      <c r="A14" s="1" t="s">
        <v>78</v>
      </c>
      <c r="B14" s="119">
        <v>2018</v>
      </c>
      <c r="C14" s="120">
        <v>42034</v>
      </c>
      <c r="D14" s="121">
        <f t="shared" si="0"/>
        <v>-3.6867309763306877E-2</v>
      </c>
    </row>
    <row r="15" spans="1:5" x14ac:dyDescent="0.25">
      <c r="A15" s="1" t="s">
        <v>80</v>
      </c>
      <c r="B15" s="119">
        <v>2017</v>
      </c>
      <c r="C15" s="120">
        <v>43643</v>
      </c>
      <c r="D15" s="121">
        <f>C15/C16-1</f>
        <v>-1.5319705789449967E-2</v>
      </c>
    </row>
    <row r="16" spans="1:5" x14ac:dyDescent="0.25">
      <c r="A16" s="1" t="s">
        <v>82</v>
      </c>
      <c r="B16" s="119">
        <v>2016</v>
      </c>
      <c r="C16" s="120">
        <v>44322</v>
      </c>
      <c r="D16" s="121">
        <f>C16/C17-1</f>
        <v>-7.8276421411637487E-2</v>
      </c>
    </row>
    <row r="17" spans="1:4" x14ac:dyDescent="0.25">
      <c r="A17" s="1" t="s">
        <v>84</v>
      </c>
      <c r="B17" s="119">
        <v>2015</v>
      </c>
      <c r="C17" s="120">
        <v>48086</v>
      </c>
      <c r="D17" s="121">
        <f t="shared" si="0"/>
        <v>2.866555427202333E-2</v>
      </c>
    </row>
    <row r="18" spans="1:4" x14ac:dyDescent="0.25">
      <c r="A18" s="1" t="s">
        <v>86</v>
      </c>
      <c r="B18" s="119">
        <v>2014</v>
      </c>
      <c r="C18" s="120">
        <v>46746</v>
      </c>
      <c r="D18" s="121">
        <f t="shared" si="0"/>
        <v>7.1811803549318931E-2</v>
      </c>
    </row>
    <row r="19" spans="1:4" x14ac:dyDescent="0.25">
      <c r="A19" s="1" t="s">
        <v>88</v>
      </c>
      <c r="B19" s="119">
        <v>2013</v>
      </c>
      <c r="C19" s="120">
        <v>43614</v>
      </c>
      <c r="D19" s="121">
        <f t="shared" si="0"/>
        <v>0.18496984187360765</v>
      </c>
    </row>
    <row r="20" spans="1:4" x14ac:dyDescent="0.25">
      <c r="A20" s="1" t="s">
        <v>90</v>
      </c>
      <c r="B20" s="119">
        <v>2012</v>
      </c>
      <c r="C20" s="120">
        <v>36806</v>
      </c>
      <c r="D20" s="121">
        <f>C20/C21-1</f>
        <v>-0.35742593271530576</v>
      </c>
    </row>
    <row r="21" spans="1:4" x14ac:dyDescent="0.25">
      <c r="A21" s="1" t="s">
        <v>92</v>
      </c>
      <c r="B21" s="119">
        <v>2011</v>
      </c>
      <c r="C21" s="120">
        <v>57279</v>
      </c>
      <c r="D21" s="121">
        <f t="shared" si="0"/>
        <v>-0.25730326880437737</v>
      </c>
    </row>
    <row r="22" spans="1:4" x14ac:dyDescent="0.25">
      <c r="A22" s="1" t="s">
        <v>94</v>
      </c>
      <c r="B22" s="119">
        <v>2010</v>
      </c>
      <c r="C22" s="120">
        <v>77123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CF5DB-07E4-4F4C-B9B1-4FCE88BA281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75767</v>
      </c>
      <c r="O7" s="94">
        <v>124698</v>
      </c>
      <c r="P7" s="94">
        <v>124223</v>
      </c>
      <c r="Q7" s="94">
        <v>125992</v>
      </c>
      <c r="R7" s="94">
        <v>123702</v>
      </c>
      <c r="S7" s="95">
        <f t="shared" ref="S7:S52" si="4">IFERROR(R7/Q7-1,"-")</f>
        <v>-1.8175757190932784E-2</v>
      </c>
      <c r="T7" s="95">
        <f t="shared" ref="T7:T52" si="5">IFERROR(R7/N7-1,"-")</f>
        <v>0.63266329668589227</v>
      </c>
      <c r="U7" s="94">
        <f t="shared" ref="U7:U52" si="6">IFERROR(R7-Q7,"-")</f>
        <v>-2290</v>
      </c>
      <c r="V7" s="94">
        <f t="shared" ref="V7:V52" si="7">IFERROR(R7-N7,"-")</f>
        <v>47935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50376</v>
      </c>
      <c r="O8" s="97">
        <v>90035</v>
      </c>
      <c r="P8" s="97">
        <v>88140</v>
      </c>
      <c r="Q8" s="97">
        <v>90425</v>
      </c>
      <c r="R8" s="97">
        <v>87684</v>
      </c>
      <c r="S8" s="98">
        <f t="shared" si="4"/>
        <v>-3.0312413602432975E-2</v>
      </c>
      <c r="T8" s="98">
        <f t="shared" si="5"/>
        <v>0.74059075750357306</v>
      </c>
      <c r="U8" s="97">
        <f t="shared" si="6"/>
        <v>-2741</v>
      </c>
      <c r="V8" s="97">
        <f t="shared" si="7"/>
        <v>37308</v>
      </c>
      <c r="W8" s="98">
        <f>R8/R7</f>
        <v>0.70883251685502258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41725</v>
      </c>
      <c r="O9" s="53">
        <v>71922</v>
      </c>
      <c r="P9" s="53">
        <v>72243</v>
      </c>
      <c r="Q9" s="53">
        <v>74240</v>
      </c>
      <c r="R9" s="53">
        <v>72139</v>
      </c>
      <c r="S9" s="100">
        <f t="shared" si="4"/>
        <v>-2.8300107758620685E-2</v>
      </c>
      <c r="T9" s="100">
        <f t="shared" si="5"/>
        <v>0.72891551827441581</v>
      </c>
      <c r="U9" s="53">
        <f t="shared" si="6"/>
        <v>-2101</v>
      </c>
      <c r="V9" s="53">
        <f t="shared" si="7"/>
        <v>30414</v>
      </c>
      <c r="W9" s="100">
        <f>R9/R7</f>
        <v>0.58316761248807614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8651</v>
      </c>
      <c r="O10" s="53">
        <v>18113</v>
      </c>
      <c r="P10" s="53">
        <v>15897</v>
      </c>
      <c r="Q10" s="53">
        <v>16185</v>
      </c>
      <c r="R10" s="53">
        <v>15545</v>
      </c>
      <c r="S10" s="100">
        <f t="shared" si="4"/>
        <v>-3.9542786530738283E-2</v>
      </c>
      <c r="T10" s="100">
        <f t="shared" si="5"/>
        <v>0.79690209224367115</v>
      </c>
      <c r="U10" s="53">
        <f t="shared" si="6"/>
        <v>-640</v>
      </c>
      <c r="V10" s="53">
        <f t="shared" si="7"/>
        <v>6894</v>
      </c>
      <c r="W10" s="100">
        <f>R10/R7</f>
        <v>0.12566490436694638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25391</v>
      </c>
      <c r="O11" s="97">
        <v>34663</v>
      </c>
      <c r="P11" s="97">
        <v>36083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0.41853412626521203</v>
      </c>
      <c r="U11" s="97">
        <f t="shared" si="6"/>
        <v>451</v>
      </c>
      <c r="V11" s="97">
        <f t="shared" si="7"/>
        <v>10627</v>
      </c>
      <c r="W11" s="98">
        <f>R11/R7</f>
        <v>0.29116748314497742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30111</v>
      </c>
      <c r="O12" s="101">
        <v>44921</v>
      </c>
      <c r="P12" s="101">
        <v>45920</v>
      </c>
      <c r="Q12" s="101">
        <v>46039</v>
      </c>
      <c r="R12" s="101">
        <v>43954</v>
      </c>
      <c r="S12" s="102">
        <f t="shared" si="4"/>
        <v>-4.5287690870783437E-2</v>
      </c>
      <c r="T12" s="102">
        <f t="shared" si="5"/>
        <v>0.45973232373551198</v>
      </c>
      <c r="U12" s="101">
        <f t="shared" si="6"/>
        <v>-2085</v>
      </c>
      <c r="V12" s="101">
        <f t="shared" si="7"/>
        <v>13843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22844</v>
      </c>
      <c r="O13" s="97">
        <v>35166</v>
      </c>
      <c r="P13" s="97">
        <v>34910</v>
      </c>
      <c r="Q13" s="97">
        <v>34652</v>
      </c>
      <c r="R13" s="97">
        <v>32335</v>
      </c>
      <c r="S13" s="98">
        <f t="shared" si="4"/>
        <v>-6.6864827426988294E-2</v>
      </c>
      <c r="T13" s="98">
        <f t="shared" si="5"/>
        <v>0.41547014533356674</v>
      </c>
      <c r="U13" s="97">
        <f t="shared" si="6"/>
        <v>-2317</v>
      </c>
      <c r="V13" s="97">
        <f t="shared" si="7"/>
        <v>9491</v>
      </c>
      <c r="W13" s="98">
        <f>R13/R12</f>
        <v>0.73565545797879606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20914</v>
      </c>
      <c r="O14" s="53">
        <v>30154</v>
      </c>
      <c r="P14" s="53">
        <v>30585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0.35459500812852629</v>
      </c>
      <c r="U14" s="53">
        <f t="shared" si="6"/>
        <v>-2545</v>
      </c>
      <c r="V14" s="53">
        <f t="shared" si="7"/>
        <v>7416</v>
      </c>
      <c r="W14" s="100">
        <f>R14/R12</f>
        <v>0.64453747099240111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1930</v>
      </c>
      <c r="O15" s="53">
        <v>5012</v>
      </c>
      <c r="P15" s="53">
        <v>4325</v>
      </c>
      <c r="Q15" s="53">
        <v>3777</v>
      </c>
      <c r="R15" s="53">
        <v>4005</v>
      </c>
      <c r="S15" s="100">
        <f t="shared" si="4"/>
        <v>6.0365369340746655E-2</v>
      </c>
      <c r="T15" s="100">
        <f t="shared" si="5"/>
        <v>1.0751295336787563</v>
      </c>
      <c r="U15" s="53">
        <f t="shared" si="6"/>
        <v>228</v>
      </c>
      <c r="V15" s="53">
        <f t="shared" si="7"/>
        <v>2075</v>
      </c>
      <c r="W15" s="100">
        <f>R15/R12</f>
        <v>9.1117986986394867E-2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11010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0.264344542021204</v>
      </c>
    </row>
    <row r="17" spans="2:23" x14ac:dyDescent="0.25">
      <c r="B17" s="93" t="s">
        <v>47</v>
      </c>
      <c r="C17" s="101">
        <v>41159</v>
      </c>
      <c r="D17" s="101">
        <v>20336</v>
      </c>
      <c r="E17" s="101">
        <v>24064</v>
      </c>
      <c r="F17" s="101">
        <v>38225</v>
      </c>
      <c r="G17" s="101">
        <v>37475</v>
      </c>
      <c r="H17" s="101">
        <v>37833</v>
      </c>
      <c r="I17" s="102">
        <f t="shared" si="0"/>
        <v>9.55303535690466E-3</v>
      </c>
      <c r="J17" s="102">
        <f t="shared" si="1"/>
        <v>0.86039535798583788</v>
      </c>
      <c r="K17" s="101">
        <f t="shared" si="2"/>
        <v>358</v>
      </c>
      <c r="L17" s="101">
        <f t="shared" si="3"/>
        <v>17497</v>
      </c>
      <c r="M17" s="95">
        <f>H17/H17</f>
        <v>1</v>
      </c>
      <c r="N17" s="101">
        <v>20273</v>
      </c>
      <c r="O17" s="101">
        <v>39041</v>
      </c>
      <c r="P17" s="101">
        <v>37006</v>
      </c>
      <c r="Q17" s="101">
        <v>37000</v>
      </c>
      <c r="R17" s="101">
        <v>37015</v>
      </c>
      <c r="S17" s="102">
        <f t="shared" si="4"/>
        <v>4.0540540540545678E-4</v>
      </c>
      <c r="T17" s="102">
        <f t="shared" si="5"/>
        <v>0.8258274552360283</v>
      </c>
      <c r="U17" s="101">
        <f t="shared" si="6"/>
        <v>15</v>
      </c>
      <c r="V17" s="101">
        <f t="shared" si="7"/>
        <v>16742</v>
      </c>
      <c r="W17" s="95">
        <f>R17/R17</f>
        <v>1</v>
      </c>
    </row>
    <row r="18" spans="2:23" x14ac:dyDescent="0.25">
      <c r="B18" s="96" t="s">
        <v>62</v>
      </c>
      <c r="C18" s="97">
        <v>20753</v>
      </c>
      <c r="D18" s="97">
        <v>9541</v>
      </c>
      <c r="E18" s="97">
        <v>10403</v>
      </c>
      <c r="F18" s="97">
        <v>21063</v>
      </c>
      <c r="G18" s="97">
        <v>20218</v>
      </c>
      <c r="H18" s="97">
        <v>21376</v>
      </c>
      <c r="I18" s="98">
        <f t="shared" si="0"/>
        <v>5.7275694925314147E-2</v>
      </c>
      <c r="J18" s="98">
        <f t="shared" si="1"/>
        <v>1.240436012996541</v>
      </c>
      <c r="K18" s="97">
        <f t="shared" si="2"/>
        <v>1158</v>
      </c>
      <c r="L18" s="97">
        <f t="shared" si="3"/>
        <v>11835</v>
      </c>
      <c r="M18" s="98">
        <f>H18/H17</f>
        <v>0.56500938334258455</v>
      </c>
      <c r="N18" s="97">
        <v>7451</v>
      </c>
      <c r="O18" s="97">
        <v>21626</v>
      </c>
      <c r="P18" s="97">
        <v>19944</v>
      </c>
      <c r="Q18" s="97">
        <v>20827</v>
      </c>
      <c r="R18" s="97">
        <v>20799</v>
      </c>
      <c r="S18" s="98">
        <f t="shared" si="4"/>
        <v>-1.3444087002448812E-3</v>
      </c>
      <c r="T18" s="98">
        <f t="shared" si="5"/>
        <v>1.7914373909542345</v>
      </c>
      <c r="U18" s="97">
        <f t="shared" si="6"/>
        <v>-28</v>
      </c>
      <c r="V18" s="97">
        <f t="shared" si="7"/>
        <v>13348</v>
      </c>
      <c r="W18" s="98">
        <f>R18/R17</f>
        <v>0.56190733486424427</v>
      </c>
    </row>
    <row r="19" spans="2:23" x14ac:dyDescent="0.25">
      <c r="B19" s="99" t="s">
        <v>63</v>
      </c>
      <c r="C19" s="53">
        <v>14966</v>
      </c>
      <c r="D19" s="53">
        <v>6536</v>
      </c>
      <c r="E19" s="53">
        <v>7396</v>
      </c>
      <c r="F19" s="53">
        <v>15144</v>
      </c>
      <c r="G19" s="53">
        <v>15039</v>
      </c>
      <c r="H19" s="53">
        <v>15654</v>
      </c>
      <c r="I19" s="100">
        <f t="shared" si="0"/>
        <v>4.0893676441252635E-2</v>
      </c>
      <c r="J19" s="100">
        <f t="shared" si="1"/>
        <v>1.3950428396572829</v>
      </c>
      <c r="K19" s="53">
        <f t="shared" si="2"/>
        <v>615</v>
      </c>
      <c r="L19" s="53">
        <f t="shared" si="3"/>
        <v>9118</v>
      </c>
      <c r="M19" s="100">
        <f>H19/H17</f>
        <v>0.41376576005074933</v>
      </c>
      <c r="N19" s="53">
        <v>5310</v>
      </c>
      <c r="O19" s="53">
        <v>15490</v>
      </c>
      <c r="P19" s="53">
        <v>15118</v>
      </c>
      <c r="Q19" s="53">
        <v>15118</v>
      </c>
      <c r="R19" s="53">
        <v>16190</v>
      </c>
      <c r="S19" s="100">
        <f t="shared" si="4"/>
        <v>7.0908850377034094E-2</v>
      </c>
      <c r="T19" s="100">
        <f t="shared" si="5"/>
        <v>2.0489642184557439</v>
      </c>
      <c r="U19" s="53">
        <f t="shared" si="6"/>
        <v>1072</v>
      </c>
      <c r="V19" s="53">
        <f t="shared" si="7"/>
        <v>10880</v>
      </c>
      <c r="W19" s="100">
        <f>R19/R17</f>
        <v>0.43739024719708225</v>
      </c>
    </row>
    <row r="20" spans="2:23" x14ac:dyDescent="0.25">
      <c r="B20" s="99" t="s">
        <v>64</v>
      </c>
      <c r="C20" s="53">
        <v>5788</v>
      </c>
      <c r="D20" s="53">
        <v>3005</v>
      </c>
      <c r="E20" s="53">
        <v>3007</v>
      </c>
      <c r="F20" s="53">
        <v>5919</v>
      </c>
      <c r="G20" s="53">
        <v>5179</v>
      </c>
      <c r="H20" s="53">
        <v>5722</v>
      </c>
      <c r="I20" s="100">
        <f t="shared" si="0"/>
        <v>0.1048464954624444</v>
      </c>
      <c r="J20" s="100">
        <f t="shared" si="1"/>
        <v>0.90415973377703818</v>
      </c>
      <c r="K20" s="53">
        <f t="shared" si="2"/>
        <v>543</v>
      </c>
      <c r="L20" s="53">
        <f t="shared" si="3"/>
        <v>2717</v>
      </c>
      <c r="M20" s="100">
        <f>H20/H17</f>
        <v>0.15124362329183516</v>
      </c>
      <c r="N20" s="53">
        <v>2141</v>
      </c>
      <c r="O20" s="53">
        <v>6136</v>
      </c>
      <c r="P20" s="53">
        <v>4826</v>
      </c>
      <c r="Q20" s="53">
        <v>5709</v>
      </c>
      <c r="R20" s="53">
        <v>4609</v>
      </c>
      <c r="S20" s="100">
        <f t="shared" si="4"/>
        <v>-0.19267822736030826</v>
      </c>
      <c r="T20" s="100">
        <f t="shared" si="5"/>
        <v>1.1527323680523121</v>
      </c>
      <c r="U20" s="53">
        <f t="shared" si="6"/>
        <v>-1100</v>
      </c>
      <c r="V20" s="53">
        <f t="shared" si="7"/>
        <v>2468</v>
      </c>
      <c r="W20" s="100">
        <f>R20/R17</f>
        <v>0.12451708766716196</v>
      </c>
    </row>
    <row r="21" spans="2:23" x14ac:dyDescent="0.25">
      <c r="B21" s="96" t="s">
        <v>65</v>
      </c>
      <c r="C21" s="97">
        <v>20406</v>
      </c>
      <c r="D21" s="97">
        <v>10795</v>
      </c>
      <c r="E21" s="97">
        <v>13661</v>
      </c>
      <c r="F21" s="97">
        <v>17162</v>
      </c>
      <c r="G21" s="97">
        <v>17257</v>
      </c>
      <c r="H21" s="97">
        <v>16457</v>
      </c>
      <c r="I21" s="98">
        <f t="shared" si="0"/>
        <v>-4.6357999652315018E-2</v>
      </c>
      <c r="J21" s="98">
        <f t="shared" si="1"/>
        <v>0.52450208429828615</v>
      </c>
      <c r="K21" s="97">
        <f t="shared" si="2"/>
        <v>-800</v>
      </c>
      <c r="L21" s="97">
        <f t="shared" si="3"/>
        <v>5662</v>
      </c>
      <c r="M21" s="98">
        <f>H21/H17</f>
        <v>0.43499061665741551</v>
      </c>
      <c r="N21" s="97">
        <v>12822</v>
      </c>
      <c r="O21" s="97">
        <v>17415</v>
      </c>
      <c r="P21" s="97">
        <v>17062</v>
      </c>
      <c r="Q21" s="97">
        <v>16173</v>
      </c>
      <c r="R21" s="97">
        <v>16216</v>
      </c>
      <c r="S21" s="98">
        <f t="shared" si="4"/>
        <v>2.6587522413898945E-3</v>
      </c>
      <c r="T21" s="98">
        <f t="shared" si="5"/>
        <v>0.26470129464982062</v>
      </c>
      <c r="U21" s="97">
        <f t="shared" si="6"/>
        <v>43</v>
      </c>
      <c r="V21" s="97">
        <f t="shared" si="7"/>
        <v>3394</v>
      </c>
      <c r="W21" s="98">
        <f>R21/R17</f>
        <v>0.43809266513575579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763</v>
      </c>
      <c r="R22" s="101">
        <v>916</v>
      </c>
      <c r="S22" s="102">
        <f t="shared" si="4"/>
        <v>0.20052424639580613</v>
      </c>
      <c r="T22" s="102">
        <f t="shared" si="5"/>
        <v>0.14214463840398994</v>
      </c>
      <c r="U22" s="101">
        <f t="shared" si="6"/>
        <v>153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749</v>
      </c>
      <c r="R23" s="97">
        <v>898</v>
      </c>
      <c r="S23" s="98">
        <f t="shared" si="4"/>
        <v>0.19893190921228299</v>
      </c>
      <c r="T23" s="98">
        <f t="shared" si="5"/>
        <v>0.1197007481296759</v>
      </c>
      <c r="U23" s="97">
        <f t="shared" si="6"/>
        <v>149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9306</v>
      </c>
      <c r="O29" s="101">
        <v>18373</v>
      </c>
      <c r="P29" s="101">
        <v>18698</v>
      </c>
      <c r="Q29" s="101">
        <v>20140</v>
      </c>
      <c r="R29" s="101">
        <v>19634</v>
      </c>
      <c r="S29" s="102">
        <f t="shared" si="4"/>
        <v>-2.5124131082423062E-2</v>
      </c>
      <c r="T29" s="102">
        <f t="shared" si="5"/>
        <v>1.1098216204599183</v>
      </c>
      <c r="U29" s="101">
        <f t="shared" si="6"/>
        <v>-506</v>
      </c>
      <c r="V29" s="101">
        <f t="shared" si="7"/>
        <v>10328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6478</v>
      </c>
      <c r="O30" s="97">
        <v>14288</v>
      </c>
      <c r="P30" s="97">
        <v>14351</v>
      </c>
      <c r="Q30" s="97">
        <v>15777</v>
      </c>
      <c r="R30" s="97">
        <v>15181</v>
      </c>
      <c r="S30" s="98">
        <f t="shared" si="4"/>
        <v>-3.7776510109653327E-2</v>
      </c>
      <c r="T30" s="98">
        <f t="shared" si="5"/>
        <v>1.3434702068539672</v>
      </c>
      <c r="U30" s="97">
        <f t="shared" si="6"/>
        <v>-596</v>
      </c>
      <c r="V30" s="97">
        <f t="shared" si="7"/>
        <v>8703</v>
      </c>
      <c r="W30" s="98">
        <f>R30/R29</f>
        <v>0.77319955179790156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5214</v>
      </c>
      <c r="O31" s="53">
        <v>12383</v>
      </c>
      <c r="P31" s="53">
        <v>12252</v>
      </c>
      <c r="Q31" s="53">
        <v>13674</v>
      </c>
      <c r="R31" s="53">
        <v>13072</v>
      </c>
      <c r="S31" s="100">
        <f t="shared" si="4"/>
        <v>-4.4025157232704393E-2</v>
      </c>
      <c r="T31" s="100">
        <f t="shared" si="5"/>
        <v>1.5070962792481781</v>
      </c>
      <c r="U31" s="53">
        <f t="shared" si="6"/>
        <v>-602</v>
      </c>
      <c r="V31" s="53">
        <f t="shared" si="7"/>
        <v>7858</v>
      </c>
      <c r="W31" s="100">
        <f>R31/R29</f>
        <v>0.66578384435163496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0.668512658227848</v>
      </c>
      <c r="U32" s="53">
        <f t="shared" si="6"/>
        <v>6</v>
      </c>
      <c r="V32" s="53">
        <f t="shared" si="7"/>
        <v>845</v>
      </c>
      <c r="W32" s="100">
        <f>R32/R29</f>
        <v>0.10741570744626668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2828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0.57461103253182455</v>
      </c>
      <c r="U33" s="97">
        <f t="shared" si="6"/>
        <v>90</v>
      </c>
      <c r="V33" s="97">
        <f t="shared" si="7"/>
        <v>1625</v>
      </c>
      <c r="W33" s="98">
        <f>R33/R29</f>
        <v>0.22680044820209841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2934</v>
      </c>
      <c r="O36" s="101">
        <v>4097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0.56952965235173814</v>
      </c>
      <c r="U36" s="101">
        <f t="shared" si="6"/>
        <v>-192</v>
      </c>
      <c r="V36" s="101">
        <f t="shared" si="7"/>
        <v>1671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2672</v>
      </c>
      <c r="O37" s="97">
        <v>3253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0.39333832335329344</v>
      </c>
      <c r="U37" s="97">
        <f t="shared" si="6"/>
        <v>-192</v>
      </c>
      <c r="V37" s="97">
        <f t="shared" si="7"/>
        <v>1051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2710</v>
      </c>
      <c r="P39" s="101">
        <v>2739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2710</v>
      </c>
      <c r="P40" s="97">
        <v>2739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1036</v>
      </c>
      <c r="P42" s="53">
        <v>1065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3065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1.1197389885807505</v>
      </c>
      <c r="U43" s="101">
        <f t="shared" si="6"/>
        <v>82</v>
      </c>
      <c r="V43" s="101">
        <f t="shared" si="7"/>
        <v>3432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1583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2.003790271636134</v>
      </c>
      <c r="U44" s="97">
        <f t="shared" si="6"/>
        <v>0</v>
      </c>
      <c r="V44" s="97">
        <f t="shared" si="7"/>
        <v>3172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3075</v>
      </c>
      <c r="P48" s="101">
        <v>3041</v>
      </c>
      <c r="Q48" s="101">
        <v>3085</v>
      </c>
      <c r="R48" s="101">
        <v>3113</v>
      </c>
      <c r="S48" s="102">
        <f t="shared" si="4"/>
        <v>9.0761750405186081E-3</v>
      </c>
      <c r="T48" s="102">
        <f t="shared" si="5"/>
        <v>0.11938151743976988</v>
      </c>
      <c r="U48" s="101">
        <f t="shared" si="6"/>
        <v>28</v>
      </c>
      <c r="V48" s="101">
        <f t="shared" si="7"/>
        <v>332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2871</v>
      </c>
      <c r="P49" s="97">
        <v>2627</v>
      </c>
      <c r="Q49" s="97">
        <v>2697</v>
      </c>
      <c r="R49" s="97">
        <v>2725</v>
      </c>
      <c r="S49" s="98">
        <f t="shared" si="4"/>
        <v>1.0381905821282844E-2</v>
      </c>
      <c r="T49" s="98">
        <f t="shared" si="5"/>
        <v>-9.4511086877498984E-3</v>
      </c>
      <c r="U49" s="97">
        <f t="shared" si="6"/>
        <v>28</v>
      </c>
      <c r="V49" s="97">
        <f t="shared" si="7"/>
        <v>-26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2047</v>
      </c>
      <c r="P50" s="53">
        <v>2013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644</v>
      </c>
      <c r="R51" s="53">
        <v>672</v>
      </c>
      <c r="S51" s="100">
        <f t="shared" si="4"/>
        <v>4.3478260869565188E-2</v>
      </c>
      <c r="T51" s="100">
        <f t="shared" si="5"/>
        <v>0.14675767918088733</v>
      </c>
      <c r="U51" s="53">
        <f t="shared" si="6"/>
        <v>28</v>
      </c>
      <c r="V51" s="53">
        <f t="shared" si="7"/>
        <v>86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E0A68-4CA5-4FD2-A1EB-BD6ED7C6F82A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179</v>
      </c>
      <c r="M7" s="94">
        <v>294</v>
      </c>
      <c r="N7" s="94">
        <v>302</v>
      </c>
      <c r="O7" s="94">
        <v>318</v>
      </c>
      <c r="P7" s="94">
        <v>320</v>
      </c>
      <c r="Q7" s="95">
        <f t="shared" ref="Q7:Q52" si="0">IFERROR(P7/O7-1,"-")</f>
        <v>6.2893081761006275E-3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112</v>
      </c>
      <c r="M8" s="97">
        <v>195</v>
      </c>
      <c r="N8" s="97">
        <v>194</v>
      </c>
      <c r="O8" s="97">
        <v>207</v>
      </c>
      <c r="P8" s="97">
        <v>207</v>
      </c>
      <c r="Q8" s="98">
        <f t="shared" si="0"/>
        <v>0</v>
      </c>
      <c r="R8" s="97">
        <f t="shared" si="1"/>
        <v>0</v>
      </c>
      <c r="S8" s="98">
        <f>P8/P7</f>
        <v>0.64687499999999998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76</v>
      </c>
      <c r="M9" s="53">
        <v>129</v>
      </c>
      <c r="N9" s="53">
        <v>129</v>
      </c>
      <c r="O9" s="53">
        <v>135</v>
      </c>
      <c r="P9" s="53">
        <v>133</v>
      </c>
      <c r="Q9" s="100">
        <f t="shared" si="0"/>
        <v>-1.4814814814814836E-2</v>
      </c>
      <c r="R9" s="53">
        <f t="shared" si="1"/>
        <v>-2</v>
      </c>
      <c r="S9" s="100">
        <f>P9/P7</f>
        <v>0.41562500000000002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36</v>
      </c>
      <c r="M10" s="53">
        <v>66</v>
      </c>
      <c r="N10" s="53">
        <v>65</v>
      </c>
      <c r="O10" s="53">
        <v>72</v>
      </c>
      <c r="P10" s="53">
        <v>74</v>
      </c>
      <c r="Q10" s="100">
        <f t="shared" si="0"/>
        <v>2.7777777777777679E-2</v>
      </c>
      <c r="R10" s="53">
        <f t="shared" si="1"/>
        <v>2</v>
      </c>
      <c r="S10" s="100">
        <f>P10/P7</f>
        <v>0.23125000000000001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67</v>
      </c>
      <c r="M11" s="97">
        <v>99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0.35312500000000002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56</v>
      </c>
      <c r="M12" s="101">
        <v>85</v>
      </c>
      <c r="N12" s="101">
        <v>90</v>
      </c>
      <c r="O12" s="101">
        <v>93</v>
      </c>
      <c r="P12" s="101">
        <v>90</v>
      </c>
      <c r="Q12" s="102">
        <f t="shared" si="0"/>
        <v>-3.2258064516129004E-2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38</v>
      </c>
      <c r="M13" s="97">
        <v>61</v>
      </c>
      <c r="N13" s="97">
        <v>61</v>
      </c>
      <c r="O13" s="97">
        <v>61</v>
      </c>
      <c r="P13" s="97">
        <v>58</v>
      </c>
      <c r="Q13" s="98">
        <f t="shared" si="0"/>
        <v>-4.9180327868852514E-2</v>
      </c>
      <c r="R13" s="97">
        <f t="shared" si="1"/>
        <v>-3</v>
      </c>
      <c r="S13" s="98">
        <f>P13/P12</f>
        <v>0.64444444444444449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33</v>
      </c>
      <c r="M14" s="53">
        <v>49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0.52222222222222225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5</v>
      </c>
      <c r="M15" s="53">
        <v>12</v>
      </c>
      <c r="N15" s="53">
        <v>11</v>
      </c>
      <c r="O15" s="53">
        <v>10</v>
      </c>
      <c r="P15" s="53">
        <v>11</v>
      </c>
      <c r="Q15" s="100">
        <f t="shared" si="0"/>
        <v>0.10000000000000009</v>
      </c>
      <c r="R15" s="53">
        <f t="shared" si="1"/>
        <v>1</v>
      </c>
      <c r="S15" s="100">
        <f>P15/P12</f>
        <v>0.12222222222222222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0.35555555555555557</v>
      </c>
    </row>
    <row r="17" spans="2:19" x14ac:dyDescent="0.25">
      <c r="B17" s="93" t="s">
        <v>47</v>
      </c>
      <c r="C17" s="101">
        <v>103</v>
      </c>
      <c r="D17" s="101">
        <v>45</v>
      </c>
      <c r="E17" s="101">
        <v>48</v>
      </c>
      <c r="F17" s="101">
        <v>77</v>
      </c>
      <c r="G17" s="101">
        <v>79</v>
      </c>
      <c r="H17" s="101">
        <v>81</v>
      </c>
      <c r="I17" s="102">
        <f t="shared" si="2"/>
        <v>2.5316455696202445E-2</v>
      </c>
      <c r="J17" s="101">
        <f t="shared" si="3"/>
        <v>2</v>
      </c>
      <c r="K17" s="95">
        <f>H17/H17</f>
        <v>1</v>
      </c>
      <c r="L17" s="101">
        <v>40</v>
      </c>
      <c r="M17" s="101">
        <v>78</v>
      </c>
      <c r="N17" s="101">
        <v>77</v>
      </c>
      <c r="O17" s="101">
        <v>80</v>
      </c>
      <c r="P17" s="101">
        <v>80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40</v>
      </c>
      <c r="D18" s="97">
        <v>17</v>
      </c>
      <c r="E18" s="97">
        <v>18</v>
      </c>
      <c r="F18" s="97">
        <v>34</v>
      </c>
      <c r="G18" s="97">
        <v>35</v>
      </c>
      <c r="H18" s="97">
        <v>38</v>
      </c>
      <c r="I18" s="98">
        <f t="shared" si="2"/>
        <v>8.5714285714285632E-2</v>
      </c>
      <c r="J18" s="97">
        <f t="shared" si="3"/>
        <v>3</v>
      </c>
      <c r="K18" s="98">
        <f>H18/H17</f>
        <v>0.46913580246913578</v>
      </c>
      <c r="L18" s="97">
        <v>13</v>
      </c>
      <c r="M18" s="97">
        <v>35</v>
      </c>
      <c r="N18" s="97">
        <v>34</v>
      </c>
      <c r="O18" s="97">
        <v>37</v>
      </c>
      <c r="P18" s="97">
        <v>37</v>
      </c>
      <c r="Q18" s="98">
        <f t="shared" si="0"/>
        <v>0</v>
      </c>
      <c r="R18" s="97">
        <f t="shared" si="1"/>
        <v>0</v>
      </c>
      <c r="S18" s="98">
        <f>P18/P17</f>
        <v>0.46250000000000002</v>
      </c>
    </row>
    <row r="19" spans="2:19" x14ac:dyDescent="0.25">
      <c r="B19" s="99" t="s">
        <v>63</v>
      </c>
      <c r="C19" s="53">
        <v>21</v>
      </c>
      <c r="D19" s="53">
        <v>10</v>
      </c>
      <c r="E19" s="53">
        <v>11</v>
      </c>
      <c r="F19" s="53">
        <v>22</v>
      </c>
      <c r="G19" s="53">
        <v>23</v>
      </c>
      <c r="H19" s="53">
        <v>24</v>
      </c>
      <c r="I19" s="100">
        <f t="shared" si="2"/>
        <v>4.3478260869565188E-2</v>
      </c>
      <c r="J19" s="53">
        <f t="shared" si="3"/>
        <v>1</v>
      </c>
      <c r="K19" s="100">
        <f>H19/H17</f>
        <v>0.29629629629629628</v>
      </c>
      <c r="L19" s="53">
        <v>7</v>
      </c>
      <c r="M19" s="53">
        <v>23</v>
      </c>
      <c r="N19" s="53">
        <v>23</v>
      </c>
      <c r="O19" s="53">
        <v>23</v>
      </c>
      <c r="P19" s="53">
        <v>24</v>
      </c>
      <c r="Q19" s="100">
        <f t="shared" si="0"/>
        <v>4.3478260869565188E-2</v>
      </c>
      <c r="R19" s="53">
        <f t="shared" si="1"/>
        <v>1</v>
      </c>
      <c r="S19" s="100">
        <f>P19/P17</f>
        <v>0.3</v>
      </c>
    </row>
    <row r="20" spans="2:19" x14ac:dyDescent="0.25">
      <c r="B20" s="99" t="s">
        <v>64</v>
      </c>
      <c r="C20" s="53">
        <v>19</v>
      </c>
      <c r="D20" s="53">
        <v>7</v>
      </c>
      <c r="E20" s="53">
        <v>7</v>
      </c>
      <c r="F20" s="53">
        <v>12</v>
      </c>
      <c r="G20" s="53">
        <v>12</v>
      </c>
      <c r="H20" s="53">
        <v>14</v>
      </c>
      <c r="I20" s="100">
        <f t="shared" si="2"/>
        <v>0.16666666666666674</v>
      </c>
      <c r="J20" s="53">
        <f t="shared" si="3"/>
        <v>2</v>
      </c>
      <c r="K20" s="100">
        <f>H20/H17</f>
        <v>0.1728395061728395</v>
      </c>
      <c r="L20" s="53">
        <v>6</v>
      </c>
      <c r="M20" s="53">
        <v>12</v>
      </c>
      <c r="N20" s="53">
        <v>11</v>
      </c>
      <c r="O20" s="53">
        <v>14</v>
      </c>
      <c r="P20" s="53">
        <v>13</v>
      </c>
      <c r="Q20" s="100">
        <f t="shared" si="0"/>
        <v>-7.1428571428571397E-2</v>
      </c>
      <c r="R20" s="53">
        <f t="shared" si="1"/>
        <v>-1</v>
      </c>
      <c r="S20" s="100">
        <f>P20/P17</f>
        <v>0.16250000000000001</v>
      </c>
    </row>
    <row r="21" spans="2:19" x14ac:dyDescent="0.25">
      <c r="B21" s="96" t="s">
        <v>65</v>
      </c>
      <c r="C21" s="97">
        <v>63</v>
      </c>
      <c r="D21" s="97">
        <v>28</v>
      </c>
      <c r="E21" s="97">
        <v>31</v>
      </c>
      <c r="F21" s="97">
        <v>43</v>
      </c>
      <c r="G21" s="97">
        <v>45</v>
      </c>
      <c r="H21" s="97">
        <v>43</v>
      </c>
      <c r="I21" s="98">
        <f t="shared" si="2"/>
        <v>-4.4444444444444398E-2</v>
      </c>
      <c r="J21" s="97">
        <f t="shared" si="3"/>
        <v>-2</v>
      </c>
      <c r="K21" s="98">
        <f>H21/H17</f>
        <v>0.53086419753086422</v>
      </c>
      <c r="L21" s="97">
        <v>27</v>
      </c>
      <c r="M21" s="97">
        <v>43</v>
      </c>
      <c r="N21" s="97">
        <v>43</v>
      </c>
      <c r="O21" s="97">
        <v>43</v>
      </c>
      <c r="P21" s="97">
        <v>43</v>
      </c>
      <c r="Q21" s="98">
        <f t="shared" si="0"/>
        <v>0</v>
      </c>
      <c r="R21" s="97">
        <f t="shared" si="1"/>
        <v>0</v>
      </c>
      <c r="S21" s="98">
        <f>P21/P17</f>
        <v>0.53749999999999998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6</v>
      </c>
      <c r="P22" s="101">
        <v>8</v>
      </c>
      <c r="Q22" s="102">
        <f t="shared" si="0"/>
        <v>0.33333333333333326</v>
      </c>
      <c r="R22" s="101">
        <f t="shared" si="1"/>
        <v>2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5</v>
      </c>
      <c r="P23" s="97">
        <v>6</v>
      </c>
      <c r="Q23" s="98">
        <f t="shared" si="0"/>
        <v>0.19999999999999996</v>
      </c>
      <c r="R23" s="97">
        <f t="shared" si="1"/>
        <v>1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33</v>
      </c>
      <c r="M29" s="101">
        <v>59</v>
      </c>
      <c r="N29" s="101">
        <v>61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21</v>
      </c>
      <c r="M30" s="97">
        <v>41</v>
      </c>
      <c r="N30" s="97">
        <v>42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11</v>
      </c>
      <c r="M31" s="53">
        <v>25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12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6</v>
      </c>
      <c r="M36" s="101">
        <v>10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3</v>
      </c>
      <c r="M37" s="97">
        <v>5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18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18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11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9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4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16</v>
      </c>
      <c r="N48" s="101">
        <v>15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14</v>
      </c>
      <c r="N49" s="97">
        <v>12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7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4303C-C80B-4CAE-A9EB-DAD7EFB5D348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6FD46-108E-4CD0-B6C8-F9C4C662EF64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0" t="s">
        <v>236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102767</v>
      </c>
      <c r="D9" s="121">
        <v>8.4192760207635331E-3</v>
      </c>
      <c r="E9" s="120">
        <v>8010</v>
      </c>
      <c r="F9" s="121">
        <f t="shared" ref="F9:L21" si="0">IFERROR(E9/C9-1,"-")</f>
        <v>-0.92205669135033619</v>
      </c>
      <c r="G9" s="120">
        <v>72992</v>
      </c>
      <c r="H9" s="121">
        <f>IFERROR(G9/E9-1,"-")</f>
        <v>8.1126092384519346</v>
      </c>
      <c r="I9" s="120">
        <v>102127</v>
      </c>
      <c r="J9" s="121">
        <f t="shared" si="0"/>
        <v>0.39915333187198598</v>
      </c>
      <c r="K9" s="120">
        <v>102161</v>
      </c>
      <c r="L9" s="121">
        <f t="shared" si="0"/>
        <v>3.3291881676733581E-4</v>
      </c>
      <c r="M9" s="120">
        <v>108758</v>
      </c>
      <c r="N9" s="121">
        <f t="shared" ref="N9:N14" si="1">IFERROR(M9/K9-1,"-")</f>
        <v>6.4574544101956732E-2</v>
      </c>
    </row>
    <row r="10" spans="1:15" x14ac:dyDescent="0.25">
      <c r="A10" s="1" t="s">
        <v>74</v>
      </c>
      <c r="B10" s="119" t="s">
        <v>75</v>
      </c>
      <c r="C10" s="120">
        <v>105310</v>
      </c>
      <c r="D10" s="121">
        <v>5.3089469105308984E-2</v>
      </c>
      <c r="E10" s="120">
        <v>10131</v>
      </c>
      <c r="F10" s="121">
        <f t="shared" si="0"/>
        <v>-0.90379830975216024</v>
      </c>
      <c r="G10" s="120">
        <v>88104</v>
      </c>
      <c r="H10" s="121">
        <f t="shared" si="0"/>
        <v>7.6964761622742071</v>
      </c>
      <c r="I10" s="120">
        <v>102173</v>
      </c>
      <c r="J10" s="121">
        <f t="shared" si="0"/>
        <v>0.15968627985108519</v>
      </c>
      <c r="K10" s="120">
        <v>112246</v>
      </c>
      <c r="L10" s="121">
        <f t="shared" si="0"/>
        <v>9.8587689507012577E-2</v>
      </c>
      <c r="M10" s="120">
        <v>115019</v>
      </c>
      <c r="N10" s="121">
        <f t="shared" si="1"/>
        <v>2.4704666536001341E-2</v>
      </c>
    </row>
    <row r="11" spans="1:15" x14ac:dyDescent="0.25">
      <c r="A11" s="1" t="s">
        <v>76</v>
      </c>
      <c r="B11" s="119" t="s">
        <v>77</v>
      </c>
      <c r="C11" s="120">
        <v>41200</v>
      </c>
      <c r="D11" s="121">
        <v>-0.65453341047635816</v>
      </c>
      <c r="E11" s="120">
        <v>12907</v>
      </c>
      <c r="F11" s="121">
        <f t="shared" si="0"/>
        <v>-0.68672330097087375</v>
      </c>
      <c r="G11" s="120">
        <v>104660</v>
      </c>
      <c r="H11" s="121">
        <f t="shared" si="0"/>
        <v>7.1087781823816538</v>
      </c>
      <c r="I11" s="120">
        <v>114283</v>
      </c>
      <c r="J11" s="121">
        <f t="shared" si="0"/>
        <v>9.1945346837378095E-2</v>
      </c>
      <c r="K11" s="120">
        <v>122937</v>
      </c>
      <c r="L11" s="121">
        <f t="shared" si="0"/>
        <v>7.5724298452088279E-2</v>
      </c>
      <c r="M11" s="120">
        <v>123198</v>
      </c>
      <c r="N11" s="121">
        <f t="shared" si="1"/>
        <v>2.1230386295418846E-3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13736</v>
      </c>
      <c r="F12" s="121" t="str">
        <f t="shared" si="0"/>
        <v>-</v>
      </c>
      <c r="G12" s="120">
        <v>110839</v>
      </c>
      <c r="H12" s="121">
        <f t="shared" si="0"/>
        <v>7.0692341292952818</v>
      </c>
      <c r="I12" s="120">
        <v>112901</v>
      </c>
      <c r="J12" s="121">
        <f t="shared" si="0"/>
        <v>1.8603560118730877E-2</v>
      </c>
      <c r="K12" s="120">
        <v>113542</v>
      </c>
      <c r="L12" s="121">
        <f t="shared" si="0"/>
        <v>5.6775405000841772E-3</v>
      </c>
      <c r="M12" s="120">
        <v>115519</v>
      </c>
      <c r="N12" s="121">
        <f t="shared" si="1"/>
        <v>1.7412058973771849E-2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15428</v>
      </c>
      <c r="F13" s="121" t="str">
        <f t="shared" si="0"/>
        <v>-</v>
      </c>
      <c r="G13" s="120">
        <v>97379</v>
      </c>
      <c r="H13" s="121">
        <f t="shared" si="0"/>
        <v>5.3118356235416124</v>
      </c>
      <c r="I13" s="120">
        <v>96632</v>
      </c>
      <c r="J13" s="121">
        <f t="shared" si="0"/>
        <v>-7.671058441758527E-3</v>
      </c>
      <c r="K13" s="120">
        <v>110622</v>
      </c>
      <c r="L13" s="121">
        <f t="shared" si="0"/>
        <v>0.14477605762066403</v>
      </c>
      <c r="M13" s="120">
        <v>116586</v>
      </c>
      <c r="N13" s="121">
        <f t="shared" si="1"/>
        <v>5.3913326463090439E-2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21147</v>
      </c>
      <c r="F14" s="121" t="str">
        <f t="shared" si="0"/>
        <v>-</v>
      </c>
      <c r="G14" s="120">
        <v>99145</v>
      </c>
      <c r="H14" s="121">
        <f t="shared" si="0"/>
        <v>3.6883718730789239</v>
      </c>
      <c r="I14" s="120">
        <v>109784</v>
      </c>
      <c r="J14" s="121">
        <f t="shared" si="0"/>
        <v>0.1073074789449795</v>
      </c>
      <c r="K14" s="120">
        <v>113390</v>
      </c>
      <c r="L14" s="121">
        <f t="shared" si="0"/>
        <v>3.2846316403118747E-2</v>
      </c>
      <c r="M14" s="120">
        <v>117164</v>
      </c>
      <c r="N14" s="121">
        <f t="shared" si="1"/>
        <v>3.3283358320839618E-2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42074</v>
      </c>
      <c r="F15" s="121" t="str">
        <f t="shared" si="0"/>
        <v>-</v>
      </c>
      <c r="G15" s="120">
        <v>119732</v>
      </c>
      <c r="H15" s="121">
        <f t="shared" si="0"/>
        <v>1.8457479678661408</v>
      </c>
      <c r="I15" s="120">
        <v>112830</v>
      </c>
      <c r="J15" s="121">
        <f t="shared" si="0"/>
        <v>-5.7645408078040972E-2</v>
      </c>
      <c r="K15" s="120">
        <v>121148</v>
      </c>
      <c r="L15" s="121">
        <f t="shared" si="0"/>
        <v>7.3721527962421263E-2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30803</v>
      </c>
      <c r="D16" s="121">
        <v>-0.74237228597236626</v>
      </c>
      <c r="E16" s="120">
        <v>53067</v>
      </c>
      <c r="F16" s="121">
        <f t="shared" si="0"/>
        <v>0.72278674155114753</v>
      </c>
      <c r="G16" s="120">
        <v>117894</v>
      </c>
      <c r="H16" s="121">
        <f t="shared" si="0"/>
        <v>1.2216066481994461</v>
      </c>
      <c r="I16" s="120">
        <v>116797</v>
      </c>
      <c r="J16" s="121">
        <f t="shared" si="0"/>
        <v>-9.3049688703411571E-3</v>
      </c>
      <c r="K16" s="120">
        <v>126181</v>
      </c>
      <c r="L16" s="121">
        <f t="shared" si="0"/>
        <v>8.0344529397159192E-2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18180</v>
      </c>
      <c r="D17" s="121">
        <v>-0.81693502099507598</v>
      </c>
      <c r="E17" s="120">
        <v>59020</v>
      </c>
      <c r="F17" s="121">
        <f t="shared" si="0"/>
        <v>2.2464246424642464</v>
      </c>
      <c r="G17" s="120">
        <v>103298</v>
      </c>
      <c r="H17" s="121">
        <f t="shared" si="0"/>
        <v>0.7502202643171807</v>
      </c>
      <c r="I17" s="120">
        <v>107312</v>
      </c>
      <c r="J17" s="121">
        <f t="shared" si="0"/>
        <v>3.8858448372669274E-2</v>
      </c>
      <c r="K17" s="120">
        <v>111150</v>
      </c>
      <c r="L17" s="121">
        <f t="shared" si="0"/>
        <v>3.5764872521246494E-2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21674</v>
      </c>
      <c r="D18" s="121">
        <v>-0.80267302754966408</v>
      </c>
      <c r="E18" s="120">
        <v>89457</v>
      </c>
      <c r="F18" s="121">
        <f t="shared" si="0"/>
        <v>3.127387653409615</v>
      </c>
      <c r="G18" s="120">
        <v>113209</v>
      </c>
      <c r="H18" s="121">
        <f t="shared" si="0"/>
        <v>0.26551303978447738</v>
      </c>
      <c r="I18" s="120">
        <v>119521</v>
      </c>
      <c r="J18" s="121">
        <f t="shared" si="0"/>
        <v>5.5755284473849143E-2</v>
      </c>
      <c r="K18" s="120">
        <v>125080</v>
      </c>
      <c r="L18" s="121">
        <f t="shared" si="0"/>
        <v>4.6510655031333448E-2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16498</v>
      </c>
      <c r="D19" s="121">
        <v>-0.8463372607460532</v>
      </c>
      <c r="E19" s="120">
        <v>88426</v>
      </c>
      <c r="F19" s="121">
        <f t="shared" si="0"/>
        <v>4.3598011880227903</v>
      </c>
      <c r="G19" s="120">
        <v>107366</v>
      </c>
      <c r="H19" s="121">
        <f t="shared" si="0"/>
        <v>0.21419039648972027</v>
      </c>
      <c r="I19" s="120">
        <v>113999</v>
      </c>
      <c r="J19" s="121">
        <f t="shared" si="0"/>
        <v>6.1779334239889794E-2</v>
      </c>
      <c r="K19" s="120">
        <v>113916</v>
      </c>
      <c r="L19" s="121">
        <f t="shared" si="0"/>
        <v>-7.280765620750751E-4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17398</v>
      </c>
      <c r="D20" s="121">
        <v>-0.84088747439274214</v>
      </c>
      <c r="E20" s="120">
        <v>78855</v>
      </c>
      <c r="F20" s="121">
        <f t="shared" si="0"/>
        <v>3.5324175192550866</v>
      </c>
      <c r="G20" s="120">
        <v>108917</v>
      </c>
      <c r="H20" s="121">
        <f t="shared" si="0"/>
        <v>0.38123137404096119</v>
      </c>
      <c r="I20" s="120">
        <v>111619</v>
      </c>
      <c r="J20" s="121">
        <f t="shared" si="0"/>
        <v>2.4807881230661799E-2</v>
      </c>
      <c r="K20" s="120">
        <v>115450</v>
      </c>
      <c r="L20" s="121">
        <f t="shared" si="0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375345</v>
      </c>
      <c r="D21" s="124">
        <v>-0.71114220212080703</v>
      </c>
      <c r="E21" s="123">
        <v>492258</v>
      </c>
      <c r="F21" s="124">
        <f t="shared" si="0"/>
        <v>0.31148143707788845</v>
      </c>
      <c r="G21" s="123">
        <v>1243535</v>
      </c>
      <c r="H21" s="124">
        <f t="shared" si="0"/>
        <v>1.5261854555944239</v>
      </c>
      <c r="I21" s="123">
        <v>1319978</v>
      </c>
      <c r="J21" s="124">
        <f t="shared" si="0"/>
        <v>6.1472334916186533E-2</v>
      </c>
      <c r="K21" s="123">
        <v>1387823</v>
      </c>
      <c r="L21" s="124">
        <f t="shared" si="0"/>
        <v>5.139858391579244E-2</v>
      </c>
      <c r="M21" s="123">
        <v>696244</v>
      </c>
      <c r="N21" s="124">
        <v>3.1628483118930628E-2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0" t="s">
        <v>237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5572</v>
      </c>
      <c r="D31" s="121">
        <v>0.13644707322047722</v>
      </c>
      <c r="E31" s="120">
        <v>1875</v>
      </c>
      <c r="F31" s="121">
        <f t="shared" ref="F31:L43" si="2">IFERROR(E31/C31-1,"-")</f>
        <v>-0.66349605168700654</v>
      </c>
      <c r="G31" s="120">
        <v>4149</v>
      </c>
      <c r="H31" s="121">
        <f t="shared" si="2"/>
        <v>1.2128000000000001</v>
      </c>
      <c r="I31" s="120">
        <v>5690</v>
      </c>
      <c r="J31" s="121">
        <f t="shared" si="2"/>
        <v>0.37141479874668604</v>
      </c>
      <c r="K31" s="120">
        <v>4403</v>
      </c>
      <c r="L31" s="121">
        <f t="shared" si="2"/>
        <v>-0.22618629173989457</v>
      </c>
      <c r="M31" s="120">
        <v>5520</v>
      </c>
      <c r="N31" s="121">
        <f t="shared" ref="N31" si="3">IFERROR(M31/K31-1,"-")</f>
        <v>0.25369066545537144</v>
      </c>
    </row>
    <row r="32" spans="1:15" x14ac:dyDescent="0.25">
      <c r="B32" s="119" t="s">
        <v>75</v>
      </c>
      <c r="C32" s="120">
        <v>6245</v>
      </c>
      <c r="D32" s="121">
        <v>-2.7147876077930899E-3</v>
      </c>
      <c r="E32" s="120">
        <v>3001</v>
      </c>
      <c r="F32" s="121">
        <f t="shared" si="2"/>
        <v>-0.51945556445156127</v>
      </c>
      <c r="G32" s="120">
        <v>5940</v>
      </c>
      <c r="H32" s="121">
        <f t="shared" si="2"/>
        <v>0.97934021992669118</v>
      </c>
      <c r="I32" s="120">
        <v>4224</v>
      </c>
      <c r="J32" s="121">
        <f t="shared" si="2"/>
        <v>-0.28888888888888886</v>
      </c>
      <c r="K32" s="120">
        <v>4931</v>
      </c>
      <c r="L32" s="121">
        <f t="shared" si="2"/>
        <v>0.16737689393939403</v>
      </c>
      <c r="M32" s="120">
        <v>5645</v>
      </c>
      <c r="N32" s="121">
        <f>IFERROR(M32/K32-1,"-")</f>
        <v>0.14479821537213544</v>
      </c>
    </row>
    <row r="33" spans="2:15" x14ac:dyDescent="0.25">
      <c r="B33" s="119" t="s">
        <v>77</v>
      </c>
      <c r="C33" s="120">
        <v>2136</v>
      </c>
      <c r="D33" s="121">
        <v>-0.70763755817136598</v>
      </c>
      <c r="E33" s="120">
        <v>4249</v>
      </c>
      <c r="F33" s="121">
        <f t="shared" si="2"/>
        <v>0.98923220973782766</v>
      </c>
      <c r="G33" s="120">
        <v>5677</v>
      </c>
      <c r="H33" s="121">
        <f t="shared" si="2"/>
        <v>0.33607907742998355</v>
      </c>
      <c r="I33" s="120">
        <v>6239</v>
      </c>
      <c r="J33" s="121">
        <f t="shared" si="2"/>
        <v>9.8995948564382541E-2</v>
      </c>
      <c r="K33" s="120">
        <v>8729</v>
      </c>
      <c r="L33" s="121">
        <f t="shared" si="2"/>
        <v>0.39910242025965692</v>
      </c>
      <c r="M33" s="120">
        <v>5678</v>
      </c>
      <c r="N33" s="121">
        <f>IFERROR(M33/K33-1,"-")</f>
        <v>-0.34952457326154196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5396</v>
      </c>
      <c r="F34" s="121" t="str">
        <f t="shared" si="2"/>
        <v>-</v>
      </c>
      <c r="G34" s="120">
        <v>13370</v>
      </c>
      <c r="H34" s="121">
        <f t="shared" si="2"/>
        <v>1.4777613046701261</v>
      </c>
      <c r="I34" s="120">
        <v>12713</v>
      </c>
      <c r="J34" s="121">
        <f t="shared" si="2"/>
        <v>-4.913986537023185E-2</v>
      </c>
      <c r="K34" s="120">
        <v>8246</v>
      </c>
      <c r="L34" s="121">
        <f t="shared" si="2"/>
        <v>-0.35137261071344295</v>
      </c>
      <c r="M34" s="120">
        <v>12728</v>
      </c>
      <c r="N34" s="121">
        <f>IFERROR(M34/K34-1,"-")</f>
        <v>0.54353626000485078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5693</v>
      </c>
      <c r="F35" s="121" t="str">
        <f t="shared" si="2"/>
        <v>-</v>
      </c>
      <c r="G35" s="120">
        <v>10229</v>
      </c>
      <c r="H35" s="121">
        <f t="shared" si="2"/>
        <v>0.79676796065343414</v>
      </c>
      <c r="I35" s="120">
        <v>8043</v>
      </c>
      <c r="J35" s="121">
        <f t="shared" si="2"/>
        <v>-0.21370612963143998</v>
      </c>
      <c r="K35" s="120">
        <v>9596</v>
      </c>
      <c r="L35" s="121">
        <f t="shared" si="2"/>
        <v>0.19308715653363162</v>
      </c>
      <c r="M35" s="120">
        <v>9435</v>
      </c>
      <c r="N35" s="121">
        <f>IFERROR(M35/K35-1,"-")</f>
        <v>-1.6777824093372251E-2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6523</v>
      </c>
      <c r="F36" s="121" t="str">
        <f t="shared" si="2"/>
        <v>-</v>
      </c>
      <c r="G36" s="120">
        <v>11920</v>
      </c>
      <c r="H36" s="121">
        <f t="shared" si="2"/>
        <v>0.82738003985896058</v>
      </c>
      <c r="I36" s="120">
        <v>12303</v>
      </c>
      <c r="J36" s="121">
        <f t="shared" si="2"/>
        <v>3.213087248322144E-2</v>
      </c>
      <c r="K36" s="120">
        <v>10664</v>
      </c>
      <c r="L36" s="121">
        <f t="shared" si="2"/>
        <v>-0.13321953994960578</v>
      </c>
      <c r="M36" s="120">
        <v>10671</v>
      </c>
      <c r="N36" s="121">
        <f>IFERROR(M36/K36-1,"-")</f>
        <v>6.5641410352590412E-4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14397</v>
      </c>
      <c r="F37" s="121" t="str">
        <f t="shared" si="2"/>
        <v>-</v>
      </c>
      <c r="G37" s="120">
        <v>18621</v>
      </c>
      <c r="H37" s="121">
        <f t="shared" si="2"/>
        <v>0.29339445717857893</v>
      </c>
      <c r="I37" s="120">
        <v>14490</v>
      </c>
      <c r="J37" s="121">
        <f t="shared" si="2"/>
        <v>-0.22184630256162396</v>
      </c>
      <c r="K37" s="120">
        <v>14582</v>
      </c>
      <c r="L37" s="121">
        <f t="shared" si="2"/>
        <v>6.3492063492063266E-3</v>
      </c>
      <c r="M37" s="120"/>
      <c r="N37" s="121"/>
    </row>
    <row r="38" spans="2:15" x14ac:dyDescent="0.25">
      <c r="B38" s="119" t="s">
        <v>87</v>
      </c>
      <c r="C38" s="120">
        <v>13164</v>
      </c>
      <c r="D38" s="121">
        <v>-0.38037185220051772</v>
      </c>
      <c r="E38" s="120">
        <v>12562</v>
      </c>
      <c r="F38" s="121">
        <f t="shared" si="2"/>
        <v>-4.5730780917654257E-2</v>
      </c>
      <c r="G38" s="120">
        <v>19560</v>
      </c>
      <c r="H38" s="121">
        <f t="shared" si="2"/>
        <v>0.55707689858302811</v>
      </c>
      <c r="I38" s="120">
        <v>19950</v>
      </c>
      <c r="J38" s="121">
        <f t="shared" si="2"/>
        <v>1.9938650306748462E-2</v>
      </c>
      <c r="K38" s="120">
        <v>19201</v>
      </c>
      <c r="L38" s="121">
        <f t="shared" si="2"/>
        <v>-3.7543859649122768E-2</v>
      </c>
      <c r="M38" s="120"/>
      <c r="N38" s="121"/>
    </row>
    <row r="39" spans="2:15" x14ac:dyDescent="0.25">
      <c r="B39" s="119" t="s">
        <v>89</v>
      </c>
      <c r="C39" s="120">
        <v>7078</v>
      </c>
      <c r="D39" s="121">
        <v>-0.24120926243567753</v>
      </c>
      <c r="E39" s="120">
        <v>8593</v>
      </c>
      <c r="F39" s="121">
        <f t="shared" si="2"/>
        <v>0.21404351511726483</v>
      </c>
      <c r="G39" s="120">
        <v>11009</v>
      </c>
      <c r="H39" s="121">
        <f t="shared" si="2"/>
        <v>0.28115908297451409</v>
      </c>
      <c r="I39" s="120">
        <v>10743</v>
      </c>
      <c r="J39" s="121">
        <f t="shared" si="2"/>
        <v>-2.4162049232446137E-2</v>
      </c>
      <c r="K39" s="120">
        <v>10757</v>
      </c>
      <c r="L39" s="121">
        <f t="shared" si="2"/>
        <v>1.3031741599180968E-3</v>
      </c>
      <c r="M39" s="120"/>
      <c r="N39" s="121"/>
    </row>
    <row r="40" spans="2:15" x14ac:dyDescent="0.25">
      <c r="B40" s="119" t="s">
        <v>91</v>
      </c>
      <c r="C40" s="120">
        <v>7771</v>
      </c>
      <c r="D40" s="121">
        <v>-0.27176459563302413</v>
      </c>
      <c r="E40" s="120">
        <v>7600</v>
      </c>
      <c r="F40" s="121">
        <f t="shared" si="2"/>
        <v>-2.2004889975550168E-2</v>
      </c>
      <c r="G40" s="120">
        <v>9548</v>
      </c>
      <c r="H40" s="121">
        <f t="shared" si="2"/>
        <v>0.25631578947368427</v>
      </c>
      <c r="I40" s="120">
        <v>10093</v>
      </c>
      <c r="J40" s="121">
        <f t="shared" si="2"/>
        <v>5.7080016757436125E-2</v>
      </c>
      <c r="K40" s="120">
        <v>9833</v>
      </c>
      <c r="L40" s="121">
        <f t="shared" si="2"/>
        <v>-2.5760428019419357E-2</v>
      </c>
      <c r="M40" s="120"/>
      <c r="N40" s="121"/>
    </row>
    <row r="41" spans="2:15" x14ac:dyDescent="0.25">
      <c r="B41" s="119" t="s">
        <v>93</v>
      </c>
      <c r="C41" s="120">
        <v>2621</v>
      </c>
      <c r="D41" s="121">
        <v>-0.6562172088142707</v>
      </c>
      <c r="E41" s="120">
        <v>6036</v>
      </c>
      <c r="F41" s="121">
        <f t="shared" si="2"/>
        <v>1.3029378099961848</v>
      </c>
      <c r="G41" s="120">
        <v>5905</v>
      </c>
      <c r="H41" s="121">
        <f t="shared" si="2"/>
        <v>-2.1703114645460597E-2</v>
      </c>
      <c r="I41" s="120">
        <v>7021</v>
      </c>
      <c r="J41" s="121">
        <f t="shared" si="2"/>
        <v>0.18899237933954272</v>
      </c>
      <c r="K41" s="120">
        <v>6177</v>
      </c>
      <c r="L41" s="121">
        <f t="shared" si="2"/>
        <v>-0.12021079618287989</v>
      </c>
      <c r="M41" s="120"/>
      <c r="N41" s="121"/>
    </row>
    <row r="42" spans="2:15" x14ac:dyDescent="0.25">
      <c r="B42" s="119" t="s">
        <v>95</v>
      </c>
      <c r="C42" s="120">
        <v>2321</v>
      </c>
      <c r="D42" s="121">
        <v>-0.7248696064485538</v>
      </c>
      <c r="E42" s="120">
        <v>7543</v>
      </c>
      <c r="F42" s="121">
        <f t="shared" si="2"/>
        <v>2.2498922878069796</v>
      </c>
      <c r="G42" s="120">
        <v>8023</v>
      </c>
      <c r="H42" s="121">
        <f t="shared" si="2"/>
        <v>6.363515842502987E-2</v>
      </c>
      <c r="I42" s="120">
        <v>7457</v>
      </c>
      <c r="J42" s="121">
        <f t="shared" si="2"/>
        <v>-7.0547176866508798E-2</v>
      </c>
      <c r="K42" s="120">
        <v>7541</v>
      </c>
      <c r="L42" s="121">
        <f t="shared" si="2"/>
        <v>1.1264583612712986E-2</v>
      </c>
      <c r="M42" s="120"/>
      <c r="N42" s="121"/>
    </row>
    <row r="43" spans="2:15" ht="15.75" x14ac:dyDescent="0.25">
      <c r="B43" s="122" t="s">
        <v>32</v>
      </c>
      <c r="C43" s="123">
        <v>51760</v>
      </c>
      <c r="D43" s="124">
        <v>-0.59505237875433226</v>
      </c>
      <c r="E43" s="123">
        <v>83468</v>
      </c>
      <c r="F43" s="124">
        <f t="shared" si="2"/>
        <v>0.61259659969088109</v>
      </c>
      <c r="G43" s="123">
        <v>123951</v>
      </c>
      <c r="H43" s="124">
        <f t="shared" si="2"/>
        <v>0.48501222025207258</v>
      </c>
      <c r="I43" s="123">
        <v>118966</v>
      </c>
      <c r="J43" s="124">
        <f t="shared" si="2"/>
        <v>-4.0217505304515511E-2</v>
      </c>
      <c r="K43" s="123">
        <v>114660</v>
      </c>
      <c r="L43" s="124">
        <f t="shared" si="2"/>
        <v>-3.6195215439705497E-2</v>
      </c>
      <c r="M43" s="123">
        <v>49677</v>
      </c>
      <c r="N43" s="124">
        <v>6.6739676608903009E-2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0" t="s">
        <v>238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3650</v>
      </c>
      <c r="D53" s="121">
        <v>-6.0489060489060442E-2</v>
      </c>
      <c r="E53" s="120">
        <v>295</v>
      </c>
      <c r="F53" s="121">
        <f>IFERROR(E53/C53-1,"-")</f>
        <v>-0.91917808219178077</v>
      </c>
      <c r="G53" s="120">
        <v>2603</v>
      </c>
      <c r="H53" s="121">
        <f>IFERROR(G53/E53-1,"-")</f>
        <v>7.8237288135593221</v>
      </c>
      <c r="I53" s="120">
        <v>4265</v>
      </c>
      <c r="J53" s="121">
        <f>IFERROR(I53/G53-1,"-")</f>
        <v>0.63849404533230891</v>
      </c>
      <c r="K53" s="120">
        <v>3219</v>
      </c>
      <c r="L53" s="121">
        <f>IFERROR(K53/I53-1,"-")</f>
        <v>-0.24525205158264951</v>
      </c>
      <c r="M53" s="120">
        <v>3737</v>
      </c>
      <c r="N53" s="121">
        <f t="shared" ref="N53:N58" si="4">IFERROR(M53/K53-1,"-")</f>
        <v>0.16091954022988508</v>
      </c>
    </row>
    <row r="54" spans="1:15" x14ac:dyDescent="0.25">
      <c r="A54" s="1">
        <v>2</v>
      </c>
      <c r="B54" s="119" t="s">
        <v>75</v>
      </c>
      <c r="C54" s="120">
        <v>3952</v>
      </c>
      <c r="D54" s="121">
        <v>-0.109107303877367</v>
      </c>
      <c r="E54" s="120">
        <v>722</v>
      </c>
      <c r="F54" s="121">
        <f t="shared" ref="F54:L65" si="5">IFERROR(E54/C54-1,"-")</f>
        <v>-0.81730769230769229</v>
      </c>
      <c r="G54" s="120">
        <v>3449</v>
      </c>
      <c r="H54" s="121">
        <f t="shared" si="5"/>
        <v>3.7770083102493075</v>
      </c>
      <c r="I54" s="120">
        <v>2830</v>
      </c>
      <c r="J54" s="121">
        <f t="shared" si="5"/>
        <v>-0.17947231081472892</v>
      </c>
      <c r="K54" s="120">
        <v>3176</v>
      </c>
      <c r="L54" s="121">
        <f t="shared" si="5"/>
        <v>0.12226148409894</v>
      </c>
      <c r="M54" s="120">
        <v>3570</v>
      </c>
      <c r="N54" s="121">
        <f t="shared" si="4"/>
        <v>0.12405541561712852</v>
      </c>
    </row>
    <row r="55" spans="1:15" x14ac:dyDescent="0.25">
      <c r="A55" s="1">
        <v>3</v>
      </c>
      <c r="B55" s="119" t="s">
        <v>77</v>
      </c>
      <c r="C55" s="120">
        <v>1272</v>
      </c>
      <c r="D55" s="121">
        <v>-0.74093686354378818</v>
      </c>
      <c r="E55" s="120">
        <v>838</v>
      </c>
      <c r="F55" s="121">
        <f t="shared" si="5"/>
        <v>-0.3411949685534591</v>
      </c>
      <c r="G55" s="120">
        <v>3256</v>
      </c>
      <c r="H55" s="121">
        <f t="shared" si="5"/>
        <v>2.8854415274463006</v>
      </c>
      <c r="I55" s="120">
        <v>4198</v>
      </c>
      <c r="J55" s="121">
        <f t="shared" si="5"/>
        <v>0.28931203931203942</v>
      </c>
      <c r="K55" s="120">
        <v>4814</v>
      </c>
      <c r="L55" s="121">
        <f t="shared" si="5"/>
        <v>0.14673654121010005</v>
      </c>
      <c r="M55" s="120">
        <v>3719</v>
      </c>
      <c r="N55" s="121">
        <f t="shared" si="4"/>
        <v>-0.22746157041960946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788</v>
      </c>
      <c r="F56" s="121" t="str">
        <f t="shared" si="5"/>
        <v>-</v>
      </c>
      <c r="G56" s="120">
        <v>8246</v>
      </c>
      <c r="H56" s="121">
        <f t="shared" si="5"/>
        <v>9.4644670050761412</v>
      </c>
      <c r="I56" s="120">
        <v>7014</v>
      </c>
      <c r="J56" s="121">
        <f t="shared" si="5"/>
        <v>-0.14940577249575548</v>
      </c>
      <c r="K56" s="120">
        <v>4307</v>
      </c>
      <c r="L56" s="121">
        <f t="shared" si="5"/>
        <v>-0.38594240091246079</v>
      </c>
      <c r="M56" s="120">
        <v>6553</v>
      </c>
      <c r="N56" s="121">
        <f t="shared" si="4"/>
        <v>0.52147666589273278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1163</v>
      </c>
      <c r="F57" s="121" t="str">
        <f t="shared" si="5"/>
        <v>-</v>
      </c>
      <c r="G57" s="120">
        <v>5450</v>
      </c>
      <c r="H57" s="121">
        <f t="shared" si="5"/>
        <v>3.6861564918314702</v>
      </c>
      <c r="I57" s="120">
        <v>4156</v>
      </c>
      <c r="J57" s="121">
        <f t="shared" si="5"/>
        <v>-0.23743119266055046</v>
      </c>
      <c r="K57" s="120">
        <v>5457</v>
      </c>
      <c r="L57" s="121">
        <f t="shared" si="5"/>
        <v>0.313041385948027</v>
      </c>
      <c r="M57" s="120">
        <v>5729</v>
      </c>
      <c r="N57" s="121">
        <f t="shared" si="4"/>
        <v>4.9844236760124616E-2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2126</v>
      </c>
      <c r="F58" s="121" t="str">
        <f t="shared" si="5"/>
        <v>-</v>
      </c>
      <c r="G58" s="120">
        <v>7306</v>
      </c>
      <c r="H58" s="121">
        <f t="shared" si="5"/>
        <v>2.436500470366886</v>
      </c>
      <c r="I58" s="120">
        <v>6696</v>
      </c>
      <c r="J58" s="121">
        <f t="shared" si="5"/>
        <v>-8.3493019436079896E-2</v>
      </c>
      <c r="K58" s="120">
        <v>5557</v>
      </c>
      <c r="L58" s="121">
        <f t="shared" si="5"/>
        <v>-0.17010155316606934</v>
      </c>
      <c r="M58" s="120">
        <v>6008</v>
      </c>
      <c r="N58" s="121">
        <f t="shared" si="4"/>
        <v>8.115889868634163E-2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6433</v>
      </c>
      <c r="F59" s="121" t="str">
        <f t="shared" si="5"/>
        <v>-</v>
      </c>
      <c r="G59" s="120">
        <v>10472</v>
      </c>
      <c r="H59" s="121">
        <f t="shared" si="5"/>
        <v>0.62785636561479863</v>
      </c>
      <c r="I59" s="120">
        <v>7620</v>
      </c>
      <c r="J59" s="121">
        <f t="shared" si="5"/>
        <v>-0.2723453017570665</v>
      </c>
      <c r="K59" s="120">
        <v>7599</v>
      </c>
      <c r="L59" s="121">
        <f t="shared" si="5"/>
        <v>-2.7559055118110409E-3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6200</v>
      </c>
      <c r="D60" s="121">
        <v>-0.46662078458362011</v>
      </c>
      <c r="E60" s="120">
        <v>8300</v>
      </c>
      <c r="F60" s="121">
        <f t="shared" si="5"/>
        <v>0.33870967741935476</v>
      </c>
      <c r="G60" s="120">
        <v>11207</v>
      </c>
      <c r="H60" s="121">
        <f t="shared" si="5"/>
        <v>0.35024096385542158</v>
      </c>
      <c r="I60" s="120">
        <v>9492</v>
      </c>
      <c r="J60" s="121">
        <f t="shared" si="5"/>
        <v>-0.1530293566520925</v>
      </c>
      <c r="K60" s="120">
        <v>9450</v>
      </c>
      <c r="L60" s="121">
        <f t="shared" si="5"/>
        <v>-4.4247787610619538E-3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2978</v>
      </c>
      <c r="D61" s="121">
        <v>-0.52730158730158738</v>
      </c>
      <c r="E61" s="120">
        <v>5769</v>
      </c>
      <c r="F61" s="121">
        <f t="shared" si="5"/>
        <v>0.93720617864338474</v>
      </c>
      <c r="G61" s="120">
        <v>7045</v>
      </c>
      <c r="H61" s="121">
        <f t="shared" si="5"/>
        <v>0.22118218062055806</v>
      </c>
      <c r="I61" s="120">
        <v>6112</v>
      </c>
      <c r="J61" s="121">
        <f t="shared" si="5"/>
        <v>-0.13243435060326469</v>
      </c>
      <c r="K61" s="120">
        <v>6082</v>
      </c>
      <c r="L61" s="121">
        <f t="shared" si="5"/>
        <v>-4.9083769633507801E-3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3362</v>
      </c>
      <c r="D62" s="121">
        <v>-0.4422694094226941</v>
      </c>
      <c r="E62" s="120">
        <v>4743</v>
      </c>
      <c r="F62" s="121">
        <f t="shared" si="5"/>
        <v>0.41076740035693038</v>
      </c>
      <c r="G62" s="120">
        <v>6519</v>
      </c>
      <c r="H62" s="121">
        <f t="shared" si="5"/>
        <v>0.37444655281467432</v>
      </c>
      <c r="I62" s="120">
        <v>5748</v>
      </c>
      <c r="J62" s="121">
        <f t="shared" si="5"/>
        <v>-0.11826967326277038</v>
      </c>
      <c r="K62" s="120">
        <v>5830</v>
      </c>
      <c r="L62" s="121">
        <f t="shared" si="5"/>
        <v>1.4265831593597733E-2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1184</v>
      </c>
      <c r="D63" s="121">
        <v>-0.75323051271363073</v>
      </c>
      <c r="E63" s="120">
        <v>3917</v>
      </c>
      <c r="F63" s="121">
        <f t="shared" si="5"/>
        <v>2.3082770270270272</v>
      </c>
      <c r="G63" s="120">
        <v>4255</v>
      </c>
      <c r="H63" s="121">
        <f t="shared" si="5"/>
        <v>8.6290528465662542E-2</v>
      </c>
      <c r="I63" s="120">
        <v>4279</v>
      </c>
      <c r="J63" s="121">
        <f t="shared" si="5"/>
        <v>5.640423031727293E-3</v>
      </c>
      <c r="K63" s="120">
        <v>4123</v>
      </c>
      <c r="L63" s="121">
        <f t="shared" si="5"/>
        <v>-3.6457116148632895E-2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1021</v>
      </c>
      <c r="D64" s="121">
        <v>-0.81307213474917617</v>
      </c>
      <c r="E64" s="120">
        <v>4892</v>
      </c>
      <c r="F64" s="121">
        <f t="shared" si="5"/>
        <v>3.7913809990205678</v>
      </c>
      <c r="G64" s="120">
        <v>6049</v>
      </c>
      <c r="H64" s="121">
        <f t="shared" si="5"/>
        <v>0.23650858544562547</v>
      </c>
      <c r="I64" s="120">
        <v>4654</v>
      </c>
      <c r="J64" s="121">
        <f t="shared" si="5"/>
        <v>-0.23061663084807404</v>
      </c>
      <c r="K64" s="120">
        <v>4801</v>
      </c>
      <c r="L64" s="121">
        <f t="shared" si="5"/>
        <v>3.1585732703051095E-2</v>
      </c>
      <c r="M64" s="120"/>
      <c r="N64" s="121"/>
    </row>
    <row r="65" spans="1:15" ht="15.75" x14ac:dyDescent="0.25">
      <c r="B65" s="122" t="s">
        <v>32</v>
      </c>
      <c r="C65" s="123">
        <v>26848</v>
      </c>
      <c r="D65" s="124">
        <v>-0.64900445804081519</v>
      </c>
      <c r="E65" s="123">
        <v>39986</v>
      </c>
      <c r="F65" s="124">
        <f t="shared" si="5"/>
        <v>0.48934743742550646</v>
      </c>
      <c r="G65" s="123">
        <v>75857</v>
      </c>
      <c r="H65" s="124">
        <f t="shared" si="5"/>
        <v>0.89708898114340019</v>
      </c>
      <c r="I65" s="123">
        <v>67064</v>
      </c>
      <c r="J65" s="124">
        <f t="shared" si="5"/>
        <v>-0.1159154725338466</v>
      </c>
      <c r="K65" s="123">
        <v>64415</v>
      </c>
      <c r="L65" s="124">
        <f t="shared" si="5"/>
        <v>-3.9499582488369267E-2</v>
      </c>
      <c r="M65" s="123">
        <v>29316</v>
      </c>
      <c r="N65" s="124">
        <v>0.10501319261213715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0" t="s">
        <v>239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1922</v>
      </c>
      <c r="D75" s="121">
        <v>0.88801571709233795</v>
      </c>
      <c r="E75" s="120">
        <v>1580</v>
      </c>
      <c r="F75" s="121">
        <f>IFERROR(E75/C75-1,"-")</f>
        <v>-0.17793964620187308</v>
      </c>
      <c r="G75" s="120">
        <v>1546</v>
      </c>
      <c r="H75" s="121">
        <f>IFERROR(G75/E75-1,"-")</f>
        <v>-2.1518987341772156E-2</v>
      </c>
      <c r="I75" s="120">
        <v>1425</v>
      </c>
      <c r="J75" s="121">
        <f>IFERROR(I75/G75-1,"-")</f>
        <v>-7.826649417852527E-2</v>
      </c>
      <c r="K75" s="120">
        <v>1184</v>
      </c>
      <c r="L75" s="121">
        <f>IFERROR(K75/I75-1,"-")</f>
        <v>-0.1691228070175439</v>
      </c>
      <c r="M75" s="120">
        <v>1783</v>
      </c>
      <c r="N75" s="121">
        <f t="shared" ref="N75:N80" si="6">IFERROR(M75/K75-1,"-")</f>
        <v>0.50591216216216206</v>
      </c>
    </row>
    <row r="76" spans="1:15" x14ac:dyDescent="0.25">
      <c r="A76" s="1">
        <v>2</v>
      </c>
      <c r="B76" s="119" t="s">
        <v>75</v>
      </c>
      <c r="C76" s="120">
        <v>2293</v>
      </c>
      <c r="D76" s="121">
        <v>0.25575027382256299</v>
      </c>
      <c r="E76" s="120">
        <v>2279</v>
      </c>
      <c r="F76" s="121">
        <f t="shared" ref="F76:L87" si="7">IFERROR(E76/C76-1,"-")</f>
        <v>-6.1055385957261565E-3</v>
      </c>
      <c r="G76" s="120">
        <v>2491</v>
      </c>
      <c r="H76" s="121">
        <f t="shared" si="7"/>
        <v>9.3023255813953432E-2</v>
      </c>
      <c r="I76" s="120">
        <v>1394</v>
      </c>
      <c r="J76" s="121">
        <f t="shared" si="7"/>
        <v>-0.44038538739462063</v>
      </c>
      <c r="K76" s="120">
        <v>1755</v>
      </c>
      <c r="L76" s="121">
        <f t="shared" si="7"/>
        <v>0.25896700143472029</v>
      </c>
      <c r="M76" s="120">
        <v>2075</v>
      </c>
      <c r="N76" s="121">
        <f t="shared" si="6"/>
        <v>0.18233618233618243</v>
      </c>
    </row>
    <row r="77" spans="1:15" x14ac:dyDescent="0.25">
      <c r="A77" s="1">
        <v>3</v>
      </c>
      <c r="B77" s="119" t="s">
        <v>77</v>
      </c>
      <c r="C77" s="120">
        <v>864</v>
      </c>
      <c r="D77" s="121">
        <v>-0.63939899833055092</v>
      </c>
      <c r="E77" s="120">
        <v>3411</v>
      </c>
      <c r="F77" s="121">
        <f t="shared" si="7"/>
        <v>2.9479166666666665</v>
      </c>
      <c r="G77" s="120">
        <v>2421</v>
      </c>
      <c r="H77" s="121">
        <f t="shared" si="7"/>
        <v>-0.29023746701846964</v>
      </c>
      <c r="I77" s="120">
        <v>2041</v>
      </c>
      <c r="J77" s="121">
        <f t="shared" si="7"/>
        <v>-0.15695993391160679</v>
      </c>
      <c r="K77" s="120">
        <v>3915</v>
      </c>
      <c r="L77" s="121">
        <f t="shared" si="7"/>
        <v>0.9181773640372366</v>
      </c>
      <c r="M77" s="120">
        <v>1959</v>
      </c>
      <c r="N77" s="121">
        <f t="shared" si="6"/>
        <v>-0.49961685823754787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4608</v>
      </c>
      <c r="F78" s="121" t="str">
        <f t="shared" si="7"/>
        <v>-</v>
      </c>
      <c r="G78" s="120">
        <v>5124</v>
      </c>
      <c r="H78" s="121">
        <f t="shared" si="7"/>
        <v>0.11197916666666674</v>
      </c>
      <c r="I78" s="120">
        <v>5699</v>
      </c>
      <c r="J78" s="121">
        <f t="shared" si="7"/>
        <v>0.11221701795472283</v>
      </c>
      <c r="K78" s="120">
        <v>3939</v>
      </c>
      <c r="L78" s="121">
        <f t="shared" si="7"/>
        <v>-0.3088261098438323</v>
      </c>
      <c r="M78" s="120">
        <v>6175</v>
      </c>
      <c r="N78" s="121">
        <f t="shared" si="6"/>
        <v>0.56765676567656764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4530</v>
      </c>
      <c r="F79" s="121" t="str">
        <f t="shared" si="7"/>
        <v>-</v>
      </c>
      <c r="G79" s="120">
        <v>4779</v>
      </c>
      <c r="H79" s="121">
        <f t="shared" si="7"/>
        <v>5.4966887417218446E-2</v>
      </c>
      <c r="I79" s="120">
        <v>3887</v>
      </c>
      <c r="J79" s="121">
        <f t="shared" si="7"/>
        <v>-0.18664992676292114</v>
      </c>
      <c r="K79" s="120">
        <v>4139</v>
      </c>
      <c r="L79" s="121">
        <f t="shared" si="7"/>
        <v>6.4831489580653434E-2</v>
      </c>
      <c r="M79" s="120">
        <v>3706</v>
      </c>
      <c r="N79" s="121">
        <f t="shared" si="6"/>
        <v>-0.10461464121768538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4397</v>
      </c>
      <c r="F80" s="121" t="str">
        <f t="shared" si="7"/>
        <v>-</v>
      </c>
      <c r="G80" s="120">
        <v>4614</v>
      </c>
      <c r="H80" s="121">
        <f t="shared" si="7"/>
        <v>4.9351830793723073E-2</v>
      </c>
      <c r="I80" s="120">
        <v>5607</v>
      </c>
      <c r="J80" s="121">
        <f t="shared" si="7"/>
        <v>0.21521456436931086</v>
      </c>
      <c r="K80" s="120">
        <v>5107</v>
      </c>
      <c r="L80" s="121">
        <f t="shared" si="7"/>
        <v>-8.9174246477617292E-2</v>
      </c>
      <c r="M80" s="120">
        <v>4663</v>
      </c>
      <c r="N80" s="121">
        <f t="shared" si="6"/>
        <v>-8.6939494811043683E-2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7964</v>
      </c>
      <c r="F81" s="121" t="str">
        <f t="shared" si="7"/>
        <v>-</v>
      </c>
      <c r="G81" s="120">
        <v>8149</v>
      </c>
      <c r="H81" s="121">
        <f t="shared" si="7"/>
        <v>2.3229532898041194E-2</v>
      </c>
      <c r="I81" s="120">
        <v>6870</v>
      </c>
      <c r="J81" s="121">
        <f t="shared" si="7"/>
        <v>-0.15695177322370846</v>
      </c>
      <c r="K81" s="120">
        <v>6983</v>
      </c>
      <c r="L81" s="121">
        <f t="shared" si="7"/>
        <v>1.644832605531299E-2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6964</v>
      </c>
      <c r="D82" s="121">
        <v>-0.27616671863631637</v>
      </c>
      <c r="E82" s="120">
        <v>4262</v>
      </c>
      <c r="F82" s="121">
        <f t="shared" si="7"/>
        <v>-0.38799540493968987</v>
      </c>
      <c r="G82" s="120">
        <v>8353</v>
      </c>
      <c r="H82" s="121">
        <f t="shared" si="7"/>
        <v>0.95987799155326137</v>
      </c>
      <c r="I82" s="120">
        <v>10458</v>
      </c>
      <c r="J82" s="121">
        <f t="shared" si="7"/>
        <v>0.25200526756853825</v>
      </c>
      <c r="K82" s="120">
        <v>9751</v>
      </c>
      <c r="L82" s="121">
        <f t="shared" si="7"/>
        <v>-6.7603748326639845E-2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4100</v>
      </c>
      <c r="D83" s="121">
        <v>0.35402906208718621</v>
      </c>
      <c r="E83" s="120">
        <v>2824</v>
      </c>
      <c r="F83" s="121">
        <f t="shared" si="7"/>
        <v>-0.31121951219512201</v>
      </c>
      <c r="G83" s="120">
        <v>3964</v>
      </c>
      <c r="H83" s="121">
        <f t="shared" si="7"/>
        <v>0.40368271954674229</v>
      </c>
      <c r="I83" s="120">
        <v>4631</v>
      </c>
      <c r="J83" s="121">
        <f t="shared" si="7"/>
        <v>0.16826437941473249</v>
      </c>
      <c r="K83" s="120">
        <v>4675</v>
      </c>
      <c r="L83" s="121">
        <f t="shared" si="7"/>
        <v>9.5011876484560887E-3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4409</v>
      </c>
      <c r="D84" s="121">
        <v>-5.0398449278483692E-2</v>
      </c>
      <c r="E84" s="120">
        <v>2857</v>
      </c>
      <c r="F84" s="121">
        <f t="shared" si="7"/>
        <v>-0.35200725788160581</v>
      </c>
      <c r="G84" s="120">
        <v>3029</v>
      </c>
      <c r="H84" s="121">
        <f t="shared" si="7"/>
        <v>6.0203010150507552E-2</v>
      </c>
      <c r="I84" s="120">
        <v>4345</v>
      </c>
      <c r="J84" s="121">
        <f t="shared" si="7"/>
        <v>0.4344668207329152</v>
      </c>
      <c r="K84" s="120">
        <v>4003</v>
      </c>
      <c r="L84" s="121">
        <f t="shared" si="7"/>
        <v>-7.8711162255466038E-2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1437</v>
      </c>
      <c r="D85" s="121">
        <v>-0.49150743099787686</v>
      </c>
      <c r="E85" s="120">
        <v>2119</v>
      </c>
      <c r="F85" s="121">
        <f t="shared" si="7"/>
        <v>0.47459986082115524</v>
      </c>
      <c r="G85" s="120">
        <v>1650</v>
      </c>
      <c r="H85" s="121">
        <f t="shared" si="7"/>
        <v>-0.22133081642284091</v>
      </c>
      <c r="I85" s="120">
        <v>2742</v>
      </c>
      <c r="J85" s="121">
        <f t="shared" si="7"/>
        <v>0.66181818181818186</v>
      </c>
      <c r="K85" s="120">
        <v>2054</v>
      </c>
      <c r="L85" s="121">
        <f t="shared" si="7"/>
        <v>-0.25091174325309995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1300</v>
      </c>
      <c r="D86" s="121">
        <v>-0.56287827841291183</v>
      </c>
      <c r="E86" s="120">
        <v>2651</v>
      </c>
      <c r="F86" s="121">
        <f t="shared" si="7"/>
        <v>1.0392307692307692</v>
      </c>
      <c r="G86" s="120">
        <v>1974</v>
      </c>
      <c r="H86" s="121">
        <f t="shared" si="7"/>
        <v>-0.25537533006412672</v>
      </c>
      <c r="I86" s="120">
        <v>2803</v>
      </c>
      <c r="J86" s="121">
        <f t="shared" si="7"/>
        <v>0.4199594731509626</v>
      </c>
      <c r="K86" s="120">
        <v>2740</v>
      </c>
      <c r="L86" s="121">
        <f t="shared" si="7"/>
        <v>-2.2475918658580119E-2</v>
      </c>
      <c r="M86" s="120"/>
      <c r="N86" s="121"/>
    </row>
    <row r="87" spans="1:15" ht="15.75" x14ac:dyDescent="0.25">
      <c r="B87" s="122" t="s">
        <v>32</v>
      </c>
      <c r="C87" s="123">
        <v>24912</v>
      </c>
      <c r="D87" s="124">
        <v>-0.51465087281795507</v>
      </c>
      <c r="E87" s="123">
        <v>43482</v>
      </c>
      <c r="F87" s="124">
        <f t="shared" si="7"/>
        <v>0.74542389210019278</v>
      </c>
      <c r="G87" s="123">
        <v>48094</v>
      </c>
      <c r="H87" s="124">
        <f t="shared" si="7"/>
        <v>0.10606687824847061</v>
      </c>
      <c r="I87" s="123">
        <v>51902</v>
      </c>
      <c r="J87" s="124">
        <f t="shared" si="7"/>
        <v>7.9178275876408799E-2</v>
      </c>
      <c r="K87" s="123">
        <v>50245</v>
      </c>
      <c r="L87" s="124">
        <f t="shared" si="7"/>
        <v>-3.1925552001849655E-2</v>
      </c>
      <c r="M87" s="123">
        <v>20361</v>
      </c>
      <c r="N87" s="124">
        <v>1.6068666101102913E-2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0" t="s">
        <v>240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97195</v>
      </c>
      <c r="D97" s="121">
        <v>1.9483330927982934E-3</v>
      </c>
      <c r="E97" s="120">
        <v>6135</v>
      </c>
      <c r="F97" s="121">
        <f t="shared" ref="F97:L109" si="8">IFERROR(E97/C97-1,"-")</f>
        <v>-0.93687946910849318</v>
      </c>
      <c r="G97" s="120">
        <v>68843</v>
      </c>
      <c r="H97" s="121">
        <f t="shared" si="8"/>
        <v>10.221352893235533</v>
      </c>
      <c r="I97" s="120">
        <v>96437</v>
      </c>
      <c r="J97" s="121">
        <f t="shared" si="8"/>
        <v>0.40082506572926802</v>
      </c>
      <c r="K97" s="120">
        <v>97758</v>
      </c>
      <c r="L97" s="121">
        <f t="shared" si="8"/>
        <v>1.3698061947178042E-2</v>
      </c>
      <c r="M97" s="120">
        <v>103238</v>
      </c>
      <c r="N97" s="121">
        <f t="shared" ref="N97:N102" si="9">IFERROR(M97/K97-1,"-")</f>
        <v>5.6056793305918617E-2</v>
      </c>
    </row>
    <row r="98" spans="2:14" x14ac:dyDescent="0.25">
      <c r="B98" s="119" t="s">
        <v>75</v>
      </c>
      <c r="C98" s="120">
        <v>99065</v>
      </c>
      <c r="D98" s="121">
        <v>5.6817333233766032E-2</v>
      </c>
      <c r="E98" s="120">
        <v>7130</v>
      </c>
      <c r="F98" s="121">
        <f t="shared" si="8"/>
        <v>-0.92802705294503607</v>
      </c>
      <c r="G98" s="120">
        <v>82164</v>
      </c>
      <c r="H98" s="121">
        <f t="shared" si="8"/>
        <v>10.523702664796634</v>
      </c>
      <c r="I98" s="120">
        <v>97949</v>
      </c>
      <c r="J98" s="121">
        <f t="shared" si="8"/>
        <v>0.19211576846307388</v>
      </c>
      <c r="K98" s="120">
        <v>107315</v>
      </c>
      <c r="L98" s="121">
        <f t="shared" si="8"/>
        <v>9.5621190619608054E-2</v>
      </c>
      <c r="M98" s="120">
        <v>109374</v>
      </c>
      <c r="N98" s="121">
        <f t="shared" si="9"/>
        <v>1.9186507012067366E-2</v>
      </c>
    </row>
    <row r="99" spans="2:14" x14ac:dyDescent="0.25">
      <c r="B99" s="119" t="s">
        <v>77</v>
      </c>
      <c r="C99" s="120">
        <v>39064</v>
      </c>
      <c r="D99" s="121">
        <v>-0.65106785883361762</v>
      </c>
      <c r="E99" s="120">
        <v>8658</v>
      </c>
      <c r="F99" s="121">
        <f t="shared" si="8"/>
        <v>-0.77836371083350397</v>
      </c>
      <c r="G99" s="120">
        <v>98983</v>
      </c>
      <c r="H99" s="121">
        <f t="shared" si="8"/>
        <v>10.432547932547932</v>
      </c>
      <c r="I99" s="120">
        <v>108044</v>
      </c>
      <c r="J99" s="121">
        <f t="shared" si="8"/>
        <v>9.1540971682005923E-2</v>
      </c>
      <c r="K99" s="120">
        <v>114208</v>
      </c>
      <c r="L99" s="121">
        <f t="shared" si="8"/>
        <v>5.7050831142867686E-2</v>
      </c>
      <c r="M99" s="120">
        <v>117520</v>
      </c>
      <c r="N99" s="121">
        <f t="shared" si="9"/>
        <v>2.899971980947047E-2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8340</v>
      </c>
      <c r="F100" s="121" t="str">
        <f t="shared" si="8"/>
        <v>-</v>
      </c>
      <c r="G100" s="120">
        <v>97469</v>
      </c>
      <c r="H100" s="121">
        <f t="shared" si="8"/>
        <v>10.686930455635492</v>
      </c>
      <c r="I100" s="120">
        <v>100188</v>
      </c>
      <c r="J100" s="121">
        <f t="shared" si="8"/>
        <v>2.7896049000194933E-2</v>
      </c>
      <c r="K100" s="120">
        <v>105296</v>
      </c>
      <c r="L100" s="121">
        <f t="shared" si="8"/>
        <v>5.0984149798378953E-2</v>
      </c>
      <c r="M100" s="120">
        <v>102791</v>
      </c>
      <c r="N100" s="121">
        <f t="shared" si="9"/>
        <v>-2.3790077495821293E-2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9735</v>
      </c>
      <c r="F101" s="121" t="str">
        <f t="shared" si="8"/>
        <v>-</v>
      </c>
      <c r="G101" s="120">
        <v>87150</v>
      </c>
      <c r="H101" s="121">
        <f t="shared" si="8"/>
        <v>7.9522342064714948</v>
      </c>
      <c r="I101" s="120">
        <v>88589</v>
      </c>
      <c r="J101" s="121">
        <f t="shared" si="8"/>
        <v>1.6511761331038377E-2</v>
      </c>
      <c r="K101" s="120">
        <v>101026</v>
      </c>
      <c r="L101" s="121">
        <f t="shared" si="8"/>
        <v>0.14038989039271232</v>
      </c>
      <c r="M101" s="120">
        <v>107151</v>
      </c>
      <c r="N101" s="121">
        <f t="shared" si="9"/>
        <v>6.0627957159543167E-2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14624</v>
      </c>
      <c r="F102" s="121" t="str">
        <f t="shared" si="8"/>
        <v>-</v>
      </c>
      <c r="G102" s="120">
        <v>87225</v>
      </c>
      <c r="H102" s="121">
        <f t="shared" si="8"/>
        <v>4.964510393873085</v>
      </c>
      <c r="I102" s="120">
        <v>97481</v>
      </c>
      <c r="J102" s="121">
        <f t="shared" si="8"/>
        <v>0.11758096875895663</v>
      </c>
      <c r="K102" s="120">
        <v>102726</v>
      </c>
      <c r="L102" s="121">
        <f t="shared" si="8"/>
        <v>5.3805356941352578E-2</v>
      </c>
      <c r="M102" s="120">
        <v>106493</v>
      </c>
      <c r="N102" s="121">
        <f t="shared" si="9"/>
        <v>3.6670365827541129E-2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27677</v>
      </c>
      <c r="F103" s="121" t="str">
        <f t="shared" si="8"/>
        <v>-</v>
      </c>
      <c r="G103" s="120">
        <v>101111</v>
      </c>
      <c r="H103" s="121">
        <f t="shared" si="8"/>
        <v>2.6532499909672289</v>
      </c>
      <c r="I103" s="120">
        <v>98340</v>
      </c>
      <c r="J103" s="121">
        <f t="shared" si="8"/>
        <v>-2.7405524621455624E-2</v>
      </c>
      <c r="K103" s="120">
        <v>106566</v>
      </c>
      <c r="L103" s="121">
        <f t="shared" si="8"/>
        <v>8.3648566198901708E-2</v>
      </c>
      <c r="M103" s="120"/>
      <c r="N103" s="121"/>
    </row>
    <row r="104" spans="2:14" x14ac:dyDescent="0.25">
      <c r="B104" s="119" t="s">
        <v>87</v>
      </c>
      <c r="C104" s="120">
        <v>17639</v>
      </c>
      <c r="D104" s="121">
        <v>-0.82059418830541397</v>
      </c>
      <c r="E104" s="120">
        <v>40505</v>
      </c>
      <c r="F104" s="121">
        <f t="shared" si="8"/>
        <v>1.2963319916095015</v>
      </c>
      <c r="G104" s="120">
        <v>98334</v>
      </c>
      <c r="H104" s="121">
        <f t="shared" si="8"/>
        <v>1.4277002839155659</v>
      </c>
      <c r="I104" s="120">
        <v>96847</v>
      </c>
      <c r="J104" s="121">
        <f t="shared" si="8"/>
        <v>-1.5121931376736453E-2</v>
      </c>
      <c r="K104" s="120">
        <v>106980</v>
      </c>
      <c r="L104" s="121">
        <f t="shared" si="8"/>
        <v>0.10462895081933365</v>
      </c>
      <c r="M104" s="120"/>
      <c r="N104" s="121"/>
    </row>
    <row r="105" spans="2:14" x14ac:dyDescent="0.25">
      <c r="B105" s="119" t="s">
        <v>89</v>
      </c>
      <c r="C105" s="120">
        <v>11102</v>
      </c>
      <c r="D105" s="121">
        <v>-0.87661839721719026</v>
      </c>
      <c r="E105" s="120">
        <v>50427</v>
      </c>
      <c r="F105" s="121">
        <f t="shared" si="8"/>
        <v>3.5421545667447303</v>
      </c>
      <c r="G105" s="120">
        <v>92289</v>
      </c>
      <c r="H105" s="121">
        <f t="shared" si="8"/>
        <v>0.83015051460527101</v>
      </c>
      <c r="I105" s="120">
        <v>96569</v>
      </c>
      <c r="J105" s="121">
        <f t="shared" si="8"/>
        <v>4.6376057818374949E-2</v>
      </c>
      <c r="K105" s="120">
        <v>100393</v>
      </c>
      <c r="L105" s="121">
        <f t="shared" si="8"/>
        <v>3.9598628959603976E-2</v>
      </c>
      <c r="M105" s="120"/>
      <c r="N105" s="121"/>
    </row>
    <row r="106" spans="2:14" x14ac:dyDescent="0.25">
      <c r="B106" s="119" t="s">
        <v>91</v>
      </c>
      <c r="C106" s="120">
        <v>13903</v>
      </c>
      <c r="D106" s="121">
        <v>-0.85980215192553977</v>
      </c>
      <c r="E106" s="120">
        <v>81857</v>
      </c>
      <c r="F106" s="121">
        <f t="shared" si="8"/>
        <v>4.8877220743724372</v>
      </c>
      <c r="G106" s="120">
        <v>103661</v>
      </c>
      <c r="H106" s="121">
        <f t="shared" si="8"/>
        <v>0.26636695701039614</v>
      </c>
      <c r="I106" s="120">
        <v>109428</v>
      </c>
      <c r="J106" s="121">
        <f t="shared" si="8"/>
        <v>5.56332661270873E-2</v>
      </c>
      <c r="K106" s="120">
        <v>115247</v>
      </c>
      <c r="L106" s="121">
        <f t="shared" si="8"/>
        <v>5.3176517893043895E-2</v>
      </c>
      <c r="M106" s="120"/>
      <c r="N106" s="121"/>
    </row>
    <row r="107" spans="2:14" x14ac:dyDescent="0.25">
      <c r="B107" s="119" t="s">
        <v>93</v>
      </c>
      <c r="C107" s="120">
        <v>13877</v>
      </c>
      <c r="D107" s="121">
        <v>-0.86086965239971525</v>
      </c>
      <c r="E107" s="120">
        <v>82390</v>
      </c>
      <c r="F107" s="121">
        <f t="shared" si="8"/>
        <v>4.93716221085249</v>
      </c>
      <c r="G107" s="120">
        <v>101461</v>
      </c>
      <c r="H107" s="121">
        <f t="shared" si="8"/>
        <v>0.23147226605170523</v>
      </c>
      <c r="I107" s="120">
        <v>106978</v>
      </c>
      <c r="J107" s="121">
        <f t="shared" si="8"/>
        <v>5.4375572880219991E-2</v>
      </c>
      <c r="K107" s="120">
        <v>107739</v>
      </c>
      <c r="L107" s="121">
        <f t="shared" si="8"/>
        <v>7.1136121445531941E-3</v>
      </c>
      <c r="M107" s="120"/>
      <c r="N107" s="121"/>
    </row>
    <row r="108" spans="2:14" x14ac:dyDescent="0.25">
      <c r="B108" s="119" t="s">
        <v>95</v>
      </c>
      <c r="C108" s="120">
        <v>15077</v>
      </c>
      <c r="D108" s="121">
        <v>-0.85058667300907764</v>
      </c>
      <c r="E108" s="120">
        <v>71312</v>
      </c>
      <c r="F108" s="121">
        <f t="shared" si="8"/>
        <v>3.7298534191152086</v>
      </c>
      <c r="G108" s="120">
        <v>100894</v>
      </c>
      <c r="H108" s="121">
        <f t="shared" si="8"/>
        <v>0.41482499439084597</v>
      </c>
      <c r="I108" s="120">
        <v>104162</v>
      </c>
      <c r="J108" s="121">
        <f t="shared" si="8"/>
        <v>3.2390429559735923E-2</v>
      </c>
      <c r="K108" s="120">
        <v>107909</v>
      </c>
      <c r="L108" s="121">
        <f t="shared" si="8"/>
        <v>3.5972811581958863E-2</v>
      </c>
      <c r="M108" s="120"/>
      <c r="N108" s="121"/>
    </row>
    <row r="109" spans="2:14" ht="15.75" x14ac:dyDescent="0.25">
      <c r="B109" s="122" t="s">
        <v>32</v>
      </c>
      <c r="C109" s="123">
        <v>323585</v>
      </c>
      <c r="D109" s="124">
        <v>-0.72380743467009001</v>
      </c>
      <c r="E109" s="123">
        <v>408790</v>
      </c>
      <c r="F109" s="124">
        <f t="shared" si="8"/>
        <v>0.26331566667181727</v>
      </c>
      <c r="G109" s="123">
        <v>1119584</v>
      </c>
      <c r="H109" s="124">
        <f t="shared" si="8"/>
        <v>1.738775410357396</v>
      </c>
      <c r="I109" s="123">
        <v>1201012</v>
      </c>
      <c r="J109" s="124">
        <f t="shared" si="8"/>
        <v>7.2730585646097135E-2</v>
      </c>
      <c r="K109" s="123">
        <v>1273163</v>
      </c>
      <c r="L109" s="124">
        <f t="shared" si="8"/>
        <v>6.007516994001727E-2</v>
      </c>
      <c r="M109" s="123">
        <v>646567</v>
      </c>
      <c r="N109" s="124">
        <v>2.902619487561453E-2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0" t="s">
        <v>241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42402</v>
      </c>
      <c r="D119" s="121">
        <v>-3.5177937562573924E-2</v>
      </c>
      <c r="E119" s="120">
        <v>484</v>
      </c>
      <c r="F119" s="121">
        <f t="shared" ref="F119:L131" si="10">IFERROR(E119/C119-1,"-")</f>
        <v>-0.98858544408282634</v>
      </c>
      <c r="G119" s="120">
        <v>22981</v>
      </c>
      <c r="H119" s="121">
        <f t="shared" si="10"/>
        <v>46.481404958677686</v>
      </c>
      <c r="I119" s="120">
        <v>38867</v>
      </c>
      <c r="J119" s="121">
        <f t="shared" si="10"/>
        <v>0.69126669857708545</v>
      </c>
      <c r="K119" s="120">
        <v>41827</v>
      </c>
      <c r="L119" s="121">
        <f t="shared" si="10"/>
        <v>7.6157151310880744E-2</v>
      </c>
      <c r="M119" s="120">
        <v>45798</v>
      </c>
      <c r="N119" s="121">
        <f t="shared" ref="N119:N124" si="11">IFERROR(M119/K119-1,"-")</f>
        <v>9.493867597484873E-2</v>
      </c>
    </row>
    <row r="120" spans="1:15" x14ac:dyDescent="0.25">
      <c r="B120" s="119" t="s">
        <v>75</v>
      </c>
      <c r="C120" s="120">
        <v>44676</v>
      </c>
      <c r="D120" s="121">
        <v>6.3486395772334392E-2</v>
      </c>
      <c r="E120" s="120">
        <v>257</v>
      </c>
      <c r="F120" s="121">
        <f t="shared" si="10"/>
        <v>-0.99424747067776886</v>
      </c>
      <c r="G120" s="120">
        <v>33474</v>
      </c>
      <c r="H120" s="121">
        <f t="shared" si="10"/>
        <v>129.24902723735408</v>
      </c>
      <c r="I120" s="120">
        <v>40917</v>
      </c>
      <c r="J120" s="121">
        <f t="shared" si="10"/>
        <v>0.22235167592758565</v>
      </c>
      <c r="K120" s="120">
        <v>46040</v>
      </c>
      <c r="L120" s="121">
        <f t="shared" si="10"/>
        <v>0.12520468265024309</v>
      </c>
      <c r="M120" s="120">
        <v>47035</v>
      </c>
      <c r="N120" s="121">
        <f t="shared" si="11"/>
        <v>2.16116420503909E-2</v>
      </c>
    </row>
    <row r="121" spans="1:15" x14ac:dyDescent="0.25">
      <c r="B121" s="119" t="s">
        <v>77</v>
      </c>
      <c r="C121" s="120">
        <v>19712</v>
      </c>
      <c r="D121" s="121">
        <v>-0.62035360733407807</v>
      </c>
      <c r="E121" s="120">
        <v>272</v>
      </c>
      <c r="F121" s="121">
        <f t="shared" si="10"/>
        <v>-0.98620129870129869</v>
      </c>
      <c r="G121" s="120">
        <v>46540</v>
      </c>
      <c r="H121" s="121">
        <f t="shared" si="10"/>
        <v>170.10294117647058</v>
      </c>
      <c r="I121" s="120">
        <v>54879</v>
      </c>
      <c r="J121" s="121">
        <f t="shared" si="10"/>
        <v>0.17917920068758053</v>
      </c>
      <c r="K121" s="120">
        <v>55580</v>
      </c>
      <c r="L121" s="121">
        <f t="shared" si="10"/>
        <v>1.2773556369467309E-2</v>
      </c>
      <c r="M121" s="120">
        <v>57360</v>
      </c>
      <c r="N121" s="121">
        <f t="shared" si="11"/>
        <v>3.2025908600215924E-2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159</v>
      </c>
      <c r="F122" s="121" t="str">
        <f t="shared" si="10"/>
        <v>-</v>
      </c>
      <c r="G122" s="120">
        <v>48714</v>
      </c>
      <c r="H122" s="121">
        <f t="shared" si="10"/>
        <v>305.37735849056605</v>
      </c>
      <c r="I122" s="120">
        <v>48998</v>
      </c>
      <c r="J122" s="121">
        <f t="shared" si="10"/>
        <v>5.8299462166933047E-3</v>
      </c>
      <c r="K122" s="120">
        <v>57738</v>
      </c>
      <c r="L122" s="121">
        <f t="shared" si="10"/>
        <v>0.17837462753581779</v>
      </c>
      <c r="M122" s="120">
        <v>52845</v>
      </c>
      <c r="N122" s="121">
        <f t="shared" si="11"/>
        <v>-8.4744882053413684E-2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189</v>
      </c>
      <c r="F123" s="121" t="str">
        <f t="shared" si="10"/>
        <v>-</v>
      </c>
      <c r="G123" s="120">
        <v>52400</v>
      </c>
      <c r="H123" s="121">
        <f t="shared" si="10"/>
        <v>276.24867724867727</v>
      </c>
      <c r="I123" s="120">
        <v>55242</v>
      </c>
      <c r="J123" s="121">
        <f t="shared" si="10"/>
        <v>5.4236641221373949E-2</v>
      </c>
      <c r="K123" s="120">
        <v>61775</v>
      </c>
      <c r="L123" s="121">
        <f t="shared" si="10"/>
        <v>0.11826146772383339</v>
      </c>
      <c r="M123" s="120">
        <v>66971</v>
      </c>
      <c r="N123" s="121">
        <f t="shared" si="11"/>
        <v>8.4111695669769393E-2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1198</v>
      </c>
      <c r="F124" s="121" t="str">
        <f t="shared" si="10"/>
        <v>-</v>
      </c>
      <c r="G124" s="120">
        <v>53892</v>
      </c>
      <c r="H124" s="121">
        <f t="shared" si="10"/>
        <v>43.98497495826377</v>
      </c>
      <c r="I124" s="120">
        <v>60909</v>
      </c>
      <c r="J124" s="121">
        <f t="shared" si="10"/>
        <v>0.13020485415274985</v>
      </c>
      <c r="K124" s="120">
        <v>66223</v>
      </c>
      <c r="L124" s="121">
        <f t="shared" si="10"/>
        <v>8.7244906335681049E-2</v>
      </c>
      <c r="M124" s="120">
        <v>66524</v>
      </c>
      <c r="N124" s="121">
        <f t="shared" si="11"/>
        <v>4.5452486296302386E-3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4901</v>
      </c>
      <c r="F125" s="121" t="str">
        <f t="shared" si="10"/>
        <v>-</v>
      </c>
      <c r="G125" s="120">
        <v>59229</v>
      </c>
      <c r="H125" s="121">
        <f t="shared" si="10"/>
        <v>11.085084676596614</v>
      </c>
      <c r="I125" s="120">
        <v>59288</v>
      </c>
      <c r="J125" s="121">
        <f t="shared" si="10"/>
        <v>9.9613365074535665E-4</v>
      </c>
      <c r="K125" s="120">
        <v>64142</v>
      </c>
      <c r="L125" s="121">
        <f t="shared" si="10"/>
        <v>8.1871542301983569E-2</v>
      </c>
      <c r="M125" s="120"/>
      <c r="N125" s="121"/>
    </row>
    <row r="126" spans="1:15" x14ac:dyDescent="0.25">
      <c r="B126" s="119" t="s">
        <v>87</v>
      </c>
      <c r="C126" s="120">
        <v>5479</v>
      </c>
      <c r="D126" s="121">
        <v>-0.90934661394132932</v>
      </c>
      <c r="E126" s="120">
        <v>14194</v>
      </c>
      <c r="F126" s="121">
        <f t="shared" si="10"/>
        <v>1.5906187260448985</v>
      </c>
      <c r="G126" s="120">
        <v>54770</v>
      </c>
      <c r="H126" s="121">
        <f t="shared" si="10"/>
        <v>2.8586726785965899</v>
      </c>
      <c r="I126" s="120">
        <v>55524</v>
      </c>
      <c r="J126" s="121">
        <f t="shared" si="10"/>
        <v>1.3766660580609713E-2</v>
      </c>
      <c r="K126" s="120">
        <v>62872</v>
      </c>
      <c r="L126" s="121">
        <f t="shared" si="10"/>
        <v>0.13233916864779194</v>
      </c>
      <c r="M126" s="120"/>
      <c r="N126" s="121"/>
    </row>
    <row r="127" spans="1:15" x14ac:dyDescent="0.25">
      <c r="B127" s="119" t="s">
        <v>89</v>
      </c>
      <c r="C127" s="120">
        <v>4395</v>
      </c>
      <c r="D127" s="121">
        <v>-0.92352265608686568</v>
      </c>
      <c r="E127" s="120">
        <v>23200</v>
      </c>
      <c r="F127" s="121">
        <f t="shared" si="10"/>
        <v>4.2787258248009099</v>
      </c>
      <c r="G127" s="120">
        <v>55821</v>
      </c>
      <c r="H127" s="121">
        <f t="shared" si="10"/>
        <v>1.4060775862068966</v>
      </c>
      <c r="I127" s="120">
        <v>60872</v>
      </c>
      <c r="J127" s="121">
        <f t="shared" si="10"/>
        <v>9.0485659518819039E-2</v>
      </c>
      <c r="K127" s="120">
        <v>62946</v>
      </c>
      <c r="L127" s="121">
        <f t="shared" si="10"/>
        <v>3.4071494283085757E-2</v>
      </c>
      <c r="M127" s="120"/>
      <c r="N127" s="121"/>
    </row>
    <row r="128" spans="1:15" x14ac:dyDescent="0.25">
      <c r="A128" s="125"/>
      <c r="B128" s="119" t="s">
        <v>91</v>
      </c>
      <c r="C128" s="120">
        <v>6516</v>
      </c>
      <c r="D128" s="121">
        <v>-0.87824884620415178</v>
      </c>
      <c r="E128" s="120">
        <v>38448</v>
      </c>
      <c r="F128" s="121">
        <f t="shared" si="10"/>
        <v>4.9005524861878449</v>
      </c>
      <c r="G128" s="120">
        <v>56132</v>
      </c>
      <c r="H128" s="121">
        <f t="shared" si="10"/>
        <v>0.45994590095713694</v>
      </c>
      <c r="I128" s="120">
        <v>59055</v>
      </c>
      <c r="J128" s="121">
        <f t="shared" si="10"/>
        <v>5.2073683460414744E-2</v>
      </c>
      <c r="K128" s="120">
        <v>62174</v>
      </c>
      <c r="L128" s="121">
        <f t="shared" si="10"/>
        <v>5.2815172297011159E-2</v>
      </c>
      <c r="M128" s="120"/>
      <c r="N128" s="121"/>
    </row>
    <row r="129" spans="2:15" x14ac:dyDescent="0.25">
      <c r="B129" s="119" t="s">
        <v>93</v>
      </c>
      <c r="C129" s="120">
        <v>7647</v>
      </c>
      <c r="D129" s="121">
        <v>-0.83478091781177077</v>
      </c>
      <c r="E129" s="120">
        <v>35023</v>
      </c>
      <c r="F129" s="121">
        <f t="shared" si="10"/>
        <v>3.5799659997384596</v>
      </c>
      <c r="G129" s="120">
        <v>49783</v>
      </c>
      <c r="H129" s="121">
        <f t="shared" si="10"/>
        <v>0.42143734117579879</v>
      </c>
      <c r="I129" s="120">
        <v>50763</v>
      </c>
      <c r="J129" s="121">
        <f t="shared" si="10"/>
        <v>1.9685434786975486E-2</v>
      </c>
      <c r="K129" s="120">
        <v>52169</v>
      </c>
      <c r="L129" s="121">
        <f t="shared" si="10"/>
        <v>2.769733861276924E-2</v>
      </c>
      <c r="M129" s="120"/>
      <c r="N129" s="121"/>
    </row>
    <row r="130" spans="2:15" x14ac:dyDescent="0.25">
      <c r="B130" s="119" t="s">
        <v>95</v>
      </c>
      <c r="C130" s="120">
        <v>8000</v>
      </c>
      <c r="D130" s="121">
        <v>-0.8313303816150116</v>
      </c>
      <c r="E130" s="120">
        <v>24281</v>
      </c>
      <c r="F130" s="121">
        <f t="shared" si="10"/>
        <v>2.0351249999999999</v>
      </c>
      <c r="G130" s="120">
        <v>48129</v>
      </c>
      <c r="H130" s="121">
        <f t="shared" si="10"/>
        <v>0.98216712655986171</v>
      </c>
      <c r="I130" s="120">
        <v>49377</v>
      </c>
      <c r="J130" s="121">
        <f t="shared" si="10"/>
        <v>2.5930312285732171E-2</v>
      </c>
      <c r="K130" s="120">
        <v>50165</v>
      </c>
      <c r="L130" s="121">
        <f t="shared" si="10"/>
        <v>1.5958847236567708E-2</v>
      </c>
      <c r="M130" s="120"/>
      <c r="N130" s="121"/>
    </row>
    <row r="131" spans="2:15" ht="15.75" x14ac:dyDescent="0.25">
      <c r="B131" s="122" t="s">
        <v>32</v>
      </c>
      <c r="C131" s="123">
        <v>146501</v>
      </c>
      <c r="D131" s="124">
        <v>-0.77125623966561485</v>
      </c>
      <c r="E131" s="123">
        <v>142606</v>
      </c>
      <c r="F131" s="124">
        <f t="shared" si="10"/>
        <v>-2.6586849236523991E-2</v>
      </c>
      <c r="G131" s="123">
        <v>581865</v>
      </c>
      <c r="H131" s="124">
        <f t="shared" si="10"/>
        <v>3.0802280408958946</v>
      </c>
      <c r="I131" s="123">
        <v>634691</v>
      </c>
      <c r="J131" s="124">
        <f t="shared" si="10"/>
        <v>9.0787381952858404E-2</v>
      </c>
      <c r="K131" s="123">
        <v>683651</v>
      </c>
      <c r="L131" s="124">
        <f t="shared" si="10"/>
        <v>7.7139899573178239E-2</v>
      </c>
      <c r="M131" s="123">
        <v>336533</v>
      </c>
      <c r="N131" s="124">
        <v>2.2328006002740208E-2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0" t="s">
        <v>242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4685</v>
      </c>
      <c r="D141" s="121">
        <v>-5.9236947791164618E-2</v>
      </c>
      <c r="E141" s="120">
        <v>536</v>
      </c>
      <c r="F141" s="121">
        <f t="shared" ref="F141:L153" si="12">IFERROR(E141/C141-1,"-")</f>
        <v>-0.88559231590181431</v>
      </c>
      <c r="G141" s="120">
        <v>3124</v>
      </c>
      <c r="H141" s="121">
        <f t="shared" si="12"/>
        <v>4.8283582089552235</v>
      </c>
      <c r="I141" s="120">
        <v>4168</v>
      </c>
      <c r="J141" s="121">
        <f t="shared" si="12"/>
        <v>0.33418693982074266</v>
      </c>
      <c r="K141" s="120">
        <v>4030</v>
      </c>
      <c r="L141" s="121">
        <f t="shared" si="12"/>
        <v>-3.3109404990403046E-2</v>
      </c>
      <c r="M141" s="120">
        <v>4255</v>
      </c>
      <c r="N141" s="121">
        <f t="shared" ref="N141:N146" si="13">IFERROR(M141/K141-1,"-")</f>
        <v>5.583126550868478E-2</v>
      </c>
    </row>
    <row r="142" spans="2:15" x14ac:dyDescent="0.25">
      <c r="B142" s="119" t="s">
        <v>75</v>
      </c>
      <c r="C142" s="120">
        <v>4649</v>
      </c>
      <c r="D142" s="121">
        <v>-5.1224489795918315E-2</v>
      </c>
      <c r="E142" s="120">
        <v>587</v>
      </c>
      <c r="F142" s="121">
        <f t="shared" si="12"/>
        <v>-0.87373628737362874</v>
      </c>
      <c r="G142" s="120">
        <v>3140</v>
      </c>
      <c r="H142" s="121">
        <f t="shared" si="12"/>
        <v>4.3492333901192506</v>
      </c>
      <c r="I142" s="120">
        <v>4770</v>
      </c>
      <c r="J142" s="121">
        <f t="shared" si="12"/>
        <v>0.51910828025477707</v>
      </c>
      <c r="K142" s="120">
        <v>4864</v>
      </c>
      <c r="L142" s="121">
        <f t="shared" si="12"/>
        <v>1.9706498951781892E-2</v>
      </c>
      <c r="M142" s="120">
        <v>4432</v>
      </c>
      <c r="N142" s="121">
        <f t="shared" si="13"/>
        <v>-8.8815789473684181E-2</v>
      </c>
    </row>
    <row r="143" spans="2:15" x14ac:dyDescent="0.25">
      <c r="B143" s="119" t="s">
        <v>77</v>
      </c>
      <c r="C143" s="120">
        <v>2369</v>
      </c>
      <c r="D143" s="121">
        <v>-0.57643482925084921</v>
      </c>
      <c r="E143" s="120">
        <v>734</v>
      </c>
      <c r="F143" s="121">
        <f t="shared" si="12"/>
        <v>-0.69016462642465171</v>
      </c>
      <c r="G143" s="120">
        <v>3797</v>
      </c>
      <c r="H143" s="121">
        <f t="shared" si="12"/>
        <v>4.1730245231607626</v>
      </c>
      <c r="I143" s="120">
        <v>4902</v>
      </c>
      <c r="J143" s="121">
        <f t="shared" si="12"/>
        <v>0.29101922570450345</v>
      </c>
      <c r="K143" s="120">
        <v>5123</v>
      </c>
      <c r="L143" s="121">
        <f t="shared" si="12"/>
        <v>4.5083639330885328E-2</v>
      </c>
      <c r="M143" s="120">
        <v>4974</v>
      </c>
      <c r="N143" s="121">
        <f t="shared" si="13"/>
        <v>-2.9084520788600465E-2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547</v>
      </c>
      <c r="F144" s="121" t="str">
        <f t="shared" si="12"/>
        <v>-</v>
      </c>
      <c r="G144" s="120">
        <v>3884</v>
      </c>
      <c r="H144" s="121">
        <f t="shared" si="12"/>
        <v>6.1005484460694701</v>
      </c>
      <c r="I144" s="120">
        <v>3848</v>
      </c>
      <c r="J144" s="121">
        <f t="shared" si="12"/>
        <v>-9.2687950566426869E-3</v>
      </c>
      <c r="K144" s="120">
        <v>3449</v>
      </c>
      <c r="L144" s="121">
        <f t="shared" si="12"/>
        <v>-0.1036902286902287</v>
      </c>
      <c r="M144" s="120">
        <v>4974</v>
      </c>
      <c r="N144" s="121">
        <f t="shared" si="13"/>
        <v>0.44215714699913011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771</v>
      </c>
      <c r="F145" s="121" t="str">
        <f t="shared" si="12"/>
        <v>-</v>
      </c>
      <c r="G145" s="120">
        <v>1871</v>
      </c>
      <c r="H145" s="121">
        <f t="shared" si="12"/>
        <v>1.4267185473411153</v>
      </c>
      <c r="I145" s="120">
        <v>2095</v>
      </c>
      <c r="J145" s="121">
        <f t="shared" si="12"/>
        <v>0.119722073757349</v>
      </c>
      <c r="K145" s="120">
        <v>2729</v>
      </c>
      <c r="L145" s="121">
        <f t="shared" si="12"/>
        <v>0.30262529832935559</v>
      </c>
      <c r="M145" s="120">
        <v>4974</v>
      </c>
      <c r="N145" s="121">
        <f t="shared" si="13"/>
        <v>0.82264565775009157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777</v>
      </c>
      <c r="F146" s="121" t="str">
        <f t="shared" si="12"/>
        <v>-</v>
      </c>
      <c r="G146" s="120">
        <v>2403</v>
      </c>
      <c r="H146" s="121">
        <f t="shared" si="12"/>
        <v>2.0926640926640925</v>
      </c>
      <c r="I146" s="120">
        <v>3004</v>
      </c>
      <c r="J146" s="121">
        <f t="shared" si="12"/>
        <v>0.25010403662089065</v>
      </c>
      <c r="K146" s="120">
        <v>2187</v>
      </c>
      <c r="L146" s="121">
        <f t="shared" si="12"/>
        <v>-0.27197070572569904</v>
      </c>
      <c r="M146" s="120">
        <v>4974</v>
      </c>
      <c r="N146" s="121">
        <f t="shared" si="13"/>
        <v>1.2743484224965704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1389</v>
      </c>
      <c r="F147" s="121" t="str">
        <f t="shared" si="12"/>
        <v>-</v>
      </c>
      <c r="G147" s="120">
        <v>2941</v>
      </c>
      <c r="H147" s="121">
        <f t="shared" si="12"/>
        <v>1.1173506119510441</v>
      </c>
      <c r="I147" s="120">
        <v>2534</v>
      </c>
      <c r="J147" s="121">
        <f t="shared" si="12"/>
        <v>-0.13838830329819785</v>
      </c>
      <c r="K147" s="120">
        <v>2455</v>
      </c>
      <c r="L147" s="121">
        <f t="shared" si="12"/>
        <v>-3.1176006314127869E-2</v>
      </c>
      <c r="M147" s="120"/>
      <c r="N147" s="121"/>
    </row>
    <row r="148" spans="1:15" x14ac:dyDescent="0.25">
      <c r="B148" s="119" t="s">
        <v>87</v>
      </c>
      <c r="C148" s="120">
        <v>1133</v>
      </c>
      <c r="D148" s="121">
        <v>-0.64965986394557818</v>
      </c>
      <c r="E148" s="120">
        <v>1244</v>
      </c>
      <c r="F148" s="121">
        <f t="shared" si="12"/>
        <v>9.7969991173874726E-2</v>
      </c>
      <c r="G148" s="120">
        <v>2558</v>
      </c>
      <c r="H148" s="121">
        <f t="shared" si="12"/>
        <v>1.0562700964630225</v>
      </c>
      <c r="I148" s="120">
        <v>3156</v>
      </c>
      <c r="J148" s="121">
        <f t="shared" si="12"/>
        <v>0.23377638780297105</v>
      </c>
      <c r="K148" s="120">
        <v>3085</v>
      </c>
      <c r="L148" s="121">
        <f t="shared" si="12"/>
        <v>-2.249683143219261E-2</v>
      </c>
      <c r="M148" s="120"/>
      <c r="N148" s="121"/>
    </row>
    <row r="149" spans="1:15" x14ac:dyDescent="0.25">
      <c r="B149" s="119" t="s">
        <v>89</v>
      </c>
      <c r="C149" s="120">
        <v>238</v>
      </c>
      <c r="D149" s="121">
        <v>-0.93713681986265185</v>
      </c>
      <c r="E149" s="120">
        <v>2765</v>
      </c>
      <c r="F149" s="121">
        <f t="shared" si="12"/>
        <v>10.617647058823529</v>
      </c>
      <c r="G149" s="120">
        <v>2665</v>
      </c>
      <c r="H149" s="121">
        <f t="shared" si="12"/>
        <v>-3.6166365280289381E-2</v>
      </c>
      <c r="I149" s="120">
        <v>3076</v>
      </c>
      <c r="J149" s="121">
        <f t="shared" si="12"/>
        <v>0.15422138836772992</v>
      </c>
      <c r="K149" s="120">
        <v>2728</v>
      </c>
      <c r="L149" s="121">
        <f t="shared" si="12"/>
        <v>-0.11313394018205458</v>
      </c>
      <c r="M149" s="120"/>
      <c r="N149" s="121"/>
    </row>
    <row r="150" spans="1:15" x14ac:dyDescent="0.25">
      <c r="A150" s="125"/>
      <c r="B150" s="119" t="s">
        <v>91</v>
      </c>
      <c r="C150" s="120">
        <v>347</v>
      </c>
      <c r="D150" s="121">
        <v>-0.91965732808520495</v>
      </c>
      <c r="E150" s="120">
        <v>3944</v>
      </c>
      <c r="F150" s="121">
        <f t="shared" si="12"/>
        <v>10.36599423631124</v>
      </c>
      <c r="G150" s="120">
        <v>3276</v>
      </c>
      <c r="H150" s="121">
        <f t="shared" si="12"/>
        <v>-0.16937119675456391</v>
      </c>
      <c r="I150" s="120">
        <v>3785</v>
      </c>
      <c r="J150" s="121">
        <f t="shared" si="12"/>
        <v>0.15537240537240526</v>
      </c>
      <c r="K150" s="120">
        <v>4043</v>
      </c>
      <c r="L150" s="121">
        <f t="shared" si="12"/>
        <v>6.816380449141346E-2</v>
      </c>
      <c r="M150" s="120"/>
      <c r="N150" s="121"/>
    </row>
    <row r="151" spans="1:15" x14ac:dyDescent="0.25">
      <c r="B151" s="119" t="s">
        <v>93</v>
      </c>
      <c r="C151" s="120">
        <v>862</v>
      </c>
      <c r="D151" s="121">
        <v>-0.83555894696680655</v>
      </c>
      <c r="E151" s="120">
        <v>4559</v>
      </c>
      <c r="F151" s="121">
        <f t="shared" si="12"/>
        <v>4.2888631090487239</v>
      </c>
      <c r="G151" s="120">
        <v>4655</v>
      </c>
      <c r="H151" s="121">
        <f t="shared" si="12"/>
        <v>2.1057249396797539E-2</v>
      </c>
      <c r="I151" s="120">
        <v>4820</v>
      </c>
      <c r="J151" s="121">
        <f t="shared" si="12"/>
        <v>3.5445757250268439E-2</v>
      </c>
      <c r="K151" s="120">
        <v>4637</v>
      </c>
      <c r="L151" s="121">
        <f t="shared" si="12"/>
        <v>-3.7966804979253088E-2</v>
      </c>
      <c r="M151" s="120"/>
      <c r="N151" s="121"/>
    </row>
    <row r="152" spans="1:15" x14ac:dyDescent="0.25">
      <c r="B152" s="119" t="s">
        <v>95</v>
      </c>
      <c r="C152" s="120">
        <v>854</v>
      </c>
      <c r="D152" s="121">
        <v>-0.78644661165291319</v>
      </c>
      <c r="E152" s="120">
        <v>3993</v>
      </c>
      <c r="F152" s="121">
        <f t="shared" si="12"/>
        <v>3.6756440281030445</v>
      </c>
      <c r="G152" s="120">
        <v>4758</v>
      </c>
      <c r="H152" s="121">
        <f t="shared" si="12"/>
        <v>0.19158527422990224</v>
      </c>
      <c r="I152" s="120">
        <v>4975</v>
      </c>
      <c r="J152" s="121">
        <f t="shared" si="12"/>
        <v>4.5607398066414451E-2</v>
      </c>
      <c r="K152" s="120">
        <v>5171</v>
      </c>
      <c r="L152" s="121">
        <f t="shared" si="12"/>
        <v>3.939698492462318E-2</v>
      </c>
      <c r="M152" s="120"/>
      <c r="N152" s="121"/>
    </row>
    <row r="153" spans="1:15" ht="15.75" x14ac:dyDescent="0.25">
      <c r="B153" s="122" t="s">
        <v>32</v>
      </c>
      <c r="C153" s="123">
        <v>16159</v>
      </c>
      <c r="D153" s="124">
        <v>-0.69162802236598542</v>
      </c>
      <c r="E153" s="123">
        <v>21846</v>
      </c>
      <c r="F153" s="124">
        <f t="shared" si="12"/>
        <v>0.35194009530292725</v>
      </c>
      <c r="G153" s="123">
        <v>39072</v>
      </c>
      <c r="H153" s="124">
        <f t="shared" si="12"/>
        <v>0.78851963746223563</v>
      </c>
      <c r="I153" s="123">
        <v>45133</v>
      </c>
      <c r="J153" s="124">
        <f t="shared" si="12"/>
        <v>0.15512387387387383</v>
      </c>
      <c r="K153" s="123">
        <v>44501</v>
      </c>
      <c r="L153" s="124">
        <f t="shared" si="12"/>
        <v>-1.4003057629672355E-2</v>
      </c>
      <c r="M153" s="123">
        <v>24097</v>
      </c>
      <c r="N153" s="124">
        <v>7.6624072915735919E-2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0" t="s">
        <v>243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2336</v>
      </c>
      <c r="D163" s="121">
        <v>0.17801311144730203</v>
      </c>
      <c r="E163" s="120">
        <v>719</v>
      </c>
      <c r="F163" s="121">
        <f t="shared" ref="F163:L175" si="14">IFERROR(E163/C163-1,"-")</f>
        <v>-0.69220890410958902</v>
      </c>
      <c r="G163" s="120">
        <v>1823</v>
      </c>
      <c r="H163" s="121">
        <f t="shared" si="14"/>
        <v>1.5354659248956883</v>
      </c>
      <c r="I163" s="120">
        <v>2209</v>
      </c>
      <c r="J163" s="121">
        <f t="shared" si="14"/>
        <v>0.21173889193636852</v>
      </c>
      <c r="K163" s="120">
        <v>2149</v>
      </c>
      <c r="L163" s="121">
        <f t="shared" si="14"/>
        <v>-2.7161611588954249E-2</v>
      </c>
      <c r="M163" s="120">
        <v>2358</v>
      </c>
      <c r="N163" s="121">
        <f t="shared" ref="N163:N168" si="15">IFERROR(M163/K163-1,"-")</f>
        <v>9.7254536993950591E-2</v>
      </c>
    </row>
    <row r="164" spans="2:14" x14ac:dyDescent="0.25">
      <c r="B164" s="119" t="s">
        <v>75</v>
      </c>
      <c r="C164" s="120">
        <v>2719</v>
      </c>
      <c r="D164" s="121">
        <v>0.11434426229508188</v>
      </c>
      <c r="E164" s="120">
        <v>1408</v>
      </c>
      <c r="F164" s="121">
        <f t="shared" si="14"/>
        <v>-0.4821625597646193</v>
      </c>
      <c r="G164" s="120">
        <v>2638</v>
      </c>
      <c r="H164" s="121">
        <f t="shared" si="14"/>
        <v>0.87357954545454541</v>
      </c>
      <c r="I164" s="120">
        <v>2846</v>
      </c>
      <c r="J164" s="121">
        <f t="shared" si="14"/>
        <v>7.8847611827141728E-2</v>
      </c>
      <c r="K164" s="120">
        <v>2914</v>
      </c>
      <c r="L164" s="121">
        <f t="shared" si="14"/>
        <v>2.3893183415319763E-2</v>
      </c>
      <c r="M164" s="120">
        <v>3282</v>
      </c>
      <c r="N164" s="121">
        <f t="shared" si="15"/>
        <v>0.12628689087165412</v>
      </c>
    </row>
    <row r="165" spans="2:14" x14ac:dyDescent="0.25">
      <c r="B165" s="119" t="s">
        <v>77</v>
      </c>
      <c r="C165" s="120">
        <v>744</v>
      </c>
      <c r="D165" s="121">
        <v>-0.63493621197252215</v>
      </c>
      <c r="E165" s="120">
        <v>1099</v>
      </c>
      <c r="F165" s="121">
        <f t="shared" si="14"/>
        <v>0.47715053763440851</v>
      </c>
      <c r="G165" s="120">
        <v>2270</v>
      </c>
      <c r="H165" s="121">
        <f t="shared" si="14"/>
        <v>1.0655141037306644</v>
      </c>
      <c r="I165" s="120">
        <v>2344</v>
      </c>
      <c r="J165" s="121">
        <f t="shared" si="14"/>
        <v>3.2599118942731264E-2</v>
      </c>
      <c r="K165" s="120">
        <v>2307</v>
      </c>
      <c r="L165" s="121">
        <f t="shared" si="14"/>
        <v>-1.5784982935153624E-2</v>
      </c>
      <c r="M165" s="120">
        <v>2669</v>
      </c>
      <c r="N165" s="121">
        <f t="shared" si="15"/>
        <v>0.15691374078890341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810</v>
      </c>
      <c r="F166" s="121" t="str">
        <f t="shared" si="14"/>
        <v>-</v>
      </c>
      <c r="G166" s="120">
        <v>2669</v>
      </c>
      <c r="H166" s="121">
        <f t="shared" si="14"/>
        <v>2.2950617283950616</v>
      </c>
      <c r="I166" s="120">
        <v>3420</v>
      </c>
      <c r="J166" s="121">
        <f t="shared" si="14"/>
        <v>0.28137879355563888</v>
      </c>
      <c r="K166" s="120">
        <v>3021</v>
      </c>
      <c r="L166" s="121">
        <f t="shared" si="14"/>
        <v>-0.1166666666666667</v>
      </c>
      <c r="M166" s="120">
        <v>2612</v>
      </c>
      <c r="N166" s="121">
        <f t="shared" si="15"/>
        <v>-0.13538563389606095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1638</v>
      </c>
      <c r="F167" s="121" t="str">
        <f t="shared" si="14"/>
        <v>-</v>
      </c>
      <c r="G167" s="120">
        <v>2204</v>
      </c>
      <c r="H167" s="121">
        <f t="shared" si="14"/>
        <v>0.34554334554334565</v>
      </c>
      <c r="I167" s="120">
        <v>2278</v>
      </c>
      <c r="J167" s="121">
        <f t="shared" si="14"/>
        <v>3.3575317604355615E-2</v>
      </c>
      <c r="K167" s="120">
        <v>2217</v>
      </c>
      <c r="L167" s="121">
        <f t="shared" si="14"/>
        <v>-2.6777875329236145E-2</v>
      </c>
      <c r="M167" s="120">
        <v>2424</v>
      </c>
      <c r="N167" s="121">
        <f t="shared" si="15"/>
        <v>9.3369418132611681E-2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1226</v>
      </c>
      <c r="F168" s="121" t="str">
        <f t="shared" si="14"/>
        <v>-</v>
      </c>
      <c r="G168" s="120">
        <v>1538</v>
      </c>
      <c r="H168" s="121">
        <f t="shared" si="14"/>
        <v>0.25448613376835238</v>
      </c>
      <c r="I168" s="120">
        <v>1790</v>
      </c>
      <c r="J168" s="121">
        <f t="shared" si="14"/>
        <v>0.16384915474642403</v>
      </c>
      <c r="K168" s="120">
        <v>2073</v>
      </c>
      <c r="L168" s="121">
        <f t="shared" si="14"/>
        <v>0.1581005586592179</v>
      </c>
      <c r="M168" s="120">
        <v>2047</v>
      </c>
      <c r="N168" s="121">
        <f t="shared" si="15"/>
        <v>-1.2542209358417766E-2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2008</v>
      </c>
      <c r="F169" s="121" t="str">
        <f t="shared" si="14"/>
        <v>-</v>
      </c>
      <c r="G169" s="120">
        <v>1994</v>
      </c>
      <c r="H169" s="121">
        <f t="shared" si="14"/>
        <v>-6.9721115537848544E-3</v>
      </c>
      <c r="I169" s="120">
        <v>2053</v>
      </c>
      <c r="J169" s="121">
        <f t="shared" si="14"/>
        <v>2.9588766298896729E-2</v>
      </c>
      <c r="K169" s="120">
        <v>2235</v>
      </c>
      <c r="L169" s="121">
        <f t="shared" si="14"/>
        <v>8.8650754992693592E-2</v>
      </c>
      <c r="M169" s="120"/>
      <c r="N169" s="121"/>
    </row>
    <row r="170" spans="2:14" x14ac:dyDescent="0.25">
      <c r="B170" s="119" t="s">
        <v>87</v>
      </c>
      <c r="C170" s="120">
        <v>954</v>
      </c>
      <c r="D170" s="121">
        <v>-0.58719169190826481</v>
      </c>
      <c r="E170" s="120">
        <v>2395</v>
      </c>
      <c r="F170" s="121">
        <f t="shared" si="14"/>
        <v>1.5104821802935011</v>
      </c>
      <c r="G170" s="120">
        <v>2886</v>
      </c>
      <c r="H170" s="121">
        <f t="shared" si="14"/>
        <v>0.20501043841336108</v>
      </c>
      <c r="I170" s="120">
        <v>2930</v>
      </c>
      <c r="J170" s="121">
        <f t="shared" si="14"/>
        <v>1.524601524601521E-2</v>
      </c>
      <c r="K170" s="120">
        <v>3259</v>
      </c>
      <c r="L170" s="121">
        <f t="shared" si="14"/>
        <v>0.11228668941979514</v>
      </c>
      <c r="M170" s="120"/>
      <c r="N170" s="121"/>
    </row>
    <row r="171" spans="2:14" x14ac:dyDescent="0.25">
      <c r="B171" s="119" t="s">
        <v>89</v>
      </c>
      <c r="C171" s="120">
        <v>368</v>
      </c>
      <c r="D171" s="121">
        <v>-0.77601947656725501</v>
      </c>
      <c r="E171" s="120">
        <v>1381</v>
      </c>
      <c r="F171" s="121">
        <f t="shared" si="14"/>
        <v>2.7527173913043477</v>
      </c>
      <c r="G171" s="120">
        <v>1823</v>
      </c>
      <c r="H171" s="121">
        <f t="shared" si="14"/>
        <v>0.32005792903692987</v>
      </c>
      <c r="I171" s="120">
        <v>1975</v>
      </c>
      <c r="J171" s="121">
        <f t="shared" si="14"/>
        <v>8.3379045529347273E-2</v>
      </c>
      <c r="K171" s="120">
        <v>1850</v>
      </c>
      <c r="L171" s="121">
        <f t="shared" si="14"/>
        <v>-6.3291139240506333E-2</v>
      </c>
      <c r="M171" s="120"/>
      <c r="N171" s="121"/>
    </row>
    <row r="172" spans="2:14" x14ac:dyDescent="0.25">
      <c r="B172" s="119" t="s">
        <v>91</v>
      </c>
      <c r="C172" s="120">
        <v>1343</v>
      </c>
      <c r="D172" s="121">
        <v>-0.33744449925999009</v>
      </c>
      <c r="E172" s="120">
        <v>2655</v>
      </c>
      <c r="F172" s="121">
        <f t="shared" si="14"/>
        <v>0.9769173492181682</v>
      </c>
      <c r="G172" s="120">
        <v>2789</v>
      </c>
      <c r="H172" s="121">
        <f t="shared" si="14"/>
        <v>5.0470809792843685E-2</v>
      </c>
      <c r="I172" s="120">
        <v>2829</v>
      </c>
      <c r="J172" s="121">
        <f t="shared" si="14"/>
        <v>1.4342058085335285E-2</v>
      </c>
      <c r="K172" s="120">
        <v>2728</v>
      </c>
      <c r="L172" s="121">
        <f t="shared" si="14"/>
        <v>-3.5701661364439752E-2</v>
      </c>
      <c r="M172" s="120"/>
      <c r="N172" s="121"/>
    </row>
    <row r="173" spans="2:14" x14ac:dyDescent="0.25">
      <c r="B173" s="119" t="s">
        <v>93</v>
      </c>
      <c r="C173" s="120">
        <v>230</v>
      </c>
      <c r="D173" s="121">
        <v>-0.88764044943820219</v>
      </c>
      <c r="E173" s="120">
        <v>2255</v>
      </c>
      <c r="F173" s="121">
        <f t="shared" si="14"/>
        <v>8.804347826086957</v>
      </c>
      <c r="G173" s="120">
        <v>1953</v>
      </c>
      <c r="H173" s="121">
        <f t="shared" si="14"/>
        <v>-0.13392461197339245</v>
      </c>
      <c r="I173" s="120">
        <v>2171</v>
      </c>
      <c r="J173" s="121">
        <f t="shared" si="14"/>
        <v>0.11162314388120831</v>
      </c>
      <c r="K173" s="120">
        <v>2133</v>
      </c>
      <c r="L173" s="121">
        <f t="shared" si="14"/>
        <v>-1.7503454629203108E-2</v>
      </c>
      <c r="M173" s="120"/>
      <c r="N173" s="121"/>
    </row>
    <row r="174" spans="2:14" x14ac:dyDescent="0.25">
      <c r="B174" s="119" t="s">
        <v>95</v>
      </c>
      <c r="C174" s="120">
        <v>723</v>
      </c>
      <c r="D174" s="121">
        <v>-0.59129451667608812</v>
      </c>
      <c r="E174" s="120">
        <v>2325</v>
      </c>
      <c r="F174" s="121">
        <f t="shared" si="14"/>
        <v>2.2157676348547719</v>
      </c>
      <c r="G174" s="120">
        <v>2681</v>
      </c>
      <c r="H174" s="121">
        <f t="shared" si="14"/>
        <v>0.15311827956989243</v>
      </c>
      <c r="I174" s="120">
        <v>2053</v>
      </c>
      <c r="J174" s="121">
        <f t="shared" si="14"/>
        <v>-0.23424095486758667</v>
      </c>
      <c r="K174" s="120">
        <v>2212</v>
      </c>
      <c r="L174" s="121">
        <f t="shared" si="14"/>
        <v>7.7447637603507147E-2</v>
      </c>
      <c r="M174" s="120"/>
      <c r="N174" s="121"/>
    </row>
    <row r="175" spans="2:14" ht="15.75" x14ac:dyDescent="0.25">
      <c r="B175" s="122" t="s">
        <v>32</v>
      </c>
      <c r="C175" s="123">
        <v>9702</v>
      </c>
      <c r="D175" s="124">
        <v>-0.60245851259987715</v>
      </c>
      <c r="E175" s="123">
        <v>19919</v>
      </c>
      <c r="F175" s="124">
        <f t="shared" si="14"/>
        <v>1.0530818387961247</v>
      </c>
      <c r="G175" s="123">
        <v>27268</v>
      </c>
      <c r="H175" s="124">
        <f t="shared" si="14"/>
        <v>0.36894422410763594</v>
      </c>
      <c r="I175" s="123">
        <v>28898</v>
      </c>
      <c r="J175" s="124">
        <f t="shared" si="14"/>
        <v>5.9777028018189737E-2</v>
      </c>
      <c r="K175" s="123">
        <v>29098</v>
      </c>
      <c r="L175" s="124">
        <f t="shared" si="14"/>
        <v>6.9208941795280143E-3</v>
      </c>
      <c r="M175" s="123">
        <v>15392</v>
      </c>
      <c r="N175" s="124">
        <v>4.8429943464341596E-2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0" t="s">
        <v>244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4296</v>
      </c>
      <c r="D185" s="121">
        <v>0.11208904996116997</v>
      </c>
      <c r="E185" s="120">
        <v>284</v>
      </c>
      <c r="F185" s="121">
        <f t="shared" ref="F185:L197" si="16">IFERROR(E185/C185-1,"-")</f>
        <v>-0.93389199255121047</v>
      </c>
      <c r="G185" s="120">
        <v>2729</v>
      </c>
      <c r="H185" s="121">
        <f t="shared" si="16"/>
        <v>8.6091549295774641</v>
      </c>
      <c r="I185" s="120">
        <v>4058</v>
      </c>
      <c r="J185" s="121">
        <f t="shared" si="16"/>
        <v>0.48699157200439713</v>
      </c>
      <c r="K185" s="120">
        <v>4254</v>
      </c>
      <c r="L185" s="121">
        <f t="shared" si="16"/>
        <v>4.8299655002464359E-2</v>
      </c>
      <c r="M185" s="120">
        <v>3018</v>
      </c>
      <c r="N185" s="121">
        <f t="shared" ref="N185:N188" si="17">IFERROR(M185/K185-1,"-")</f>
        <v>-0.29055007052186177</v>
      </c>
    </row>
    <row r="186" spans="1:15" x14ac:dyDescent="0.25">
      <c r="B186" s="119" t="s">
        <v>75</v>
      </c>
      <c r="C186" s="120">
        <v>3387</v>
      </c>
      <c r="D186" s="121">
        <v>0.21922246220302366</v>
      </c>
      <c r="E186" s="120">
        <v>59</v>
      </c>
      <c r="F186" s="121">
        <f t="shared" si="16"/>
        <v>-0.98258045467965749</v>
      </c>
      <c r="G186" s="120">
        <v>3069</v>
      </c>
      <c r="H186" s="121">
        <f t="shared" si="16"/>
        <v>51.016949152542374</v>
      </c>
      <c r="I186" s="120">
        <v>3219</v>
      </c>
      <c r="J186" s="121">
        <f t="shared" si="16"/>
        <v>4.8875855327468187E-2</v>
      </c>
      <c r="K186" s="120">
        <v>3831</v>
      </c>
      <c r="L186" s="121">
        <f t="shared" si="16"/>
        <v>0.19012115563839704</v>
      </c>
      <c r="M186" s="120">
        <v>3089</v>
      </c>
      <c r="N186" s="121">
        <f t="shared" si="17"/>
        <v>-0.19368311145914907</v>
      </c>
    </row>
    <row r="187" spans="1:15" x14ac:dyDescent="0.25">
      <c r="B187" s="119" t="s">
        <v>77</v>
      </c>
      <c r="C187" s="120">
        <v>1344</v>
      </c>
      <c r="D187" s="121">
        <v>-0.61501002578057862</v>
      </c>
      <c r="E187" s="120">
        <v>65</v>
      </c>
      <c r="F187" s="121">
        <f t="shared" si="16"/>
        <v>-0.95163690476190477</v>
      </c>
      <c r="G187" s="120">
        <v>3012</v>
      </c>
      <c r="H187" s="121">
        <f t="shared" si="16"/>
        <v>45.338461538461537</v>
      </c>
      <c r="I187" s="120">
        <v>2822</v>
      </c>
      <c r="J187" s="121">
        <f t="shared" si="16"/>
        <v>-6.3081009296148793E-2</v>
      </c>
      <c r="K187" s="120">
        <v>3770</v>
      </c>
      <c r="L187" s="121">
        <f t="shared" si="16"/>
        <v>0.33593196314670437</v>
      </c>
      <c r="M187" s="120">
        <v>3351</v>
      </c>
      <c r="N187" s="121">
        <f t="shared" si="17"/>
        <v>-0.11114058355437662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181</v>
      </c>
      <c r="F188" s="121" t="str">
        <f t="shared" si="16"/>
        <v>-</v>
      </c>
      <c r="G188" s="120">
        <v>3784</v>
      </c>
      <c r="H188" s="121">
        <f t="shared" si="16"/>
        <v>19.906077348066297</v>
      </c>
      <c r="I188" s="120">
        <v>3844</v>
      </c>
      <c r="J188" s="121">
        <f t="shared" si="16"/>
        <v>1.5856236786469413E-2</v>
      </c>
      <c r="K188" s="120">
        <v>4173</v>
      </c>
      <c r="L188" s="121">
        <f t="shared" si="16"/>
        <v>8.5587929240374505E-2</v>
      </c>
      <c r="M188" s="120">
        <v>2803</v>
      </c>
      <c r="N188" s="121">
        <f t="shared" si="17"/>
        <v>-0.32830098250659001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520</v>
      </c>
      <c r="F189" s="121" t="str">
        <f t="shared" si="16"/>
        <v>-</v>
      </c>
      <c r="G189" s="120">
        <v>2653</v>
      </c>
      <c r="H189" s="121">
        <f t="shared" si="16"/>
        <v>4.101923076923077</v>
      </c>
      <c r="I189" s="120">
        <v>3384</v>
      </c>
      <c r="J189" s="121">
        <f t="shared" si="16"/>
        <v>0.27553712777987194</v>
      </c>
      <c r="K189" s="120">
        <v>3296</v>
      </c>
      <c r="L189" s="121">
        <f t="shared" si="16"/>
        <v>-2.6004728132387744E-2</v>
      </c>
      <c r="M189" s="120">
        <v>3239</v>
      </c>
      <c r="N189" s="121">
        <f>IFERROR(M189/K189-1,"-")</f>
        <v>-1.7293689320388328E-2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1266</v>
      </c>
      <c r="F190" s="121" t="str">
        <f t="shared" si="16"/>
        <v>-</v>
      </c>
      <c r="G190" s="120">
        <v>2511</v>
      </c>
      <c r="H190" s="121">
        <f t="shared" si="16"/>
        <v>0.98341232227488162</v>
      </c>
      <c r="I190" s="120">
        <v>2974</v>
      </c>
      <c r="J190" s="121">
        <f t="shared" si="16"/>
        <v>0.18438868976503375</v>
      </c>
      <c r="K190" s="120">
        <v>2680</v>
      </c>
      <c r="L190" s="121">
        <f t="shared" si="16"/>
        <v>-9.8856758574310644E-2</v>
      </c>
      <c r="M190" s="120">
        <v>2876</v>
      </c>
      <c r="N190" s="121">
        <f>IFERROR(M190/K190-1,"-")</f>
        <v>7.3134328358208878E-2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2128</v>
      </c>
      <c r="F191" s="121" t="str">
        <f t="shared" si="16"/>
        <v>-</v>
      </c>
      <c r="G191" s="120">
        <v>3593</v>
      </c>
      <c r="H191" s="121">
        <f t="shared" si="16"/>
        <v>0.68843984962406024</v>
      </c>
      <c r="I191" s="120">
        <v>4014</v>
      </c>
      <c r="J191" s="121">
        <f t="shared" si="16"/>
        <v>0.11717227943222941</v>
      </c>
      <c r="K191" s="120">
        <v>4277</v>
      </c>
      <c r="L191" s="121">
        <f t="shared" si="16"/>
        <v>6.5520677628301049E-2</v>
      </c>
      <c r="M191" s="120"/>
      <c r="N191" s="121"/>
    </row>
    <row r="192" spans="1:15" x14ac:dyDescent="0.25">
      <c r="B192" s="119" t="s">
        <v>87</v>
      </c>
      <c r="C192" s="120">
        <v>1493</v>
      </c>
      <c r="D192" s="121">
        <v>-0.50888157894736841</v>
      </c>
      <c r="E192" s="120">
        <v>2402</v>
      </c>
      <c r="F192" s="121">
        <f t="shared" si="16"/>
        <v>0.60884125920964505</v>
      </c>
      <c r="G192" s="120">
        <v>2717</v>
      </c>
      <c r="H192" s="121">
        <f t="shared" si="16"/>
        <v>0.13114071606994182</v>
      </c>
      <c r="I192" s="120">
        <v>3806</v>
      </c>
      <c r="J192" s="121">
        <f t="shared" si="16"/>
        <v>0.40080971659919018</v>
      </c>
      <c r="K192" s="120">
        <v>3503</v>
      </c>
      <c r="L192" s="121">
        <f t="shared" si="16"/>
        <v>-7.9611140304781891E-2</v>
      </c>
      <c r="M192" s="120"/>
      <c r="N192" s="121"/>
    </row>
    <row r="193" spans="2:15" x14ac:dyDescent="0.25">
      <c r="B193" s="119" t="s">
        <v>89</v>
      </c>
      <c r="C193" s="120">
        <v>2218</v>
      </c>
      <c r="D193" s="121">
        <v>-0.36718972895863056</v>
      </c>
      <c r="E193" s="120">
        <v>3200</v>
      </c>
      <c r="F193" s="121">
        <f t="shared" si="16"/>
        <v>0.44274120829576202</v>
      </c>
      <c r="G193" s="120">
        <v>3335</v>
      </c>
      <c r="H193" s="121">
        <f t="shared" si="16"/>
        <v>4.2187500000000044E-2</v>
      </c>
      <c r="I193" s="120">
        <v>3714</v>
      </c>
      <c r="J193" s="121">
        <f t="shared" si="16"/>
        <v>0.11364317841079452</v>
      </c>
      <c r="K193" s="120">
        <v>3091</v>
      </c>
      <c r="L193" s="121">
        <f t="shared" si="16"/>
        <v>-0.16774367259019929</v>
      </c>
      <c r="M193" s="120"/>
      <c r="N193" s="121"/>
    </row>
    <row r="194" spans="2:15" x14ac:dyDescent="0.25">
      <c r="B194" s="119" t="s">
        <v>91</v>
      </c>
      <c r="C194" s="120">
        <v>848</v>
      </c>
      <c r="D194" s="121">
        <v>-0.76385407964355334</v>
      </c>
      <c r="E194" s="120">
        <v>4609</v>
      </c>
      <c r="F194" s="121">
        <f t="shared" si="16"/>
        <v>4.4351415094339623</v>
      </c>
      <c r="G194" s="120">
        <v>3802</v>
      </c>
      <c r="H194" s="121">
        <f t="shared" si="16"/>
        <v>-0.17509221089173355</v>
      </c>
      <c r="I194" s="120">
        <v>4250</v>
      </c>
      <c r="J194" s="121">
        <f t="shared" si="16"/>
        <v>0.11783271962125208</v>
      </c>
      <c r="K194" s="120">
        <v>3949</v>
      </c>
      <c r="L194" s="121">
        <f t="shared" si="16"/>
        <v>-7.082352941176473E-2</v>
      </c>
      <c r="M194" s="120"/>
      <c r="N194" s="121"/>
    </row>
    <row r="195" spans="2:15" x14ac:dyDescent="0.25">
      <c r="B195" s="119" t="s">
        <v>93</v>
      </c>
      <c r="C195" s="120">
        <v>437</v>
      </c>
      <c r="D195" s="121">
        <v>-0.88690476190476186</v>
      </c>
      <c r="E195" s="120">
        <v>4138</v>
      </c>
      <c r="F195" s="121">
        <f t="shared" si="16"/>
        <v>8.469107551487415</v>
      </c>
      <c r="G195" s="120">
        <v>3396</v>
      </c>
      <c r="H195" s="121">
        <f t="shared" si="16"/>
        <v>-0.17931367810536492</v>
      </c>
      <c r="I195" s="120">
        <v>3688</v>
      </c>
      <c r="J195" s="121">
        <f t="shared" si="16"/>
        <v>8.5983510011778508E-2</v>
      </c>
      <c r="K195" s="120">
        <v>3573</v>
      </c>
      <c r="L195" s="121">
        <f t="shared" si="16"/>
        <v>-3.1182212581344904E-2</v>
      </c>
      <c r="M195" s="120"/>
      <c r="N195" s="121"/>
    </row>
    <row r="196" spans="2:15" x14ac:dyDescent="0.25">
      <c r="B196" s="119" t="s">
        <v>95</v>
      </c>
      <c r="C196" s="120">
        <v>554</v>
      </c>
      <c r="D196" s="121">
        <v>-0.86448140900195691</v>
      </c>
      <c r="E196" s="120">
        <v>3955</v>
      </c>
      <c r="F196" s="121">
        <f t="shared" si="16"/>
        <v>6.1389891696750905</v>
      </c>
      <c r="G196" s="120">
        <v>4166</v>
      </c>
      <c r="H196" s="121">
        <f t="shared" si="16"/>
        <v>5.3350189633375456E-2</v>
      </c>
      <c r="I196" s="120">
        <v>4414</v>
      </c>
      <c r="J196" s="121">
        <f t="shared" si="16"/>
        <v>5.9529524723955785E-2</v>
      </c>
      <c r="K196" s="120">
        <v>4236</v>
      </c>
      <c r="L196" s="121">
        <f t="shared" si="16"/>
        <v>-4.0326234707748099E-2</v>
      </c>
      <c r="M196" s="120"/>
      <c r="N196" s="121"/>
    </row>
    <row r="197" spans="2:15" ht="15.75" x14ac:dyDescent="0.25">
      <c r="B197" s="122" t="s">
        <v>32</v>
      </c>
      <c r="C197" s="123">
        <v>15534</v>
      </c>
      <c r="D197" s="124">
        <v>-0.62297946701616425</v>
      </c>
      <c r="E197" s="123">
        <v>22807</v>
      </c>
      <c r="F197" s="124">
        <f t="shared" si="16"/>
        <v>0.46819878975151275</v>
      </c>
      <c r="G197" s="123">
        <v>38767</v>
      </c>
      <c r="H197" s="124">
        <f t="shared" si="16"/>
        <v>0.69978515368088745</v>
      </c>
      <c r="I197" s="123">
        <v>44187</v>
      </c>
      <c r="J197" s="124">
        <f t="shared" si="16"/>
        <v>0.13980963190342299</v>
      </c>
      <c r="K197" s="123">
        <v>44633</v>
      </c>
      <c r="L197" s="124">
        <f t="shared" si="16"/>
        <v>1.0093466404146101E-2</v>
      </c>
      <c r="M197" s="123">
        <v>18376</v>
      </c>
      <c r="N197" s="124">
        <v>-0.16487911288856572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0" t="s">
        <v>245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4476</v>
      </c>
      <c r="D207" s="121">
        <v>0.13460076045627378</v>
      </c>
      <c r="E207" s="120">
        <v>187</v>
      </c>
      <c r="F207" s="121">
        <f t="shared" ref="F207:L219" si="18">IFERROR(E207/C207-1,"-")</f>
        <v>-0.95822162645218945</v>
      </c>
      <c r="G207" s="120">
        <v>4334</v>
      </c>
      <c r="H207" s="121">
        <f t="shared" si="18"/>
        <v>22.176470588235293</v>
      </c>
      <c r="I207" s="120">
        <v>4245</v>
      </c>
      <c r="J207" s="121">
        <f t="shared" si="18"/>
        <v>-2.0535302261190602E-2</v>
      </c>
      <c r="K207" s="120">
        <v>4309</v>
      </c>
      <c r="L207" s="121">
        <f t="shared" si="18"/>
        <v>1.5076560659599503E-2</v>
      </c>
      <c r="M207" s="120">
        <v>3827</v>
      </c>
      <c r="N207" s="121">
        <f t="shared" ref="N207:N212" si="19">IFERROR(M207/K207-1,"-")</f>
        <v>-0.11185889997679277</v>
      </c>
    </row>
    <row r="208" spans="2:15" x14ac:dyDescent="0.25">
      <c r="B208" s="119" t="s">
        <v>75</v>
      </c>
      <c r="C208" s="120">
        <v>4291</v>
      </c>
      <c r="D208" s="121">
        <v>-8.7780087780088278E-3</v>
      </c>
      <c r="E208" s="120">
        <v>158</v>
      </c>
      <c r="F208" s="121">
        <f t="shared" si="18"/>
        <v>-0.96317874621300392</v>
      </c>
      <c r="G208" s="120">
        <v>4319</v>
      </c>
      <c r="H208" s="121">
        <f t="shared" si="18"/>
        <v>26.335443037974684</v>
      </c>
      <c r="I208" s="120">
        <v>4506</v>
      </c>
      <c r="J208" s="121">
        <f t="shared" si="18"/>
        <v>4.3297059504515012E-2</v>
      </c>
      <c r="K208" s="120">
        <v>4862</v>
      </c>
      <c r="L208" s="121">
        <f t="shared" si="18"/>
        <v>7.9005770084332072E-2</v>
      </c>
      <c r="M208" s="120">
        <v>4791</v>
      </c>
      <c r="N208" s="121">
        <f t="shared" si="19"/>
        <v>-1.4603044014808719E-2</v>
      </c>
    </row>
    <row r="209" spans="2:15" x14ac:dyDescent="0.25">
      <c r="B209" s="119" t="s">
        <v>77</v>
      </c>
      <c r="C209" s="120">
        <v>1680</v>
      </c>
      <c r="D209" s="121">
        <v>-0.61774744027303752</v>
      </c>
      <c r="E209" s="120">
        <v>128</v>
      </c>
      <c r="F209" s="121">
        <f t="shared" si="18"/>
        <v>-0.92380952380952386</v>
      </c>
      <c r="G209" s="120">
        <v>4676</v>
      </c>
      <c r="H209" s="121">
        <f t="shared" si="18"/>
        <v>35.53125</v>
      </c>
      <c r="I209" s="120">
        <v>3660</v>
      </c>
      <c r="J209" s="121">
        <f t="shared" si="18"/>
        <v>-0.21727972626176217</v>
      </c>
      <c r="K209" s="120">
        <v>3687</v>
      </c>
      <c r="L209" s="121">
        <f t="shared" si="18"/>
        <v>7.3770491803277771E-3</v>
      </c>
      <c r="M209" s="120">
        <v>4448</v>
      </c>
      <c r="N209" s="121">
        <f t="shared" si="19"/>
        <v>0.20640086791429346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98</v>
      </c>
      <c r="F210" s="121" t="str">
        <f t="shared" si="18"/>
        <v>-</v>
      </c>
      <c r="G210" s="120">
        <v>6026</v>
      </c>
      <c r="H210" s="121">
        <f t="shared" si="18"/>
        <v>60.489795918367349</v>
      </c>
      <c r="I210" s="120">
        <v>5451</v>
      </c>
      <c r="J210" s="121">
        <f t="shared" si="18"/>
        <v>-9.5419847328244267E-2</v>
      </c>
      <c r="K210" s="120">
        <v>5828</v>
      </c>
      <c r="L210" s="121">
        <f t="shared" si="18"/>
        <v>6.9161621720785105E-2</v>
      </c>
      <c r="M210" s="120">
        <v>4484</v>
      </c>
      <c r="N210" s="121">
        <f t="shared" si="19"/>
        <v>-0.23061084420041178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399</v>
      </c>
      <c r="F211" s="121" t="str">
        <f t="shared" si="18"/>
        <v>-</v>
      </c>
      <c r="G211" s="120">
        <v>5608</v>
      </c>
      <c r="H211" s="121">
        <f t="shared" si="18"/>
        <v>13.055137844611529</v>
      </c>
      <c r="I211" s="120">
        <v>3597</v>
      </c>
      <c r="J211" s="121">
        <f t="shared" si="18"/>
        <v>-0.35859486447931521</v>
      </c>
      <c r="K211" s="120">
        <v>4917</v>
      </c>
      <c r="L211" s="121">
        <f t="shared" si="18"/>
        <v>0.3669724770642202</v>
      </c>
      <c r="M211" s="120">
        <v>3588</v>
      </c>
      <c r="N211" s="121">
        <f t="shared" si="19"/>
        <v>-0.27028676021964615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2167</v>
      </c>
      <c r="F212" s="121" t="str">
        <f t="shared" si="18"/>
        <v>-</v>
      </c>
      <c r="G212" s="120">
        <v>4084</v>
      </c>
      <c r="H212" s="121">
        <f t="shared" si="18"/>
        <v>0.88463313336409777</v>
      </c>
      <c r="I212" s="120">
        <v>3985</v>
      </c>
      <c r="J212" s="121">
        <f t="shared" si="18"/>
        <v>-2.4240940254652288E-2</v>
      </c>
      <c r="K212" s="120">
        <v>3969</v>
      </c>
      <c r="L212" s="121">
        <f t="shared" si="18"/>
        <v>-4.0150564617315032E-3</v>
      </c>
      <c r="M212" s="120">
        <v>3539</v>
      </c>
      <c r="N212" s="121">
        <f t="shared" si="19"/>
        <v>-0.10833963214915598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2798</v>
      </c>
      <c r="F213" s="121" t="str">
        <f t="shared" si="18"/>
        <v>-</v>
      </c>
      <c r="G213" s="120">
        <v>5544</v>
      </c>
      <c r="H213" s="121">
        <f t="shared" si="18"/>
        <v>0.98141529664045746</v>
      </c>
      <c r="I213" s="120">
        <v>4636</v>
      </c>
      <c r="J213" s="121">
        <f t="shared" si="18"/>
        <v>-0.1637806637806638</v>
      </c>
      <c r="K213" s="120">
        <v>5583</v>
      </c>
      <c r="L213" s="121">
        <f t="shared" si="18"/>
        <v>0.20427092320966356</v>
      </c>
      <c r="M213" s="120"/>
      <c r="N213" s="121"/>
    </row>
    <row r="214" spans="2:15" x14ac:dyDescent="0.25">
      <c r="B214" s="119" t="s">
        <v>87</v>
      </c>
      <c r="C214" s="120">
        <v>1495</v>
      </c>
      <c r="D214" s="121">
        <v>-0.76382306477093209</v>
      </c>
      <c r="E214" s="120">
        <v>4124</v>
      </c>
      <c r="F214" s="121">
        <f t="shared" si="18"/>
        <v>1.7585284280936455</v>
      </c>
      <c r="G214" s="120">
        <v>5675</v>
      </c>
      <c r="H214" s="121">
        <f t="shared" si="18"/>
        <v>0.37609117361784672</v>
      </c>
      <c r="I214" s="120">
        <v>6242</v>
      </c>
      <c r="J214" s="121">
        <f t="shared" si="18"/>
        <v>9.9911894273127855E-2</v>
      </c>
      <c r="K214" s="120">
        <v>5700</v>
      </c>
      <c r="L214" s="121">
        <f t="shared" si="18"/>
        <v>-8.6831143864146143E-2</v>
      </c>
      <c r="M214" s="120"/>
      <c r="N214" s="121"/>
    </row>
    <row r="215" spans="2:15" x14ac:dyDescent="0.25">
      <c r="B215" s="119" t="s">
        <v>89</v>
      </c>
      <c r="C215" s="120">
        <v>158</v>
      </c>
      <c r="D215" s="121">
        <v>-0.95909914574165156</v>
      </c>
      <c r="E215" s="120">
        <v>4567</v>
      </c>
      <c r="F215" s="121">
        <f t="shared" si="18"/>
        <v>27.905063291139239</v>
      </c>
      <c r="G215" s="120">
        <v>4984</v>
      </c>
      <c r="H215" s="121">
        <f t="shared" si="18"/>
        <v>9.1307203853733254E-2</v>
      </c>
      <c r="I215" s="120">
        <v>5095</v>
      </c>
      <c r="J215" s="121">
        <f t="shared" si="18"/>
        <v>2.227126805778501E-2</v>
      </c>
      <c r="K215" s="120">
        <v>4458</v>
      </c>
      <c r="L215" s="121">
        <f t="shared" si="18"/>
        <v>-0.1250245338567223</v>
      </c>
      <c r="M215" s="120"/>
      <c r="N215" s="121"/>
    </row>
    <row r="216" spans="2:15" x14ac:dyDescent="0.25">
      <c r="B216" s="119" t="s">
        <v>91</v>
      </c>
      <c r="C216" s="120">
        <v>293</v>
      </c>
      <c r="D216" s="121">
        <v>-0.93619337979094075</v>
      </c>
      <c r="E216" s="120">
        <v>6416</v>
      </c>
      <c r="F216" s="121">
        <f t="shared" si="18"/>
        <v>20.897610921501705</v>
      </c>
      <c r="G216" s="120">
        <v>4122</v>
      </c>
      <c r="H216" s="121">
        <f t="shared" si="18"/>
        <v>-0.35754364089775559</v>
      </c>
      <c r="I216" s="120">
        <v>5150</v>
      </c>
      <c r="J216" s="121">
        <f t="shared" si="18"/>
        <v>0.24939349830179514</v>
      </c>
      <c r="K216" s="120">
        <v>5940</v>
      </c>
      <c r="L216" s="121">
        <f t="shared" si="18"/>
        <v>0.15339805825242725</v>
      </c>
      <c r="M216" s="120"/>
      <c r="N216" s="121"/>
    </row>
    <row r="217" spans="2:15" x14ac:dyDescent="0.25">
      <c r="B217" s="119" t="s">
        <v>93</v>
      </c>
      <c r="C217" s="120">
        <v>655</v>
      </c>
      <c r="D217" s="121">
        <v>-0.82325957906098224</v>
      </c>
      <c r="E217" s="120">
        <v>5036</v>
      </c>
      <c r="F217" s="121">
        <f t="shared" si="18"/>
        <v>6.6885496183206108</v>
      </c>
      <c r="G217" s="120">
        <v>3873</v>
      </c>
      <c r="H217" s="121">
        <f t="shared" si="18"/>
        <v>-0.23093725178713265</v>
      </c>
      <c r="I217" s="120">
        <v>4206</v>
      </c>
      <c r="J217" s="121">
        <f t="shared" si="18"/>
        <v>8.5979860573199174E-2</v>
      </c>
      <c r="K217" s="120">
        <v>4195</v>
      </c>
      <c r="L217" s="121">
        <f t="shared" si="18"/>
        <v>-2.6153114598193028E-3</v>
      </c>
      <c r="M217" s="120"/>
      <c r="N217" s="121"/>
    </row>
    <row r="218" spans="2:15" x14ac:dyDescent="0.25">
      <c r="B218" s="119" t="s">
        <v>95</v>
      </c>
      <c r="C218" s="120">
        <v>571</v>
      </c>
      <c r="D218" s="121">
        <v>-0.85048442000523694</v>
      </c>
      <c r="E218" s="120">
        <v>4599</v>
      </c>
      <c r="F218" s="121">
        <f t="shared" si="18"/>
        <v>7.0542907180385281</v>
      </c>
      <c r="G218" s="120">
        <v>3770</v>
      </c>
      <c r="H218" s="121">
        <f t="shared" si="18"/>
        <v>-0.18025657751685153</v>
      </c>
      <c r="I218" s="120">
        <v>4705</v>
      </c>
      <c r="J218" s="121">
        <f t="shared" si="18"/>
        <v>0.24801061007957559</v>
      </c>
      <c r="K218" s="120">
        <v>4450</v>
      </c>
      <c r="L218" s="121">
        <f t="shared" si="18"/>
        <v>-5.4197662061636565E-2</v>
      </c>
      <c r="M218" s="120"/>
      <c r="N218" s="121"/>
    </row>
    <row r="219" spans="2:15" ht="15.75" x14ac:dyDescent="0.25">
      <c r="B219" s="122" t="s">
        <v>32</v>
      </c>
      <c r="C219" s="123">
        <v>15410</v>
      </c>
      <c r="D219" s="124">
        <v>-0.71404713304880318</v>
      </c>
      <c r="E219" s="123">
        <v>30677</v>
      </c>
      <c r="F219" s="124">
        <f t="shared" si="18"/>
        <v>0.99072031148604811</v>
      </c>
      <c r="G219" s="123">
        <v>57015</v>
      </c>
      <c r="H219" s="124">
        <f t="shared" si="18"/>
        <v>0.85855852919125075</v>
      </c>
      <c r="I219" s="123">
        <v>55478</v>
      </c>
      <c r="J219" s="124">
        <f t="shared" si="18"/>
        <v>-2.6957818118039101E-2</v>
      </c>
      <c r="K219" s="123">
        <v>57898</v>
      </c>
      <c r="L219" s="124">
        <f t="shared" si="18"/>
        <v>4.3620894769097696E-2</v>
      </c>
      <c r="M219" s="123">
        <v>24677</v>
      </c>
      <c r="N219" s="124">
        <v>-0.10499782387929779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0" t="s">
        <v>244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4296</v>
      </c>
      <c r="D229" s="121">
        <v>0.11208904996116997</v>
      </c>
      <c r="E229" s="120">
        <v>284</v>
      </c>
      <c r="F229" s="121">
        <f t="shared" ref="F229:L241" si="20">IFERROR(E229/C229-1,"-")</f>
        <v>-0.93389199255121047</v>
      </c>
      <c r="G229" s="120">
        <v>2729</v>
      </c>
      <c r="H229" s="121">
        <f t="shared" si="20"/>
        <v>8.6091549295774641</v>
      </c>
      <c r="I229" s="120">
        <v>4058</v>
      </c>
      <c r="J229" s="121">
        <f t="shared" si="20"/>
        <v>0.48699157200439713</v>
      </c>
      <c r="K229" s="120">
        <v>4254</v>
      </c>
      <c r="L229" s="121">
        <f t="shared" si="20"/>
        <v>4.8299655002464359E-2</v>
      </c>
      <c r="M229" s="120">
        <v>3018</v>
      </c>
      <c r="N229" s="121">
        <f t="shared" ref="N229:N234" si="21">IFERROR(M229/K229-1,"-")</f>
        <v>-0.29055007052186177</v>
      </c>
    </row>
    <row r="230" spans="2:15" x14ac:dyDescent="0.25">
      <c r="B230" s="119" t="s">
        <v>75</v>
      </c>
      <c r="C230" s="120">
        <v>3387</v>
      </c>
      <c r="D230" s="121">
        <v>0.21922246220302366</v>
      </c>
      <c r="E230" s="120">
        <v>59</v>
      </c>
      <c r="F230" s="121">
        <f t="shared" si="20"/>
        <v>-0.98258045467965749</v>
      </c>
      <c r="G230" s="120">
        <v>3069</v>
      </c>
      <c r="H230" s="121">
        <f t="shared" si="20"/>
        <v>51.016949152542374</v>
      </c>
      <c r="I230" s="120">
        <v>3219</v>
      </c>
      <c r="J230" s="121">
        <f t="shared" si="20"/>
        <v>4.8875855327468187E-2</v>
      </c>
      <c r="K230" s="120">
        <v>3831</v>
      </c>
      <c r="L230" s="121">
        <f t="shared" si="20"/>
        <v>0.19012115563839704</v>
      </c>
      <c r="M230" s="120">
        <v>3089</v>
      </c>
      <c r="N230" s="121">
        <f t="shared" si="21"/>
        <v>-0.19368311145914907</v>
      </c>
    </row>
    <row r="231" spans="2:15" x14ac:dyDescent="0.25">
      <c r="B231" s="119" t="s">
        <v>77</v>
      </c>
      <c r="C231" s="120">
        <v>1344</v>
      </c>
      <c r="D231" s="121">
        <v>-0.61501002578057862</v>
      </c>
      <c r="E231" s="120">
        <v>65</v>
      </c>
      <c r="F231" s="121">
        <f t="shared" si="20"/>
        <v>-0.95163690476190477</v>
      </c>
      <c r="G231" s="120">
        <v>3012</v>
      </c>
      <c r="H231" s="121">
        <f t="shared" si="20"/>
        <v>45.338461538461537</v>
      </c>
      <c r="I231" s="120">
        <v>2822</v>
      </c>
      <c r="J231" s="121">
        <f t="shared" si="20"/>
        <v>-6.3081009296148793E-2</v>
      </c>
      <c r="K231" s="120">
        <v>3770</v>
      </c>
      <c r="L231" s="121">
        <f t="shared" si="20"/>
        <v>0.33593196314670437</v>
      </c>
      <c r="M231" s="120">
        <v>3351</v>
      </c>
      <c r="N231" s="121">
        <f t="shared" si="21"/>
        <v>-0.11114058355437662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181</v>
      </c>
      <c r="F232" s="121" t="str">
        <f t="shared" si="20"/>
        <v>-</v>
      </c>
      <c r="G232" s="120">
        <v>3784</v>
      </c>
      <c r="H232" s="121">
        <f t="shared" si="20"/>
        <v>19.906077348066297</v>
      </c>
      <c r="I232" s="120">
        <v>3844</v>
      </c>
      <c r="J232" s="121">
        <f t="shared" si="20"/>
        <v>1.5856236786469413E-2</v>
      </c>
      <c r="K232" s="120">
        <v>4173</v>
      </c>
      <c r="L232" s="121">
        <f t="shared" si="20"/>
        <v>8.5587929240374505E-2</v>
      </c>
      <c r="M232" s="120">
        <v>2803</v>
      </c>
      <c r="N232" s="121">
        <f t="shared" si="21"/>
        <v>-0.32830098250659001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520</v>
      </c>
      <c r="F233" s="121" t="str">
        <f t="shared" si="20"/>
        <v>-</v>
      </c>
      <c r="G233" s="120">
        <v>2653</v>
      </c>
      <c r="H233" s="121">
        <f t="shared" si="20"/>
        <v>4.101923076923077</v>
      </c>
      <c r="I233" s="120">
        <v>3384</v>
      </c>
      <c r="J233" s="121">
        <f t="shared" si="20"/>
        <v>0.27553712777987194</v>
      </c>
      <c r="K233" s="120">
        <v>3296</v>
      </c>
      <c r="L233" s="121">
        <f t="shared" si="20"/>
        <v>-2.6004728132387744E-2</v>
      </c>
      <c r="M233" s="120">
        <v>3239</v>
      </c>
      <c r="N233" s="121">
        <f t="shared" si="21"/>
        <v>-1.7293689320388328E-2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1266</v>
      </c>
      <c r="F234" s="121" t="str">
        <f t="shared" si="20"/>
        <v>-</v>
      </c>
      <c r="G234" s="120">
        <v>2511</v>
      </c>
      <c r="H234" s="121">
        <f t="shared" si="20"/>
        <v>0.98341232227488162</v>
      </c>
      <c r="I234" s="120">
        <v>2974</v>
      </c>
      <c r="J234" s="121">
        <f t="shared" si="20"/>
        <v>0.18438868976503375</v>
      </c>
      <c r="K234" s="120">
        <v>2680</v>
      </c>
      <c r="L234" s="121">
        <f t="shared" si="20"/>
        <v>-9.8856758574310644E-2</v>
      </c>
      <c r="M234" s="120">
        <v>2876</v>
      </c>
      <c r="N234" s="121">
        <f t="shared" si="21"/>
        <v>7.3134328358208878E-2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2128</v>
      </c>
      <c r="F235" s="121" t="str">
        <f t="shared" si="20"/>
        <v>-</v>
      </c>
      <c r="G235" s="120">
        <v>3593</v>
      </c>
      <c r="H235" s="121">
        <f t="shared" si="20"/>
        <v>0.68843984962406024</v>
      </c>
      <c r="I235" s="120">
        <v>4014</v>
      </c>
      <c r="J235" s="121">
        <f t="shared" si="20"/>
        <v>0.11717227943222941</v>
      </c>
      <c r="K235" s="120">
        <v>4277</v>
      </c>
      <c r="L235" s="121">
        <f t="shared" si="20"/>
        <v>6.5520677628301049E-2</v>
      </c>
      <c r="M235" s="120"/>
      <c r="N235" s="121"/>
    </row>
    <row r="236" spans="2:15" x14ac:dyDescent="0.25">
      <c r="B236" s="119" t="s">
        <v>87</v>
      </c>
      <c r="C236" s="120">
        <v>1493</v>
      </c>
      <c r="D236" s="121">
        <v>-0.50888157894736841</v>
      </c>
      <c r="E236" s="120">
        <v>2402</v>
      </c>
      <c r="F236" s="121">
        <f t="shared" si="20"/>
        <v>0.60884125920964505</v>
      </c>
      <c r="G236" s="120">
        <v>2717</v>
      </c>
      <c r="H236" s="121">
        <f t="shared" si="20"/>
        <v>0.13114071606994182</v>
      </c>
      <c r="I236" s="120">
        <v>3806</v>
      </c>
      <c r="J236" s="121">
        <f t="shared" si="20"/>
        <v>0.40080971659919018</v>
      </c>
      <c r="K236" s="120">
        <v>3503</v>
      </c>
      <c r="L236" s="121">
        <f t="shared" si="20"/>
        <v>-7.9611140304781891E-2</v>
      </c>
      <c r="M236" s="120"/>
      <c r="N236" s="121"/>
    </row>
    <row r="237" spans="2:15" x14ac:dyDescent="0.25">
      <c r="B237" s="119" t="s">
        <v>89</v>
      </c>
      <c r="C237" s="120">
        <v>2218</v>
      </c>
      <c r="D237" s="121">
        <v>-0.36718972895863056</v>
      </c>
      <c r="E237" s="120">
        <v>3200</v>
      </c>
      <c r="F237" s="121">
        <f t="shared" si="20"/>
        <v>0.44274120829576202</v>
      </c>
      <c r="G237" s="120">
        <v>3335</v>
      </c>
      <c r="H237" s="121">
        <f t="shared" si="20"/>
        <v>4.2187500000000044E-2</v>
      </c>
      <c r="I237" s="120">
        <v>3714</v>
      </c>
      <c r="J237" s="121">
        <f t="shared" si="20"/>
        <v>0.11364317841079452</v>
      </c>
      <c r="K237" s="120">
        <v>3091</v>
      </c>
      <c r="L237" s="121">
        <f t="shared" si="20"/>
        <v>-0.16774367259019929</v>
      </c>
      <c r="M237" s="120"/>
      <c r="N237" s="121"/>
    </row>
    <row r="238" spans="2:15" x14ac:dyDescent="0.25">
      <c r="B238" s="119" t="s">
        <v>91</v>
      </c>
      <c r="C238" s="120">
        <v>848</v>
      </c>
      <c r="D238" s="121">
        <v>-0.76385407964355334</v>
      </c>
      <c r="E238" s="120">
        <v>4609</v>
      </c>
      <c r="F238" s="121">
        <f t="shared" si="20"/>
        <v>4.4351415094339623</v>
      </c>
      <c r="G238" s="120">
        <v>3802</v>
      </c>
      <c r="H238" s="121">
        <f t="shared" si="20"/>
        <v>-0.17509221089173355</v>
      </c>
      <c r="I238" s="120">
        <v>4250</v>
      </c>
      <c r="J238" s="121">
        <f t="shared" si="20"/>
        <v>0.11783271962125208</v>
      </c>
      <c r="K238" s="120">
        <v>3949</v>
      </c>
      <c r="L238" s="121">
        <f t="shared" si="20"/>
        <v>-7.082352941176473E-2</v>
      </c>
      <c r="M238" s="120"/>
      <c r="N238" s="121"/>
    </row>
    <row r="239" spans="2:15" x14ac:dyDescent="0.25">
      <c r="B239" s="119" t="s">
        <v>93</v>
      </c>
      <c r="C239" s="120">
        <v>437</v>
      </c>
      <c r="D239" s="121">
        <v>-0.88690476190476186</v>
      </c>
      <c r="E239" s="120">
        <v>4138</v>
      </c>
      <c r="F239" s="121">
        <f t="shared" si="20"/>
        <v>8.469107551487415</v>
      </c>
      <c r="G239" s="120">
        <v>3396</v>
      </c>
      <c r="H239" s="121">
        <f t="shared" si="20"/>
        <v>-0.17931367810536492</v>
      </c>
      <c r="I239" s="120">
        <v>3688</v>
      </c>
      <c r="J239" s="121">
        <f t="shared" si="20"/>
        <v>8.5983510011778508E-2</v>
      </c>
      <c r="K239" s="120">
        <v>3573</v>
      </c>
      <c r="L239" s="121">
        <f t="shared" si="20"/>
        <v>-3.1182212581344904E-2</v>
      </c>
      <c r="M239" s="120"/>
      <c r="N239" s="121"/>
    </row>
    <row r="240" spans="2:15" x14ac:dyDescent="0.25">
      <c r="B240" s="119" t="s">
        <v>95</v>
      </c>
      <c r="C240" s="120">
        <v>554</v>
      </c>
      <c r="D240" s="121">
        <v>-0.86448140900195691</v>
      </c>
      <c r="E240" s="120">
        <v>3955</v>
      </c>
      <c r="F240" s="121">
        <f t="shared" si="20"/>
        <v>6.1389891696750905</v>
      </c>
      <c r="G240" s="120">
        <v>4166</v>
      </c>
      <c r="H240" s="121">
        <f t="shared" si="20"/>
        <v>5.3350189633375456E-2</v>
      </c>
      <c r="I240" s="120">
        <v>4414</v>
      </c>
      <c r="J240" s="121">
        <f t="shared" si="20"/>
        <v>5.9529524723955785E-2</v>
      </c>
      <c r="K240" s="120">
        <v>4236</v>
      </c>
      <c r="L240" s="121">
        <f t="shared" si="20"/>
        <v>-4.0326234707748099E-2</v>
      </c>
      <c r="M240" s="120"/>
      <c r="N240" s="121"/>
    </row>
    <row r="241" spans="2:15" ht="15.75" x14ac:dyDescent="0.25">
      <c r="B241" s="122" t="s">
        <v>32</v>
      </c>
      <c r="C241" s="123">
        <v>15534</v>
      </c>
      <c r="D241" s="124">
        <v>-0.62297946701616425</v>
      </c>
      <c r="E241" s="123">
        <v>22807</v>
      </c>
      <c r="F241" s="124">
        <f t="shared" si="20"/>
        <v>0.46819878975151275</v>
      </c>
      <c r="G241" s="123">
        <v>38767</v>
      </c>
      <c r="H241" s="124">
        <f t="shared" si="20"/>
        <v>0.69978515368088745</v>
      </c>
      <c r="I241" s="123">
        <v>44187</v>
      </c>
      <c r="J241" s="124">
        <f t="shared" si="20"/>
        <v>0.13980963190342299</v>
      </c>
      <c r="K241" s="123">
        <v>44633</v>
      </c>
      <c r="L241" s="124">
        <f t="shared" si="20"/>
        <v>1.0093466404146101E-2</v>
      </c>
      <c r="M241" s="123">
        <v>18376</v>
      </c>
      <c r="N241" s="124">
        <v>-0.16487911288856572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0" t="s">
        <v>246</v>
      </c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3686</v>
      </c>
      <c r="D251" s="121">
        <v>-8.5359801488833709E-2</v>
      </c>
      <c r="E251" s="120">
        <v>75</v>
      </c>
      <c r="F251" s="121">
        <f t="shared" ref="F251:L263" si="22">IFERROR(E251/C251-1,"-")</f>
        <v>-0.9796527400976669</v>
      </c>
      <c r="G251" s="120">
        <v>3265</v>
      </c>
      <c r="H251" s="121">
        <f t="shared" si="22"/>
        <v>42.533333333333331</v>
      </c>
      <c r="I251" s="120">
        <v>3804</v>
      </c>
      <c r="J251" s="121">
        <f t="shared" si="22"/>
        <v>0.165084226646248</v>
      </c>
      <c r="K251" s="120">
        <v>3499</v>
      </c>
      <c r="L251" s="121">
        <f t="shared" si="22"/>
        <v>-8.0178759200841165E-2</v>
      </c>
      <c r="M251" s="120">
        <v>3174</v>
      </c>
      <c r="N251" s="121">
        <f t="shared" ref="N251:N256" si="23">IFERROR(M251/K251-1,"-")</f>
        <v>-9.2883681051729061E-2</v>
      </c>
    </row>
    <row r="252" spans="2:15" x14ac:dyDescent="0.25">
      <c r="B252" s="119" t="s">
        <v>75</v>
      </c>
      <c r="C252" s="120">
        <v>4220</v>
      </c>
      <c r="D252" s="121">
        <v>-1.6087666122639344E-2</v>
      </c>
      <c r="E252" s="120">
        <v>31</v>
      </c>
      <c r="F252" s="121">
        <f t="shared" si="22"/>
        <v>-0.99265402843601891</v>
      </c>
      <c r="G252" s="120">
        <v>3518</v>
      </c>
      <c r="H252" s="121">
        <f t="shared" si="22"/>
        <v>112.48387096774194</v>
      </c>
      <c r="I252" s="120">
        <v>4227</v>
      </c>
      <c r="J252" s="121">
        <f t="shared" si="22"/>
        <v>0.20153496304718588</v>
      </c>
      <c r="K252" s="120">
        <v>3701</v>
      </c>
      <c r="L252" s="121">
        <f t="shared" si="22"/>
        <v>-0.12443813579370711</v>
      </c>
      <c r="M252" s="120">
        <v>3548</v>
      </c>
      <c r="N252" s="121">
        <f t="shared" si="23"/>
        <v>-4.1340178330180999E-2</v>
      </c>
    </row>
    <row r="253" spans="2:15" x14ac:dyDescent="0.25">
      <c r="B253" s="119" t="s">
        <v>77</v>
      </c>
      <c r="C253" s="120">
        <v>1681</v>
      </c>
      <c r="D253" s="121">
        <v>-0.69240622140896613</v>
      </c>
      <c r="E253" s="120">
        <v>49</v>
      </c>
      <c r="F253" s="121">
        <f t="shared" si="22"/>
        <v>-0.97085068411659725</v>
      </c>
      <c r="G253" s="120">
        <v>3255</v>
      </c>
      <c r="H253" s="121">
        <f t="shared" si="22"/>
        <v>65.428571428571431</v>
      </c>
      <c r="I253" s="120">
        <v>3538</v>
      </c>
      <c r="J253" s="121">
        <f t="shared" si="22"/>
        <v>8.6943164362519143E-2</v>
      </c>
      <c r="K253" s="120">
        <v>3652</v>
      </c>
      <c r="L253" s="121">
        <f t="shared" si="22"/>
        <v>3.2221594120972252E-2</v>
      </c>
      <c r="M253" s="120">
        <v>3801</v>
      </c>
      <c r="N253" s="121">
        <f t="shared" si="23"/>
        <v>4.0799561883899216E-2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7</v>
      </c>
      <c r="F254" s="121" t="str">
        <f t="shared" si="22"/>
        <v>-</v>
      </c>
      <c r="G254" s="120">
        <v>1581</v>
      </c>
      <c r="H254" s="121">
        <f t="shared" si="22"/>
        <v>224.85714285714286</v>
      </c>
      <c r="I254" s="120">
        <v>2016</v>
      </c>
      <c r="J254" s="121">
        <f t="shared" si="22"/>
        <v>0.27514231499051234</v>
      </c>
      <c r="K254" s="120">
        <v>1220</v>
      </c>
      <c r="L254" s="121">
        <f t="shared" si="22"/>
        <v>-0.39484126984126988</v>
      </c>
      <c r="M254" s="120">
        <v>2096</v>
      </c>
      <c r="N254" s="121">
        <f t="shared" si="23"/>
        <v>0.71803278688524586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7</v>
      </c>
      <c r="F255" s="121" t="str">
        <f t="shared" si="22"/>
        <v>-</v>
      </c>
      <c r="G255" s="120">
        <v>355</v>
      </c>
      <c r="H255" s="121">
        <f t="shared" si="22"/>
        <v>49.714285714285715</v>
      </c>
      <c r="I255" s="120">
        <v>333</v>
      </c>
      <c r="J255" s="121">
        <f t="shared" si="22"/>
        <v>-6.1971830985915521E-2</v>
      </c>
      <c r="K255" s="120">
        <v>530</v>
      </c>
      <c r="L255" s="121">
        <f t="shared" si="22"/>
        <v>0.59159159159159169</v>
      </c>
      <c r="M255" s="120">
        <v>415</v>
      </c>
      <c r="N255" s="121">
        <f t="shared" si="23"/>
        <v>-0.21698113207547165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197</v>
      </c>
      <c r="F256" s="121" t="str">
        <f t="shared" si="22"/>
        <v>-</v>
      </c>
      <c r="G256" s="120">
        <v>320</v>
      </c>
      <c r="H256" s="121">
        <f t="shared" si="22"/>
        <v>0.62436548223350252</v>
      </c>
      <c r="I256" s="120">
        <v>529</v>
      </c>
      <c r="J256" s="121">
        <f t="shared" si="22"/>
        <v>0.65312499999999996</v>
      </c>
      <c r="K256" s="120">
        <v>371</v>
      </c>
      <c r="L256" s="121">
        <f t="shared" si="22"/>
        <v>-0.29867674858223059</v>
      </c>
      <c r="M256" s="120">
        <v>365</v>
      </c>
      <c r="N256" s="121">
        <f t="shared" si="23"/>
        <v>-1.6172506738544423E-2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841</v>
      </c>
      <c r="F257" s="121" t="str">
        <f t="shared" si="22"/>
        <v>-</v>
      </c>
      <c r="G257" s="120">
        <v>835</v>
      </c>
      <c r="H257" s="121">
        <f t="shared" si="22"/>
        <v>-7.1343638525565023E-3</v>
      </c>
      <c r="I257" s="120">
        <v>491</v>
      </c>
      <c r="J257" s="121">
        <f t="shared" si="22"/>
        <v>-0.41197604790419162</v>
      </c>
      <c r="K257" s="120">
        <v>639</v>
      </c>
      <c r="L257" s="121">
        <f t="shared" si="22"/>
        <v>0.30142566191446019</v>
      </c>
      <c r="M257" s="120"/>
      <c r="N257" s="121"/>
    </row>
    <row r="258" spans="2:15" x14ac:dyDescent="0.25">
      <c r="B258" s="119" t="s">
        <v>87</v>
      </c>
      <c r="C258" s="120">
        <v>9</v>
      </c>
      <c r="D258" s="121">
        <v>-0.97945205479452058</v>
      </c>
      <c r="E258" s="120">
        <v>572</v>
      </c>
      <c r="F258" s="121">
        <f t="shared" si="22"/>
        <v>62.555555555555557</v>
      </c>
      <c r="G258" s="120">
        <v>752</v>
      </c>
      <c r="H258" s="121">
        <f t="shared" si="22"/>
        <v>0.31468531468531458</v>
      </c>
      <c r="I258" s="120">
        <v>378</v>
      </c>
      <c r="J258" s="121">
        <f t="shared" si="22"/>
        <v>-0.49734042553191493</v>
      </c>
      <c r="K258" s="120">
        <v>367</v>
      </c>
      <c r="L258" s="121">
        <f t="shared" si="22"/>
        <v>-2.9100529100529071E-2</v>
      </c>
      <c r="M258" s="120"/>
      <c r="N258" s="121"/>
    </row>
    <row r="259" spans="2:15" x14ac:dyDescent="0.25">
      <c r="B259" s="119" t="s">
        <v>89</v>
      </c>
      <c r="C259" s="120">
        <v>8</v>
      </c>
      <c r="D259" s="121">
        <v>-0.98664440734557601</v>
      </c>
      <c r="E259" s="120">
        <v>516</v>
      </c>
      <c r="F259" s="121">
        <f t="shared" si="22"/>
        <v>63.5</v>
      </c>
      <c r="G259" s="120">
        <v>493</v>
      </c>
      <c r="H259" s="121">
        <f t="shared" si="22"/>
        <v>-4.4573643410852681E-2</v>
      </c>
      <c r="I259" s="120">
        <v>422</v>
      </c>
      <c r="J259" s="121">
        <f t="shared" si="22"/>
        <v>-0.14401622718052742</v>
      </c>
      <c r="K259" s="120">
        <v>439</v>
      </c>
      <c r="L259" s="121">
        <f t="shared" si="22"/>
        <v>4.0284360189573487E-2</v>
      </c>
      <c r="M259" s="120"/>
      <c r="N259" s="121"/>
    </row>
    <row r="260" spans="2:15" x14ac:dyDescent="0.25">
      <c r="B260" s="119" t="s">
        <v>91</v>
      </c>
      <c r="C260" s="120">
        <v>34</v>
      </c>
      <c r="D260" s="121">
        <v>-0.98282828282828283</v>
      </c>
      <c r="E260" s="120">
        <v>2369</v>
      </c>
      <c r="F260" s="121">
        <f t="shared" si="22"/>
        <v>68.67647058823529</v>
      </c>
      <c r="G260" s="120">
        <v>2110</v>
      </c>
      <c r="H260" s="121">
        <f t="shared" si="22"/>
        <v>-0.10932883073026589</v>
      </c>
      <c r="I260" s="120">
        <v>2081</v>
      </c>
      <c r="J260" s="121">
        <f t="shared" si="22"/>
        <v>-1.3744075829383862E-2</v>
      </c>
      <c r="K260" s="120">
        <v>1650</v>
      </c>
      <c r="L260" s="121">
        <f t="shared" si="22"/>
        <v>-0.20711196540124943</v>
      </c>
      <c r="M260" s="120"/>
      <c r="N260" s="121"/>
    </row>
    <row r="261" spans="2:15" x14ac:dyDescent="0.25">
      <c r="B261" s="119" t="s">
        <v>93</v>
      </c>
      <c r="C261" s="120">
        <v>37</v>
      </c>
      <c r="D261" s="121">
        <v>-0.98734610123119015</v>
      </c>
      <c r="E261" s="120">
        <v>3222</v>
      </c>
      <c r="F261" s="121">
        <f t="shared" si="22"/>
        <v>86.081081081081081</v>
      </c>
      <c r="G261" s="120">
        <v>3298</v>
      </c>
      <c r="H261" s="121">
        <f t="shared" si="22"/>
        <v>2.3587833643699652E-2</v>
      </c>
      <c r="I261" s="120">
        <v>2807</v>
      </c>
      <c r="J261" s="121">
        <f t="shared" si="22"/>
        <v>-0.14887810794420864</v>
      </c>
      <c r="K261" s="120">
        <v>3087</v>
      </c>
      <c r="L261" s="121">
        <f t="shared" si="22"/>
        <v>9.9750623441396513E-2</v>
      </c>
      <c r="M261" s="120"/>
      <c r="N261" s="121"/>
    </row>
    <row r="262" spans="2:15" x14ac:dyDescent="0.25">
      <c r="B262" s="119" t="s">
        <v>95</v>
      </c>
      <c r="C262" s="120">
        <v>39</v>
      </c>
      <c r="D262" s="121">
        <v>-0.98910918737782738</v>
      </c>
      <c r="E262" s="120">
        <v>2647</v>
      </c>
      <c r="F262" s="121">
        <f t="shared" si="22"/>
        <v>66.871794871794876</v>
      </c>
      <c r="G262" s="120">
        <v>2675</v>
      </c>
      <c r="H262" s="121">
        <f t="shared" si="22"/>
        <v>1.0578012844729923E-2</v>
      </c>
      <c r="I262" s="120">
        <v>2879</v>
      </c>
      <c r="J262" s="121">
        <f t="shared" si="22"/>
        <v>7.626168224299068E-2</v>
      </c>
      <c r="K262" s="120">
        <v>3064</v>
      </c>
      <c r="L262" s="121">
        <f t="shared" si="22"/>
        <v>6.4258423063563663E-2</v>
      </c>
      <c r="M262" s="120"/>
      <c r="N262" s="121"/>
    </row>
    <row r="263" spans="2:15" ht="15.75" x14ac:dyDescent="0.25">
      <c r="B263" s="122" t="s">
        <v>32</v>
      </c>
      <c r="C263" s="123">
        <v>9750</v>
      </c>
      <c r="D263" s="124">
        <v>-0.6378022957762175</v>
      </c>
      <c r="E263" s="123">
        <v>10533</v>
      </c>
      <c r="F263" s="124">
        <f t="shared" si="22"/>
        <v>8.0307692307692413E-2</v>
      </c>
      <c r="G263" s="123">
        <v>22457</v>
      </c>
      <c r="H263" s="124">
        <f t="shared" si="22"/>
        <v>1.1320611411753538</v>
      </c>
      <c r="I263" s="123">
        <v>23505</v>
      </c>
      <c r="J263" s="124">
        <f t="shared" si="22"/>
        <v>4.6666963530302308E-2</v>
      </c>
      <c r="K263" s="123">
        <v>22219</v>
      </c>
      <c r="L263" s="124">
        <f t="shared" si="22"/>
        <v>-5.4711763454584172E-2</v>
      </c>
      <c r="M263" s="123">
        <v>13399</v>
      </c>
      <c r="N263" s="124">
        <v>3.2837431588684129E-2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0" t="s">
        <v>247</v>
      </c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6518</v>
      </c>
      <c r="D273" s="121">
        <v>3.2322610435586707E-3</v>
      </c>
      <c r="E273" s="120">
        <v>551</v>
      </c>
      <c r="F273" s="121">
        <f t="shared" ref="F273:L285" si="24">IFERROR(E273/C273-1,"-")</f>
        <v>-0.91546486652347348</v>
      </c>
      <c r="G273" s="120">
        <v>3828</v>
      </c>
      <c r="H273" s="121">
        <f t="shared" si="24"/>
        <v>5.9473684210526319</v>
      </c>
      <c r="I273" s="120">
        <v>4420</v>
      </c>
      <c r="J273" s="121">
        <f t="shared" si="24"/>
        <v>0.15464994775339602</v>
      </c>
      <c r="K273" s="120">
        <v>4823</v>
      </c>
      <c r="L273" s="121">
        <f t="shared" si="24"/>
        <v>9.1176470588235192E-2</v>
      </c>
      <c r="M273" s="120">
        <v>3438</v>
      </c>
      <c r="N273" s="121">
        <f t="shared" ref="N273:N278" si="25">IFERROR(M273/K273-1,"-")</f>
        <v>-0.28716566452415504</v>
      </c>
    </row>
    <row r="274" spans="2:14" x14ac:dyDescent="0.25">
      <c r="B274" s="119" t="s">
        <v>75</v>
      </c>
      <c r="C274" s="120">
        <v>6567</v>
      </c>
      <c r="D274" s="121">
        <v>0.12602880658436222</v>
      </c>
      <c r="E274" s="120">
        <v>368</v>
      </c>
      <c r="F274" s="121">
        <f t="shared" si="24"/>
        <v>-0.94396223541952184</v>
      </c>
      <c r="G274" s="120">
        <v>2552</v>
      </c>
      <c r="H274" s="121">
        <f t="shared" si="24"/>
        <v>5.9347826086956523</v>
      </c>
      <c r="I274" s="120">
        <v>3815</v>
      </c>
      <c r="J274" s="121">
        <f t="shared" si="24"/>
        <v>0.4949059561128526</v>
      </c>
      <c r="K274" s="120">
        <v>4132</v>
      </c>
      <c r="L274" s="121">
        <f t="shared" si="24"/>
        <v>8.3093053735255662E-2</v>
      </c>
      <c r="M274" s="120">
        <v>3336</v>
      </c>
      <c r="N274" s="121">
        <f t="shared" si="25"/>
        <v>-0.19264278799612777</v>
      </c>
    </row>
    <row r="275" spans="2:14" x14ac:dyDescent="0.25">
      <c r="B275" s="119" t="s">
        <v>77</v>
      </c>
      <c r="C275" s="120">
        <v>2282</v>
      </c>
      <c r="D275" s="121">
        <v>-0.72010302955967131</v>
      </c>
      <c r="E275" s="120">
        <v>468</v>
      </c>
      <c r="F275" s="121">
        <f t="shared" si="24"/>
        <v>-0.79491673970201582</v>
      </c>
      <c r="G275" s="120">
        <v>3147</v>
      </c>
      <c r="H275" s="121">
        <f t="shared" si="24"/>
        <v>5.7243589743589745</v>
      </c>
      <c r="I275" s="120">
        <v>3435</v>
      </c>
      <c r="J275" s="121">
        <f t="shared" si="24"/>
        <v>9.1515729265967627E-2</v>
      </c>
      <c r="K275" s="120">
        <v>4396</v>
      </c>
      <c r="L275" s="121">
        <f t="shared" si="24"/>
        <v>0.27976710334788946</v>
      </c>
      <c r="M275" s="120">
        <v>3137</v>
      </c>
      <c r="N275" s="121">
        <f t="shared" si="25"/>
        <v>-0.28639672429481344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92</v>
      </c>
      <c r="F276" s="121" t="str">
        <f t="shared" si="24"/>
        <v>-</v>
      </c>
      <c r="G276" s="120">
        <v>1598</v>
      </c>
      <c r="H276" s="121">
        <f t="shared" si="24"/>
        <v>16.369565217391305</v>
      </c>
      <c r="I276" s="120">
        <v>2079</v>
      </c>
      <c r="J276" s="121">
        <f t="shared" si="24"/>
        <v>0.30100125156445556</v>
      </c>
      <c r="K276" s="120">
        <v>1201</v>
      </c>
      <c r="L276" s="121">
        <f t="shared" si="24"/>
        <v>-0.42231842231842232</v>
      </c>
      <c r="M276" s="120">
        <v>1353</v>
      </c>
      <c r="N276" s="121">
        <f t="shared" si="25"/>
        <v>0.12656119900083262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20</v>
      </c>
      <c r="F277" s="121" t="str">
        <f t="shared" si="24"/>
        <v>-</v>
      </c>
      <c r="G277" s="120">
        <v>92</v>
      </c>
      <c r="H277" s="121">
        <f t="shared" si="24"/>
        <v>3.5999999999999996</v>
      </c>
      <c r="I277" s="120">
        <v>214</v>
      </c>
      <c r="J277" s="121">
        <f t="shared" si="24"/>
        <v>1.3260869565217392</v>
      </c>
      <c r="K277" s="120">
        <v>105</v>
      </c>
      <c r="L277" s="121">
        <f t="shared" si="24"/>
        <v>-0.50934579439252337</v>
      </c>
      <c r="M277" s="120">
        <v>129</v>
      </c>
      <c r="N277" s="121">
        <f t="shared" si="25"/>
        <v>0.22857142857142865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26</v>
      </c>
      <c r="F278" s="121" t="str">
        <f t="shared" si="24"/>
        <v>-</v>
      </c>
      <c r="G278" s="120">
        <v>149</v>
      </c>
      <c r="H278" s="121">
        <f t="shared" si="24"/>
        <v>4.7307692307692308</v>
      </c>
      <c r="I278" s="120">
        <v>259</v>
      </c>
      <c r="J278" s="121">
        <f t="shared" si="24"/>
        <v>0.73825503355704702</v>
      </c>
      <c r="K278" s="120">
        <v>120</v>
      </c>
      <c r="L278" s="121">
        <f t="shared" si="24"/>
        <v>-0.53667953667953672</v>
      </c>
      <c r="M278" s="120">
        <v>129</v>
      </c>
      <c r="N278" s="121">
        <f t="shared" si="25"/>
        <v>7.4999999999999956E-2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57</v>
      </c>
      <c r="F279" s="121" t="str">
        <f t="shared" si="24"/>
        <v>-</v>
      </c>
      <c r="G279" s="120">
        <v>162</v>
      </c>
      <c r="H279" s="121">
        <f t="shared" si="24"/>
        <v>1.8421052631578947</v>
      </c>
      <c r="I279" s="120">
        <v>231</v>
      </c>
      <c r="J279" s="121">
        <f t="shared" si="24"/>
        <v>0.42592592592592582</v>
      </c>
      <c r="K279" s="120">
        <v>114</v>
      </c>
      <c r="L279" s="121">
        <f t="shared" si="24"/>
        <v>-0.50649350649350655</v>
      </c>
      <c r="M279" s="120"/>
      <c r="N279" s="121"/>
    </row>
    <row r="280" spans="2:14" x14ac:dyDescent="0.25">
      <c r="B280" s="119" t="s">
        <v>87</v>
      </c>
      <c r="C280" s="120">
        <v>22</v>
      </c>
      <c r="D280" s="121">
        <v>-0.91538461538461535</v>
      </c>
      <c r="E280" s="120">
        <v>72</v>
      </c>
      <c r="F280" s="121">
        <f t="shared" si="24"/>
        <v>2.2727272727272729</v>
      </c>
      <c r="G280" s="120">
        <v>142</v>
      </c>
      <c r="H280" s="121">
        <f t="shared" si="24"/>
        <v>0.97222222222222232</v>
      </c>
      <c r="I280" s="120">
        <v>305</v>
      </c>
      <c r="J280" s="121">
        <f t="shared" si="24"/>
        <v>1.147887323943662</v>
      </c>
      <c r="K280" s="120">
        <v>52</v>
      </c>
      <c r="L280" s="121">
        <f t="shared" si="24"/>
        <v>-0.82950819672131149</v>
      </c>
      <c r="M280" s="120"/>
      <c r="N280" s="121"/>
    </row>
    <row r="281" spans="2:14" x14ac:dyDescent="0.25">
      <c r="B281" s="119" t="s">
        <v>89</v>
      </c>
      <c r="C281" s="120">
        <v>27</v>
      </c>
      <c r="D281" s="121">
        <v>-0.93266832917705733</v>
      </c>
      <c r="E281" s="120">
        <v>62</v>
      </c>
      <c r="F281" s="121">
        <f t="shared" si="24"/>
        <v>1.2962962962962963</v>
      </c>
      <c r="G281" s="120">
        <v>100</v>
      </c>
      <c r="H281" s="121">
        <f t="shared" si="24"/>
        <v>0.61290322580645151</v>
      </c>
      <c r="I281" s="120">
        <v>349</v>
      </c>
      <c r="J281" s="121">
        <f t="shared" si="24"/>
        <v>2.4900000000000002</v>
      </c>
      <c r="K281" s="120">
        <v>104</v>
      </c>
      <c r="L281" s="121">
        <f t="shared" si="24"/>
        <v>-0.70200573065902572</v>
      </c>
      <c r="M281" s="120"/>
      <c r="N281" s="121"/>
    </row>
    <row r="282" spans="2:14" x14ac:dyDescent="0.25">
      <c r="B282" s="119" t="s">
        <v>91</v>
      </c>
      <c r="C282" s="120">
        <v>360</v>
      </c>
      <c r="D282" s="121">
        <v>-0.90865262623699572</v>
      </c>
      <c r="E282" s="120">
        <v>1724</v>
      </c>
      <c r="F282" s="121">
        <f t="shared" si="24"/>
        <v>3.7888888888888888</v>
      </c>
      <c r="G282" s="120">
        <v>2278</v>
      </c>
      <c r="H282" s="121">
        <f t="shared" si="24"/>
        <v>0.32134570765661263</v>
      </c>
      <c r="I282" s="120">
        <v>2548</v>
      </c>
      <c r="J282" s="121">
        <f t="shared" si="24"/>
        <v>0.1185250219490781</v>
      </c>
      <c r="K282" s="120">
        <v>2132</v>
      </c>
      <c r="L282" s="121">
        <f t="shared" si="24"/>
        <v>-0.16326530612244894</v>
      </c>
      <c r="M282" s="120"/>
      <c r="N282" s="121"/>
    </row>
    <row r="283" spans="2:14" x14ac:dyDescent="0.25">
      <c r="B283" s="119" t="s">
        <v>93</v>
      </c>
      <c r="C283" s="120">
        <v>536</v>
      </c>
      <c r="D283" s="121">
        <v>-0.91458167330677287</v>
      </c>
      <c r="E283" s="120">
        <v>3565</v>
      </c>
      <c r="F283" s="121">
        <f t="shared" si="24"/>
        <v>5.6511194029850742</v>
      </c>
      <c r="G283" s="120">
        <v>4563</v>
      </c>
      <c r="H283" s="121">
        <f t="shared" si="24"/>
        <v>0.2799438990182328</v>
      </c>
      <c r="I283" s="120">
        <v>4291</v>
      </c>
      <c r="J283" s="121">
        <f t="shared" si="24"/>
        <v>-5.9609905763751914E-2</v>
      </c>
      <c r="K283" s="120">
        <v>3388</v>
      </c>
      <c r="L283" s="121">
        <f t="shared" si="24"/>
        <v>-0.21044045676998369</v>
      </c>
      <c r="M283" s="120"/>
      <c r="N283" s="121"/>
    </row>
    <row r="284" spans="2:14" x14ac:dyDescent="0.25">
      <c r="B284" s="119" t="s">
        <v>95</v>
      </c>
      <c r="C284" s="120">
        <v>406</v>
      </c>
      <c r="D284" s="121">
        <v>-0.94389940583114551</v>
      </c>
      <c r="E284" s="120">
        <v>3467</v>
      </c>
      <c r="F284" s="121">
        <f t="shared" si="24"/>
        <v>7.5394088669950747</v>
      </c>
      <c r="G284" s="120">
        <v>3949</v>
      </c>
      <c r="H284" s="121">
        <f t="shared" si="24"/>
        <v>0.13902509374098648</v>
      </c>
      <c r="I284" s="120">
        <v>4580</v>
      </c>
      <c r="J284" s="121">
        <f t="shared" si="24"/>
        <v>0.15978728792099273</v>
      </c>
      <c r="K284" s="120">
        <v>4168</v>
      </c>
      <c r="L284" s="121">
        <f t="shared" si="24"/>
        <v>-8.9956331877729223E-2</v>
      </c>
      <c r="M284" s="120"/>
      <c r="N284" s="121"/>
    </row>
    <row r="285" spans="2:14" ht="15.75" x14ac:dyDescent="0.25">
      <c r="B285" s="122" t="s">
        <v>32</v>
      </c>
      <c r="C285" s="123">
        <v>16737</v>
      </c>
      <c r="D285" s="124">
        <v>-0.6062716130701733</v>
      </c>
      <c r="E285" s="123">
        <v>10472</v>
      </c>
      <c r="F285" s="124">
        <f t="shared" si="24"/>
        <v>-0.37432036804684232</v>
      </c>
      <c r="G285" s="123">
        <v>22560</v>
      </c>
      <c r="H285" s="124">
        <f t="shared" si="24"/>
        <v>1.1543162719633306</v>
      </c>
      <c r="I285" s="123">
        <v>26526</v>
      </c>
      <c r="J285" s="124">
        <f t="shared" si="24"/>
        <v>0.17579787234042543</v>
      </c>
      <c r="K285" s="123">
        <v>24735</v>
      </c>
      <c r="L285" s="124">
        <f t="shared" si="24"/>
        <v>-6.7518660936439767E-2</v>
      </c>
      <c r="M285" s="123">
        <v>11522</v>
      </c>
      <c r="N285" s="124">
        <v>-0.22027475130270013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9703-F6D0-4E42-8A93-4E18F156AA21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0" t="s">
        <v>236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248</v>
      </c>
      <c r="N8" s="118" t="s">
        <v>71</v>
      </c>
      <c r="O8" s="117" t="s">
        <v>249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101786</v>
      </c>
      <c r="D9" s="120">
        <v>101909</v>
      </c>
      <c r="E9" s="121">
        <f t="shared" ref="E9:E21" si="0">D9/C9-1</f>
        <v>1.2084176605819952E-3</v>
      </c>
      <c r="F9" s="120">
        <v>102767</v>
      </c>
      <c r="G9" s="121">
        <f>F9/D9-1</f>
        <v>8.4192760207635331E-3</v>
      </c>
      <c r="H9" s="120">
        <v>8010</v>
      </c>
      <c r="I9" s="121">
        <f>IFERROR(H9/F9-1,"-")</f>
        <v>-0.92205669135033619</v>
      </c>
      <c r="J9" s="120">
        <v>72992</v>
      </c>
      <c r="K9" s="121">
        <f>IFERROR(J9/H9-1,"-")</f>
        <v>8.1126092384519346</v>
      </c>
      <c r="L9" s="120">
        <v>102127</v>
      </c>
      <c r="M9" s="121">
        <f t="shared" ref="M9:M21" si="1">IFERROR(L9/J9-1,"-")</f>
        <v>0.39915333187198598</v>
      </c>
      <c r="N9" s="120">
        <v>102161</v>
      </c>
      <c r="O9" s="121">
        <f>IFERROR(N9/L9-1,"-")</f>
        <v>3.3291881676733581E-4</v>
      </c>
      <c r="P9" s="120">
        <v>108758</v>
      </c>
      <c r="Q9" s="121">
        <f t="shared" ref="Q9:Q20" si="2">IFERROR(P9/N9-1,"-")</f>
        <v>6.4574544101956732E-2</v>
      </c>
    </row>
    <row r="10" spans="1:18" x14ac:dyDescent="0.25">
      <c r="A10" s="1" t="s">
        <v>74</v>
      </c>
      <c r="B10" s="119" t="s">
        <v>75</v>
      </c>
      <c r="C10" s="120">
        <v>98583</v>
      </c>
      <c r="D10" s="120">
        <v>100001</v>
      </c>
      <c r="E10" s="121">
        <f t="shared" si="0"/>
        <v>1.4383818711136698E-2</v>
      </c>
      <c r="F10" s="120">
        <v>105310</v>
      </c>
      <c r="G10" s="121">
        <f t="shared" ref="G10:G20" si="3">F10/D10-1</f>
        <v>5.3089469105308984E-2</v>
      </c>
      <c r="H10" s="120">
        <v>10131</v>
      </c>
      <c r="I10" s="121">
        <f t="shared" ref="I10:I21" si="4">IFERROR(H10/F10-1,"-")</f>
        <v>-0.90379830975216024</v>
      </c>
      <c r="J10" s="120">
        <v>88104</v>
      </c>
      <c r="K10" s="121">
        <f t="shared" ref="K10:K21" si="5">IFERROR(J10/H10-1,"-")</f>
        <v>7.6964761622742071</v>
      </c>
      <c r="L10" s="120">
        <v>102173</v>
      </c>
      <c r="M10" s="121">
        <f t="shared" si="1"/>
        <v>0.15968627985108519</v>
      </c>
      <c r="N10" s="120">
        <v>112246</v>
      </c>
      <c r="O10" s="121">
        <f t="shared" ref="O10:O21" si="6">IFERROR(N10/L10-1,"-")</f>
        <v>9.8587689507012577E-2</v>
      </c>
      <c r="P10" s="120">
        <v>115019</v>
      </c>
      <c r="Q10" s="121">
        <f t="shared" si="2"/>
        <v>2.4704666536001341E-2</v>
      </c>
    </row>
    <row r="11" spans="1:18" x14ac:dyDescent="0.25">
      <c r="A11" s="1" t="s">
        <v>76</v>
      </c>
      <c r="B11" s="119" t="s">
        <v>77</v>
      </c>
      <c r="C11" s="120">
        <v>116623</v>
      </c>
      <c r="D11" s="120">
        <v>119259</v>
      </c>
      <c r="E11" s="121">
        <f t="shared" si="0"/>
        <v>2.2602745599067164E-2</v>
      </c>
      <c r="F11" s="120">
        <v>41200</v>
      </c>
      <c r="G11" s="121">
        <f t="shared" si="3"/>
        <v>-0.65453341047635816</v>
      </c>
      <c r="H11" s="120">
        <v>12907</v>
      </c>
      <c r="I11" s="121">
        <f t="shared" si="4"/>
        <v>-0.68672330097087375</v>
      </c>
      <c r="J11" s="120">
        <v>104660</v>
      </c>
      <c r="K11" s="121">
        <f t="shared" si="5"/>
        <v>7.1087781823816538</v>
      </c>
      <c r="L11" s="120">
        <v>114283</v>
      </c>
      <c r="M11" s="121">
        <f t="shared" si="1"/>
        <v>9.1945346837378095E-2</v>
      </c>
      <c r="N11" s="120">
        <v>122937</v>
      </c>
      <c r="O11" s="121">
        <f t="shared" si="6"/>
        <v>7.5724298452088279E-2</v>
      </c>
      <c r="P11" s="120">
        <v>123198</v>
      </c>
      <c r="Q11" s="121">
        <f t="shared" si="2"/>
        <v>2.1230386295418846E-3</v>
      </c>
    </row>
    <row r="12" spans="1:18" x14ac:dyDescent="0.25">
      <c r="A12" s="1" t="s">
        <v>78</v>
      </c>
      <c r="B12" s="119" t="s">
        <v>79</v>
      </c>
      <c r="C12" s="120">
        <v>106007</v>
      </c>
      <c r="D12" s="120">
        <v>107270</v>
      </c>
      <c r="E12" s="121">
        <f t="shared" si="0"/>
        <v>1.1914307545728198E-2</v>
      </c>
      <c r="F12" s="120">
        <v>0</v>
      </c>
      <c r="G12" s="121">
        <f t="shared" si="3"/>
        <v>-1</v>
      </c>
      <c r="H12" s="120">
        <v>13736</v>
      </c>
      <c r="I12" s="121" t="str">
        <f t="shared" si="4"/>
        <v>-</v>
      </c>
      <c r="J12" s="120">
        <v>110839</v>
      </c>
      <c r="K12" s="121">
        <f t="shared" si="5"/>
        <v>7.0692341292952818</v>
      </c>
      <c r="L12" s="120">
        <v>112901</v>
      </c>
      <c r="M12" s="121">
        <f t="shared" si="1"/>
        <v>1.8603560118730877E-2</v>
      </c>
      <c r="N12" s="120">
        <v>113542</v>
      </c>
      <c r="O12" s="121">
        <f t="shared" si="6"/>
        <v>5.6775405000841772E-3</v>
      </c>
      <c r="P12" s="120">
        <v>115519</v>
      </c>
      <c r="Q12" s="121">
        <f t="shared" si="2"/>
        <v>1.7412058973771849E-2</v>
      </c>
    </row>
    <row r="13" spans="1:18" x14ac:dyDescent="0.25">
      <c r="A13" s="1" t="s">
        <v>80</v>
      </c>
      <c r="B13" s="119" t="s">
        <v>81</v>
      </c>
      <c r="C13" s="120">
        <v>102337</v>
      </c>
      <c r="D13" s="120">
        <v>104348</v>
      </c>
      <c r="E13" s="121">
        <f t="shared" si="0"/>
        <v>1.965076169909219E-2</v>
      </c>
      <c r="F13" s="120">
        <v>0</v>
      </c>
      <c r="G13" s="121">
        <f t="shared" si="3"/>
        <v>-1</v>
      </c>
      <c r="H13" s="120">
        <v>15428</v>
      </c>
      <c r="I13" s="121" t="str">
        <f t="shared" si="4"/>
        <v>-</v>
      </c>
      <c r="J13" s="120">
        <v>97379</v>
      </c>
      <c r="K13" s="121">
        <f t="shared" si="5"/>
        <v>5.3118356235416124</v>
      </c>
      <c r="L13" s="120">
        <v>96632</v>
      </c>
      <c r="M13" s="121">
        <f t="shared" si="1"/>
        <v>-7.671058441758527E-3</v>
      </c>
      <c r="N13" s="120">
        <v>110622</v>
      </c>
      <c r="O13" s="121">
        <f t="shared" si="6"/>
        <v>0.14477605762066403</v>
      </c>
      <c r="P13" s="120">
        <v>116586</v>
      </c>
      <c r="Q13" s="121">
        <f t="shared" si="2"/>
        <v>5.3913326463090439E-2</v>
      </c>
    </row>
    <row r="14" spans="1:18" x14ac:dyDescent="0.25">
      <c r="A14" s="1" t="s">
        <v>82</v>
      </c>
      <c r="B14" s="119" t="s">
        <v>83</v>
      </c>
      <c r="C14" s="120">
        <v>112631</v>
      </c>
      <c r="D14" s="120">
        <v>109110</v>
      </c>
      <c r="E14" s="121">
        <f t="shared" si="0"/>
        <v>-3.1261375642585132E-2</v>
      </c>
      <c r="F14" s="120">
        <v>0</v>
      </c>
      <c r="G14" s="121">
        <f t="shared" si="3"/>
        <v>-1</v>
      </c>
      <c r="H14" s="120">
        <v>21147</v>
      </c>
      <c r="I14" s="121" t="str">
        <f t="shared" si="4"/>
        <v>-</v>
      </c>
      <c r="J14" s="120">
        <v>99145</v>
      </c>
      <c r="K14" s="121">
        <f t="shared" si="5"/>
        <v>3.6883718730789239</v>
      </c>
      <c r="L14" s="120">
        <v>109784</v>
      </c>
      <c r="M14" s="121">
        <f t="shared" si="1"/>
        <v>0.1073074789449795</v>
      </c>
      <c r="N14" s="120">
        <v>113390</v>
      </c>
      <c r="O14" s="121">
        <f t="shared" si="6"/>
        <v>3.2846316403118747E-2</v>
      </c>
      <c r="P14" s="120">
        <v>117164</v>
      </c>
      <c r="Q14" s="121">
        <f t="shared" si="2"/>
        <v>3.3283358320839618E-2</v>
      </c>
    </row>
    <row r="15" spans="1:18" x14ac:dyDescent="0.25">
      <c r="A15" s="1" t="s">
        <v>84</v>
      </c>
      <c r="B15" s="119" t="s">
        <v>85</v>
      </c>
      <c r="C15" s="120">
        <v>114870</v>
      </c>
      <c r="D15" s="120">
        <v>112094</v>
      </c>
      <c r="E15" s="121">
        <f t="shared" si="0"/>
        <v>-2.4166449029337511E-2</v>
      </c>
      <c r="F15" s="120">
        <v>0</v>
      </c>
      <c r="G15" s="121">
        <f t="shared" si="3"/>
        <v>-1</v>
      </c>
      <c r="H15" s="120">
        <v>42074</v>
      </c>
      <c r="I15" s="121" t="str">
        <f t="shared" si="4"/>
        <v>-</v>
      </c>
      <c r="J15" s="120">
        <v>119732</v>
      </c>
      <c r="K15" s="121">
        <f t="shared" si="5"/>
        <v>1.8457479678661408</v>
      </c>
      <c r="L15" s="120">
        <v>112830</v>
      </c>
      <c r="M15" s="121">
        <f t="shared" si="1"/>
        <v>-5.7645408078040972E-2</v>
      </c>
      <c r="N15" s="120">
        <v>121148</v>
      </c>
      <c r="O15" s="121">
        <f t="shared" si="6"/>
        <v>7.3721527962421263E-2</v>
      </c>
      <c r="P15" s="120" t="s">
        <v>250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122415</v>
      </c>
      <c r="D16" s="120">
        <v>119564</v>
      </c>
      <c r="E16" s="121">
        <f t="shared" si="0"/>
        <v>-2.328962953886371E-2</v>
      </c>
      <c r="F16" s="120">
        <v>30803</v>
      </c>
      <c r="G16" s="121">
        <f t="shared" si="3"/>
        <v>-0.74237228597236626</v>
      </c>
      <c r="H16" s="120">
        <v>53067</v>
      </c>
      <c r="I16" s="121">
        <f t="shared" si="4"/>
        <v>0.72278674155114753</v>
      </c>
      <c r="J16" s="120">
        <v>117894</v>
      </c>
      <c r="K16" s="121">
        <f t="shared" si="5"/>
        <v>1.2216066481994461</v>
      </c>
      <c r="L16" s="120">
        <v>116797</v>
      </c>
      <c r="M16" s="121">
        <f t="shared" si="1"/>
        <v>-9.3049688703411571E-3</v>
      </c>
      <c r="N16" s="120">
        <v>126181</v>
      </c>
      <c r="O16" s="121">
        <f t="shared" si="6"/>
        <v>8.0344529397159192E-2</v>
      </c>
      <c r="P16" s="120" t="s">
        <v>250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108542</v>
      </c>
      <c r="D17" s="120">
        <v>99309</v>
      </c>
      <c r="E17" s="121">
        <f t="shared" si="0"/>
        <v>-8.5063846253063291E-2</v>
      </c>
      <c r="F17" s="120">
        <v>18180</v>
      </c>
      <c r="G17" s="121">
        <f t="shared" si="3"/>
        <v>-0.81693502099507598</v>
      </c>
      <c r="H17" s="120">
        <v>59020</v>
      </c>
      <c r="I17" s="121">
        <f t="shared" si="4"/>
        <v>2.2464246424642464</v>
      </c>
      <c r="J17" s="120">
        <v>103298</v>
      </c>
      <c r="K17" s="121">
        <f t="shared" si="5"/>
        <v>0.7502202643171807</v>
      </c>
      <c r="L17" s="120">
        <v>107312</v>
      </c>
      <c r="M17" s="121">
        <f t="shared" si="1"/>
        <v>3.8858448372669274E-2</v>
      </c>
      <c r="N17" s="120">
        <v>111150</v>
      </c>
      <c r="O17" s="121">
        <f t="shared" si="6"/>
        <v>3.5764872521246494E-2</v>
      </c>
      <c r="P17" s="120" t="s">
        <v>250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122073</v>
      </c>
      <c r="D18" s="120">
        <v>109838</v>
      </c>
      <c r="E18" s="121">
        <f t="shared" si="0"/>
        <v>-0.10022691340427448</v>
      </c>
      <c r="F18" s="120">
        <v>21674</v>
      </c>
      <c r="G18" s="121">
        <f t="shared" si="3"/>
        <v>-0.80267302754966408</v>
      </c>
      <c r="H18" s="120">
        <v>89457</v>
      </c>
      <c r="I18" s="121">
        <f t="shared" si="4"/>
        <v>3.127387653409615</v>
      </c>
      <c r="J18" s="120">
        <v>113209</v>
      </c>
      <c r="K18" s="121">
        <f t="shared" si="5"/>
        <v>0.26551303978447738</v>
      </c>
      <c r="L18" s="120">
        <v>119521</v>
      </c>
      <c r="M18" s="121">
        <f t="shared" si="1"/>
        <v>5.5755284473849143E-2</v>
      </c>
      <c r="N18" s="120">
        <v>125080</v>
      </c>
      <c r="O18" s="121">
        <f t="shared" si="6"/>
        <v>4.6510655031333448E-2</v>
      </c>
      <c r="P18" s="120" t="s">
        <v>250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105735</v>
      </c>
      <c r="D19" s="120">
        <v>107365</v>
      </c>
      <c r="E19" s="121">
        <f t="shared" si="0"/>
        <v>1.5415898236156522E-2</v>
      </c>
      <c r="F19" s="120">
        <v>16498</v>
      </c>
      <c r="G19" s="121">
        <f t="shared" si="3"/>
        <v>-0.8463372607460532</v>
      </c>
      <c r="H19" s="120">
        <v>88426</v>
      </c>
      <c r="I19" s="121">
        <f t="shared" si="4"/>
        <v>4.3598011880227903</v>
      </c>
      <c r="J19" s="120">
        <v>107366</v>
      </c>
      <c r="K19" s="121">
        <f t="shared" si="5"/>
        <v>0.21419039648972027</v>
      </c>
      <c r="L19" s="120">
        <v>113999</v>
      </c>
      <c r="M19" s="121">
        <f t="shared" si="1"/>
        <v>6.1779334239889794E-2</v>
      </c>
      <c r="N19" s="120">
        <v>113916</v>
      </c>
      <c r="O19" s="121">
        <f t="shared" si="6"/>
        <v>-7.280765620750751E-4</v>
      </c>
      <c r="P19" s="120" t="s">
        <v>250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110884</v>
      </c>
      <c r="D20" s="120">
        <v>109344</v>
      </c>
      <c r="E20" s="121">
        <f t="shared" si="0"/>
        <v>-1.3888387864795626E-2</v>
      </c>
      <c r="F20" s="120">
        <v>17398</v>
      </c>
      <c r="G20" s="121">
        <f t="shared" si="3"/>
        <v>-0.84088747439274214</v>
      </c>
      <c r="H20" s="120">
        <v>78855</v>
      </c>
      <c r="I20" s="121">
        <f t="shared" si="4"/>
        <v>3.5324175192550866</v>
      </c>
      <c r="J20" s="120">
        <v>108917</v>
      </c>
      <c r="K20" s="121">
        <f t="shared" si="5"/>
        <v>0.38123137404096119</v>
      </c>
      <c r="L20" s="120">
        <v>111619</v>
      </c>
      <c r="M20" s="121">
        <f t="shared" si="1"/>
        <v>2.4807881230661799E-2</v>
      </c>
      <c r="N20" s="120">
        <v>115450</v>
      </c>
      <c r="O20" s="121">
        <f t="shared" si="6"/>
        <v>3.4322113618649119E-2</v>
      </c>
      <c r="P20" s="120" t="s">
        <v>250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1322486</v>
      </c>
      <c r="D21" s="123">
        <v>1299411</v>
      </c>
      <c r="E21" s="124">
        <f t="shared" si="0"/>
        <v>-1.7448199829714683E-2</v>
      </c>
      <c r="F21" s="123">
        <v>375345</v>
      </c>
      <c r="G21" s="124">
        <f>F21/D21-1</f>
        <v>-0.71114220212080703</v>
      </c>
      <c r="H21" s="123">
        <v>492258</v>
      </c>
      <c r="I21" s="124">
        <f t="shared" si="4"/>
        <v>0.31148143707788845</v>
      </c>
      <c r="J21" s="123">
        <v>1243535</v>
      </c>
      <c r="K21" s="124">
        <f t="shared" si="5"/>
        <v>1.5261854555944239</v>
      </c>
      <c r="L21" s="123">
        <v>1319978</v>
      </c>
      <c r="M21" s="124">
        <f t="shared" si="1"/>
        <v>6.1472334916186533E-2</v>
      </c>
      <c r="N21" s="123">
        <v>1387823</v>
      </c>
      <c r="O21" s="124">
        <f t="shared" si="6"/>
        <v>5.139858391579244E-2</v>
      </c>
      <c r="P21" s="123">
        <v>696244</v>
      </c>
      <c r="Q21" s="124">
        <v>3.1628483118930628E-2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089CC293-592C-469D-B072-527125B145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E6022C-B531-44C6-B788-51D62B7269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7D55C02-C24B-4978-87D2-13DBBE849911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2025-07-29T09:44:06Z</dcterms:created>
  <dcterms:modified xsi:type="dcterms:W3CDTF">2025-07-29T13:41:51Z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