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lio/"/>
    </mc:Choice>
  </mc:AlternateContent>
  <xr:revisionPtr revIDLastSave="47" documentId="8_{A82D06EC-0839-4807-85C5-C20B5B86BE90}" xr6:coauthVersionLast="47" xr6:coauthVersionMax="47" xr10:uidLastSave="{7DCBF022-B9B0-49AD-B388-0D15755E7210}"/>
  <bookViews>
    <workbookView xWindow="0" yWindow="0" windowWidth="28800" windowHeight="15480" xr2:uid="{6FB988B5-57F3-45E3-8EA5-7E1D7B0DF758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5" i="45" l="1"/>
  <c r="R5" i="45"/>
  <c r="P5" i="45"/>
  <c r="L5" i="45"/>
  <c r="N5" i="45"/>
  <c r="J5" i="45"/>
  <c r="I5" i="45"/>
  <c r="H5" i="45"/>
  <c r="F5" i="45"/>
  <c r="S5" i="45"/>
  <c r="N135" i="44"/>
  <c r="M135" i="44"/>
  <c r="K135" i="44"/>
  <c r="H135" i="44"/>
  <c r="G135" i="44"/>
  <c r="L5" i="44"/>
  <c r="F5" i="44"/>
  <c r="M135" i="43"/>
  <c r="I135" i="43"/>
  <c r="H135" i="43"/>
  <c r="S5" i="43"/>
  <c r="J5" i="43"/>
  <c r="K133" i="42"/>
  <c r="I133" i="42"/>
  <c r="H133" i="42"/>
  <c r="O133" i="41"/>
  <c r="N133" i="41"/>
  <c r="L133" i="41"/>
  <c r="K133" i="41"/>
  <c r="I133" i="41"/>
  <c r="H133" i="41"/>
  <c r="T5" i="41"/>
  <c r="Q5" i="41"/>
  <c r="P5" i="41"/>
  <c r="N5" i="41"/>
  <c r="F5" i="41"/>
  <c r="N133" i="40"/>
  <c r="O133" i="40"/>
  <c r="N5" i="40"/>
  <c r="I5" i="40"/>
  <c r="M5" i="40"/>
  <c r="F5" i="40"/>
  <c r="O123" i="39"/>
  <c r="M123" i="39"/>
  <c r="I123" i="39"/>
  <c r="G123" i="39"/>
  <c r="S5" i="39"/>
  <c r="R5" i="39"/>
  <c r="P5" i="39"/>
  <c r="T5" i="39"/>
  <c r="Q5" i="39"/>
  <c r="Q5" i="37"/>
  <c r="P5" i="37"/>
  <c r="J5" i="37"/>
  <c r="I5" i="37"/>
  <c r="B3" i="37"/>
  <c r="Q5" i="36"/>
  <c r="P5" i="36"/>
  <c r="B3" i="36"/>
  <c r="H29" i="35"/>
  <c r="AV7" i="35"/>
  <c r="AL7" i="35"/>
  <c r="AJ7" i="35"/>
  <c r="AB7" i="35"/>
  <c r="V7" i="35"/>
  <c r="N7" i="35"/>
  <c r="H7" i="35"/>
  <c r="E95" i="33"/>
  <c r="E73" i="33"/>
  <c r="K51" i="33"/>
  <c r="G51" i="33"/>
  <c r="C51" i="33"/>
  <c r="K29" i="33"/>
  <c r="G29" i="33"/>
  <c r="C29" i="33"/>
  <c r="D30" i="33" s="1"/>
  <c r="N8" i="33"/>
  <c r="L96" i="31"/>
  <c r="H96" i="31"/>
  <c r="D96" i="31"/>
  <c r="J74" i="31"/>
  <c r="M73" i="31"/>
  <c r="N74" i="31" s="1"/>
  <c r="F74" i="31"/>
  <c r="D74" i="31"/>
  <c r="D52" i="31"/>
  <c r="L52" i="31"/>
  <c r="J52" i="31"/>
  <c r="H52" i="31"/>
  <c r="N30" i="31"/>
  <c r="M29" i="31"/>
  <c r="L8" i="31"/>
  <c r="H8" i="31"/>
  <c r="M95" i="31"/>
  <c r="N96" i="31" s="1"/>
  <c r="F8" i="31"/>
  <c r="D8" i="31"/>
  <c r="L272" i="30"/>
  <c r="J272" i="30"/>
  <c r="F272" i="30"/>
  <c r="N272" i="30"/>
  <c r="H272" i="30"/>
  <c r="D272" i="30"/>
  <c r="B270" i="30"/>
  <c r="N250" i="30"/>
  <c r="H250" i="30"/>
  <c r="J250" i="30"/>
  <c r="F250" i="30"/>
  <c r="D250" i="30"/>
  <c r="B248" i="30"/>
  <c r="N228" i="30"/>
  <c r="J228" i="30"/>
  <c r="L228" i="30"/>
  <c r="H228" i="30"/>
  <c r="F228" i="30"/>
  <c r="D228" i="30"/>
  <c r="B226" i="30"/>
  <c r="J206" i="30"/>
  <c r="N206" i="30"/>
  <c r="F206" i="30"/>
  <c r="D206" i="30"/>
  <c r="B204" i="30"/>
  <c r="N184" i="30"/>
  <c r="F184" i="30"/>
  <c r="L184" i="30"/>
  <c r="J184" i="30"/>
  <c r="D184" i="30"/>
  <c r="B182" i="30"/>
  <c r="N162" i="30"/>
  <c r="J162" i="30"/>
  <c r="L162" i="30"/>
  <c r="H162" i="30"/>
  <c r="F162" i="30"/>
  <c r="D162" i="30"/>
  <c r="B160" i="30"/>
  <c r="F140" i="30"/>
  <c r="N140" i="30"/>
  <c r="L140" i="30"/>
  <c r="J140" i="30"/>
  <c r="H140" i="30"/>
  <c r="D140" i="30"/>
  <c r="B138" i="30"/>
  <c r="N118" i="30"/>
  <c r="H118" i="30"/>
  <c r="L118" i="30"/>
  <c r="F118" i="30"/>
  <c r="D118" i="30"/>
  <c r="B116" i="30"/>
  <c r="N96" i="30"/>
  <c r="L96" i="30"/>
  <c r="D96" i="30"/>
  <c r="N74" i="30"/>
  <c r="H74" i="30"/>
  <c r="L74" i="30"/>
  <c r="J74" i="30"/>
  <c r="F74" i="30"/>
  <c r="D74" i="30"/>
  <c r="F52" i="30"/>
  <c r="L30" i="30"/>
  <c r="N30" i="30"/>
  <c r="J30" i="30"/>
  <c r="H30" i="30"/>
  <c r="F30" i="30"/>
  <c r="D30" i="30"/>
  <c r="L8" i="30"/>
  <c r="F8" i="30"/>
  <c r="N8" i="30"/>
  <c r="H8" i="30"/>
  <c r="D8" i="30"/>
  <c r="M6" i="28"/>
  <c r="B4" i="28"/>
  <c r="B3" i="27"/>
  <c r="J6" i="26"/>
  <c r="B4" i="26"/>
  <c r="M73" i="25"/>
  <c r="M29" i="25"/>
  <c r="M95" i="25"/>
  <c r="K7" i="25"/>
  <c r="M253" i="24"/>
  <c r="B252" i="24"/>
  <c r="M227" i="24"/>
  <c r="B226" i="24"/>
  <c r="B204" i="24"/>
  <c r="B182" i="24"/>
  <c r="B160" i="24"/>
  <c r="B138" i="24"/>
  <c r="B116" i="24"/>
  <c r="M73" i="24"/>
  <c r="K51" i="24"/>
  <c r="M29" i="24"/>
  <c r="M183" i="24"/>
  <c r="K7" i="24"/>
  <c r="K139" i="24" s="1"/>
  <c r="X7" i="22"/>
  <c r="B4" i="22"/>
  <c r="R8" i="21"/>
  <c r="B5" i="21"/>
  <c r="X7" i="19"/>
  <c r="V7" i="19"/>
  <c r="R7" i="19"/>
  <c r="N7" i="19"/>
  <c r="J7" i="19"/>
  <c r="F7" i="19"/>
  <c r="B4" i="19"/>
  <c r="Y6" i="18"/>
  <c r="X6" i="18"/>
  <c r="R6" i="18"/>
  <c r="I6" i="18"/>
  <c r="B3" i="18"/>
  <c r="J7" i="17"/>
  <c r="B4" i="17"/>
  <c r="U7" i="16"/>
  <c r="W7" i="16"/>
  <c r="J7" i="16"/>
  <c r="I7" i="16"/>
  <c r="B4" i="16"/>
  <c r="X7" i="15"/>
  <c r="M7" i="15"/>
  <c r="I7" i="15"/>
  <c r="B4" i="15"/>
  <c r="B6" i="14"/>
  <c r="K6" i="13"/>
  <c r="J6" i="13"/>
  <c r="I6" i="13"/>
  <c r="B3" i="13"/>
  <c r="V5" i="12"/>
  <c r="T5" i="12"/>
  <c r="K5" i="12"/>
  <c r="N74" i="10"/>
  <c r="H30" i="10"/>
  <c r="K29" i="10"/>
  <c r="I29" i="10"/>
  <c r="G29" i="10"/>
  <c r="N8" i="10"/>
  <c r="B270" i="8"/>
  <c r="B248" i="8"/>
  <c r="B226" i="8"/>
  <c r="B204" i="8"/>
  <c r="B182" i="8"/>
  <c r="B160" i="8"/>
  <c r="B138" i="8"/>
  <c r="B116" i="8"/>
  <c r="M139" i="8"/>
  <c r="N140" i="8" s="1"/>
  <c r="S6" i="6"/>
  <c r="R6" i="6"/>
  <c r="Q6" i="6"/>
  <c r="K6" i="6"/>
  <c r="B3" i="6"/>
  <c r="V6" i="5"/>
  <c r="U6" i="5"/>
  <c r="I6" i="5"/>
  <c r="M6" i="5"/>
  <c r="B3" i="5"/>
  <c r="K152" i="3"/>
  <c r="J152" i="3"/>
  <c r="L79" i="3"/>
  <c r="L6" i="3"/>
  <c r="K6" i="3"/>
  <c r="L58" i="2"/>
  <c r="L31" i="2"/>
  <c r="K31" i="2"/>
  <c r="K6" i="2"/>
  <c r="J6" i="2"/>
  <c r="B39" i="1"/>
  <c r="B38" i="1"/>
  <c r="B37" i="1"/>
  <c r="M2" i="1"/>
  <c r="H18" i="2" l="1"/>
  <c r="J32" i="8"/>
  <c r="J35" i="8"/>
  <c r="J38" i="8"/>
  <c r="L40" i="8"/>
  <c r="G9" i="9"/>
  <c r="M11" i="9"/>
  <c r="G21" i="9"/>
  <c r="N9" i="8"/>
  <c r="N10" i="8"/>
  <c r="N11" i="8"/>
  <c r="N12" i="8"/>
  <c r="N13" i="8"/>
  <c r="N14" i="8"/>
  <c r="N15" i="8"/>
  <c r="J17" i="8"/>
  <c r="L18" i="8"/>
  <c r="J20" i="8"/>
  <c r="L32" i="8"/>
  <c r="N33" i="8"/>
  <c r="L35" i="8"/>
  <c r="N36" i="8"/>
  <c r="L38" i="8"/>
  <c r="J41" i="8"/>
  <c r="M9" i="9"/>
  <c r="G19" i="9"/>
  <c r="M21" i="9"/>
  <c r="J42" i="10"/>
  <c r="J34" i="8"/>
  <c r="L41" i="8"/>
  <c r="G17" i="9"/>
  <c r="J9" i="8"/>
  <c r="J10" i="8"/>
  <c r="J11" i="8"/>
  <c r="J12" i="8"/>
  <c r="J13" i="8"/>
  <c r="J14" i="8"/>
  <c r="J15" i="8"/>
  <c r="J16" i="8"/>
  <c r="L17" i="8"/>
  <c r="J19" i="8"/>
  <c r="L20" i="8"/>
  <c r="L31" i="8"/>
  <c r="N32" i="8"/>
  <c r="L34" i="8"/>
  <c r="N35" i="8"/>
  <c r="L37" i="8"/>
  <c r="J42" i="8"/>
  <c r="G15" i="9"/>
  <c r="M17" i="9"/>
  <c r="G149" i="14"/>
  <c r="R9" i="17"/>
  <c r="F17" i="2"/>
  <c r="J31" i="8"/>
  <c r="J39" i="8"/>
  <c r="M19" i="9"/>
  <c r="D20" i="13"/>
  <c r="J33" i="8"/>
  <c r="J36" i="8"/>
  <c r="L39" i="8"/>
  <c r="J40" i="8"/>
  <c r="L43" i="8"/>
  <c r="G13" i="9"/>
  <c r="M15" i="9"/>
  <c r="D79" i="11"/>
  <c r="R21" i="17"/>
  <c r="J37" i="8"/>
  <c r="L9" i="8"/>
  <c r="L10" i="8"/>
  <c r="L11" i="8"/>
  <c r="L12" i="8"/>
  <c r="L13" i="8"/>
  <c r="L14" i="8"/>
  <c r="L15" i="8"/>
  <c r="L16" i="8"/>
  <c r="J18" i="8"/>
  <c r="L19" i="8"/>
  <c r="J21" i="8"/>
  <c r="N31" i="8"/>
  <c r="L33" i="8"/>
  <c r="N34" i="8"/>
  <c r="L36" i="8"/>
  <c r="N37" i="8"/>
  <c r="L42" i="8"/>
  <c r="G11" i="9"/>
  <c r="M13" i="9"/>
  <c r="D85" i="11"/>
  <c r="A12" i="12"/>
  <c r="T50" i="18"/>
  <c r="J43" i="8"/>
  <c r="E9" i="9"/>
  <c r="K9" i="9"/>
  <c r="Q9" i="9"/>
  <c r="E11" i="9"/>
  <c r="K11" i="9"/>
  <c r="Q11" i="9"/>
  <c r="E13" i="9"/>
  <c r="K13" i="9"/>
  <c r="Q13" i="9"/>
  <c r="E15" i="9"/>
  <c r="K15" i="9"/>
  <c r="Q15" i="9"/>
  <c r="E17" i="9"/>
  <c r="K17" i="9"/>
  <c r="Q17" i="9"/>
  <c r="E19" i="9"/>
  <c r="K19" i="9"/>
  <c r="Q19" i="9"/>
  <c r="E21" i="9"/>
  <c r="K21" i="9"/>
  <c r="D77" i="11"/>
  <c r="D83" i="11"/>
  <c r="D89" i="11"/>
  <c r="D102" i="11"/>
  <c r="D108" i="11"/>
  <c r="A13" i="12"/>
  <c r="G65" i="14"/>
  <c r="K8" i="18"/>
  <c r="I10" i="9"/>
  <c r="O10" i="9"/>
  <c r="I12" i="9"/>
  <c r="O12" i="9"/>
  <c r="I14" i="9"/>
  <c r="O14" i="9"/>
  <c r="I16" i="9"/>
  <c r="O16" i="9"/>
  <c r="I18" i="9"/>
  <c r="O18" i="9"/>
  <c r="I20" i="9"/>
  <c r="O20" i="9"/>
  <c r="D11" i="11"/>
  <c r="D17" i="11"/>
  <c r="D31" i="11"/>
  <c r="D37" i="11"/>
  <c r="D43" i="11"/>
  <c r="D57" i="11"/>
  <c r="D63" i="11"/>
  <c r="D103" i="11"/>
  <c r="D109" i="11"/>
  <c r="E37" i="14"/>
  <c r="E163" i="14"/>
  <c r="E21" i="16"/>
  <c r="G9" i="17"/>
  <c r="G21" i="17"/>
  <c r="G79" i="17"/>
  <c r="G105" i="17"/>
  <c r="E10" i="9"/>
  <c r="K10" i="9"/>
  <c r="Q10" i="9"/>
  <c r="E12" i="9"/>
  <c r="K12" i="9"/>
  <c r="Q12" i="9"/>
  <c r="E14" i="9"/>
  <c r="K14" i="9"/>
  <c r="Q14" i="9"/>
  <c r="E16" i="9"/>
  <c r="K16" i="9"/>
  <c r="Q16" i="9"/>
  <c r="E18" i="9"/>
  <c r="K18" i="9"/>
  <c r="Q18" i="9"/>
  <c r="E20" i="9"/>
  <c r="K20" i="9"/>
  <c r="Q20" i="9"/>
  <c r="D80" i="11"/>
  <c r="D86" i="11"/>
  <c r="D105" i="11"/>
  <c r="D111" i="11"/>
  <c r="A11" i="12"/>
  <c r="A15" i="12"/>
  <c r="D23" i="14"/>
  <c r="E121" i="14"/>
  <c r="G36" i="18"/>
  <c r="I9" i="9"/>
  <c r="O9" i="9"/>
  <c r="I11" i="9"/>
  <c r="O11" i="9"/>
  <c r="I13" i="9"/>
  <c r="O13" i="9"/>
  <c r="I15" i="9"/>
  <c r="O15" i="9"/>
  <c r="I17" i="9"/>
  <c r="O17" i="9"/>
  <c r="I19" i="9"/>
  <c r="O19" i="9"/>
  <c r="I21" i="9"/>
  <c r="O21" i="9"/>
  <c r="N31" i="10"/>
  <c r="N32" i="10"/>
  <c r="N33" i="10"/>
  <c r="N34" i="10"/>
  <c r="N35" i="10"/>
  <c r="N36" i="10"/>
  <c r="N37" i="10"/>
  <c r="D8" i="11"/>
  <c r="D14" i="11"/>
  <c r="D20" i="11"/>
  <c r="D34" i="11"/>
  <c r="D40" i="11"/>
  <c r="D54" i="11"/>
  <c r="D60" i="11"/>
  <c r="D66" i="11"/>
  <c r="D100" i="11"/>
  <c r="D106" i="11"/>
  <c r="D112" i="11"/>
  <c r="G107" i="14"/>
  <c r="E9" i="16"/>
  <c r="G49" i="17"/>
  <c r="G135" i="17"/>
  <c r="L21" i="8"/>
  <c r="G10" i="9"/>
  <c r="M10" i="9"/>
  <c r="G12" i="9"/>
  <c r="M12" i="9"/>
  <c r="G14" i="9"/>
  <c r="M14" i="9"/>
  <c r="G16" i="9"/>
  <c r="M16" i="9"/>
  <c r="G18" i="9"/>
  <c r="M18" i="9"/>
  <c r="G20" i="9"/>
  <c r="M20" i="9"/>
  <c r="D82" i="11"/>
  <c r="D88" i="11"/>
  <c r="A14" i="12"/>
  <c r="E79" i="14"/>
  <c r="G35" i="17"/>
  <c r="E23" i="14"/>
  <c r="F37" i="14"/>
  <c r="D51" i="14"/>
  <c r="F79" i="14"/>
  <c r="D93" i="14"/>
  <c r="F121" i="14"/>
  <c r="D135" i="14"/>
  <c r="F163" i="14"/>
  <c r="G23" i="17"/>
  <c r="G65" i="17"/>
  <c r="G91" i="17"/>
  <c r="G121" i="17"/>
  <c r="G147" i="17"/>
  <c r="N8" i="18"/>
  <c r="D78" i="11"/>
  <c r="D81" i="11"/>
  <c r="D84" i="11"/>
  <c r="D87" i="11"/>
  <c r="D90" i="11"/>
  <c r="D101" i="11"/>
  <c r="D104" i="11"/>
  <c r="D107" i="11"/>
  <c r="D110" i="11"/>
  <c r="D113" i="11"/>
  <c r="F23" i="14"/>
  <c r="G37" i="14"/>
  <c r="E51" i="14"/>
  <c r="G79" i="14"/>
  <c r="E93" i="14"/>
  <c r="G121" i="14"/>
  <c r="E135" i="14"/>
  <c r="G163" i="14"/>
  <c r="G161" i="17"/>
  <c r="M36" i="18"/>
  <c r="H77" i="22"/>
  <c r="D9" i="11"/>
  <c r="D12" i="11"/>
  <c r="D15" i="11"/>
  <c r="D18" i="11"/>
  <c r="D21" i="11"/>
  <c r="D32" i="11"/>
  <c r="D35" i="11"/>
  <c r="D38" i="11"/>
  <c r="D41" i="11"/>
  <c r="D44" i="11"/>
  <c r="D55" i="11"/>
  <c r="D58" i="11"/>
  <c r="D61" i="11"/>
  <c r="D64" i="11"/>
  <c r="D67" i="11"/>
  <c r="G23" i="14"/>
  <c r="F51" i="14"/>
  <c r="D65" i="14"/>
  <c r="F93" i="14"/>
  <c r="D107" i="14"/>
  <c r="F135" i="14"/>
  <c r="D149" i="14"/>
  <c r="G51" i="17"/>
  <c r="G77" i="17"/>
  <c r="G107" i="17"/>
  <c r="G133" i="17"/>
  <c r="T8" i="18"/>
  <c r="E50" i="18"/>
  <c r="G51" i="14"/>
  <c r="E65" i="14"/>
  <c r="G93" i="14"/>
  <c r="E107" i="14"/>
  <c r="G135" i="14"/>
  <c r="E149" i="14"/>
  <c r="C9" i="16"/>
  <c r="R9" i="16"/>
  <c r="C21" i="16"/>
  <c r="R21" i="16"/>
  <c r="C93" i="16"/>
  <c r="C9" i="17"/>
  <c r="P9" i="17"/>
  <c r="C21" i="17"/>
  <c r="P21" i="17"/>
  <c r="G37" i="17"/>
  <c r="G63" i="17"/>
  <c r="G93" i="17"/>
  <c r="G119" i="17"/>
  <c r="E8" i="18"/>
  <c r="L22" i="18"/>
  <c r="S36" i="18"/>
  <c r="D10" i="11"/>
  <c r="D13" i="11"/>
  <c r="D16" i="11"/>
  <c r="D19" i="11"/>
  <c r="D33" i="11"/>
  <c r="D36" i="11"/>
  <c r="D39" i="11"/>
  <c r="D42" i="11"/>
  <c r="D56" i="11"/>
  <c r="D59" i="11"/>
  <c r="D62" i="11"/>
  <c r="D65" i="11"/>
  <c r="D37" i="14"/>
  <c r="F65" i="14"/>
  <c r="D79" i="14"/>
  <c r="F107" i="14"/>
  <c r="D121" i="14"/>
  <c r="F149" i="14"/>
  <c r="D163" i="14"/>
  <c r="G149" i="17"/>
  <c r="D36" i="18"/>
  <c r="V36" i="18"/>
  <c r="N50" i="18"/>
  <c r="N97" i="24"/>
  <c r="L186" i="24"/>
  <c r="K50" i="18"/>
  <c r="F147" i="22"/>
  <c r="N142" i="24"/>
  <c r="J10" i="24"/>
  <c r="J14" i="24"/>
  <c r="J131" i="24"/>
  <c r="H161" i="22"/>
  <c r="J9" i="24"/>
  <c r="J15" i="24"/>
  <c r="J107" i="24"/>
  <c r="F63" i="22"/>
  <c r="D133" i="22"/>
  <c r="J11" i="24"/>
  <c r="L18" i="24"/>
  <c r="L121" i="24"/>
  <c r="N145" i="24"/>
  <c r="J9" i="25"/>
  <c r="D49" i="22"/>
  <c r="J12" i="24"/>
  <c r="J20" i="24"/>
  <c r="N100" i="24"/>
  <c r="L124" i="24"/>
  <c r="J15" i="25"/>
  <c r="J13" i="24"/>
  <c r="J152" i="24"/>
  <c r="D35" i="22"/>
  <c r="F49" i="22"/>
  <c r="H63" i="22"/>
  <c r="D119" i="22"/>
  <c r="F133" i="22"/>
  <c r="H147" i="22"/>
  <c r="L9" i="24"/>
  <c r="L10" i="24"/>
  <c r="L11" i="24"/>
  <c r="L12" i="24"/>
  <c r="L13" i="24"/>
  <c r="L14" i="24"/>
  <c r="L15" i="24"/>
  <c r="L20" i="24"/>
  <c r="J99" i="24"/>
  <c r="J102" i="24"/>
  <c r="J104" i="24"/>
  <c r="J128" i="24"/>
  <c r="J149" i="24"/>
  <c r="J163" i="24"/>
  <c r="J166" i="24"/>
  <c r="J169" i="24"/>
  <c r="J10" i="25"/>
  <c r="J16" i="25"/>
  <c r="F35" i="22"/>
  <c r="H49" i="22"/>
  <c r="D105" i="22"/>
  <c r="F119" i="22"/>
  <c r="H133" i="22"/>
  <c r="N9" i="24"/>
  <c r="N10" i="24"/>
  <c r="N11" i="24"/>
  <c r="N12" i="24"/>
  <c r="N13" i="24"/>
  <c r="N14" i="24"/>
  <c r="N15" i="24"/>
  <c r="J17" i="24"/>
  <c r="N99" i="24"/>
  <c r="N102" i="24"/>
  <c r="L108" i="24"/>
  <c r="L119" i="24"/>
  <c r="L122" i="24"/>
  <c r="L125" i="24"/>
  <c r="N143" i="24"/>
  <c r="N146" i="24"/>
  <c r="L153" i="24"/>
  <c r="J173" i="24"/>
  <c r="L187" i="24"/>
  <c r="J11" i="25"/>
  <c r="L17" i="25"/>
  <c r="H54" i="25"/>
  <c r="H35" i="22"/>
  <c r="D91" i="22"/>
  <c r="F105" i="22"/>
  <c r="H119" i="22"/>
  <c r="L17" i="24"/>
  <c r="J19" i="24"/>
  <c r="J98" i="24"/>
  <c r="J101" i="24"/>
  <c r="L105" i="24"/>
  <c r="L129" i="24"/>
  <c r="L150" i="24"/>
  <c r="J164" i="24"/>
  <c r="J167" i="24"/>
  <c r="J170" i="24"/>
  <c r="J12" i="25"/>
  <c r="H57" i="25"/>
  <c r="D77" i="22"/>
  <c r="F91" i="22"/>
  <c r="H105" i="22"/>
  <c r="D161" i="22"/>
  <c r="L21" i="24"/>
  <c r="N98" i="24"/>
  <c r="N101" i="24"/>
  <c r="L120" i="24"/>
  <c r="L123" i="24"/>
  <c r="L126" i="24"/>
  <c r="N141" i="24"/>
  <c r="N144" i="24"/>
  <c r="N147" i="24"/>
  <c r="L174" i="24"/>
  <c r="L185" i="24"/>
  <c r="J13" i="25"/>
  <c r="F20" i="25"/>
  <c r="H60" i="25"/>
  <c r="D63" i="22"/>
  <c r="F77" i="22"/>
  <c r="H91" i="22"/>
  <c r="D147" i="22"/>
  <c r="F161" i="22"/>
  <c r="J16" i="24"/>
  <c r="J97" i="24"/>
  <c r="J100" i="24"/>
  <c r="J103" i="24"/>
  <c r="J165" i="24"/>
  <c r="J168" i="24"/>
  <c r="L171" i="24"/>
  <c r="J14" i="25"/>
  <c r="N103" i="24"/>
  <c r="J105" i="24"/>
  <c r="L106" i="24"/>
  <c r="J108" i="24"/>
  <c r="L109" i="24"/>
  <c r="J119" i="24"/>
  <c r="J120" i="24"/>
  <c r="J121" i="24"/>
  <c r="J122" i="24"/>
  <c r="J123" i="24"/>
  <c r="J124" i="24"/>
  <c r="J125" i="24"/>
  <c r="J126" i="24"/>
  <c r="L127" i="24"/>
  <c r="J129" i="24"/>
  <c r="L130" i="24"/>
  <c r="L141" i="24"/>
  <c r="L142" i="24"/>
  <c r="L143" i="24"/>
  <c r="L144" i="24"/>
  <c r="L145" i="24"/>
  <c r="L146" i="24"/>
  <c r="L147" i="24"/>
  <c r="L148" i="24"/>
  <c r="J150" i="24"/>
  <c r="L151" i="24"/>
  <c r="J153" i="24"/>
  <c r="N163" i="24"/>
  <c r="N164" i="24"/>
  <c r="N165" i="24"/>
  <c r="N166" i="24"/>
  <c r="N167" i="24"/>
  <c r="N168" i="24"/>
  <c r="N169" i="24"/>
  <c r="J171" i="24"/>
  <c r="L172" i="24"/>
  <c r="J174" i="24"/>
  <c r="L175" i="24"/>
  <c r="J185" i="24"/>
  <c r="J186" i="24"/>
  <c r="J187" i="24"/>
  <c r="F9" i="25"/>
  <c r="F10" i="25"/>
  <c r="F11" i="25"/>
  <c r="F12" i="25"/>
  <c r="F13" i="25"/>
  <c r="F14" i="25"/>
  <c r="F15" i="25"/>
  <c r="F16" i="25"/>
  <c r="H17" i="25"/>
  <c r="J18" i="25"/>
  <c r="L19" i="25"/>
  <c r="H21" i="25"/>
  <c r="H53" i="25"/>
  <c r="H56" i="25"/>
  <c r="H59" i="25"/>
  <c r="L31" i="24"/>
  <c r="L32" i="24"/>
  <c r="L33" i="24"/>
  <c r="L34" i="24"/>
  <c r="L35" i="24"/>
  <c r="L36" i="24"/>
  <c r="L37" i="24"/>
  <c r="L38" i="24"/>
  <c r="J40" i="24"/>
  <c r="L41" i="24"/>
  <c r="J43" i="24"/>
  <c r="H9" i="25"/>
  <c r="H10" i="25"/>
  <c r="H11" i="25"/>
  <c r="H12" i="25"/>
  <c r="H13" i="25"/>
  <c r="H14" i="25"/>
  <c r="H15" i="25"/>
  <c r="H16" i="25"/>
  <c r="J17" i="25"/>
  <c r="L18" i="25"/>
  <c r="L21" i="25"/>
  <c r="H63" i="25"/>
  <c r="N31" i="24"/>
  <c r="N32" i="24"/>
  <c r="N33" i="24"/>
  <c r="N34" i="24"/>
  <c r="N35" i="24"/>
  <c r="N36" i="24"/>
  <c r="N37" i="24"/>
  <c r="J39" i="24"/>
  <c r="L40" i="24"/>
  <c r="J42" i="24"/>
  <c r="L43" i="24"/>
  <c r="L9" i="25"/>
  <c r="L10" i="25"/>
  <c r="L11" i="25"/>
  <c r="L12" i="25"/>
  <c r="L13" i="25"/>
  <c r="L14" i="25"/>
  <c r="L15" i="25"/>
  <c r="L16" i="25"/>
  <c r="F19" i="25"/>
  <c r="J20" i="25"/>
  <c r="J64" i="25"/>
  <c r="L16" i="24"/>
  <c r="J18" i="24"/>
  <c r="L19" i="24"/>
  <c r="J21" i="24"/>
  <c r="L97" i="24"/>
  <c r="L98" i="24"/>
  <c r="L99" i="24"/>
  <c r="L100" i="24"/>
  <c r="L101" i="24"/>
  <c r="L102" i="24"/>
  <c r="L103" i="24"/>
  <c r="L104" i="24"/>
  <c r="J106" i="24"/>
  <c r="L107" i="24"/>
  <c r="J109" i="24"/>
  <c r="N119" i="24"/>
  <c r="N120" i="24"/>
  <c r="N121" i="24"/>
  <c r="N122" i="24"/>
  <c r="N123" i="24"/>
  <c r="N124" i="24"/>
  <c r="N125" i="24"/>
  <c r="J127" i="24"/>
  <c r="L128" i="24"/>
  <c r="J130" i="24"/>
  <c r="L131" i="24"/>
  <c r="J141" i="24"/>
  <c r="J142" i="24"/>
  <c r="J143" i="24"/>
  <c r="J144" i="24"/>
  <c r="J145" i="24"/>
  <c r="J146" i="24"/>
  <c r="J147" i="24"/>
  <c r="J148" i="24"/>
  <c r="L149" i="24"/>
  <c r="J151" i="24"/>
  <c r="L152" i="24"/>
  <c r="L163" i="24"/>
  <c r="L164" i="24"/>
  <c r="L165" i="24"/>
  <c r="L166" i="24"/>
  <c r="L167" i="24"/>
  <c r="L168" i="24"/>
  <c r="L169" i="24"/>
  <c r="L170" i="24"/>
  <c r="J172" i="24"/>
  <c r="L173" i="24"/>
  <c r="J175" i="24"/>
  <c r="N185" i="24"/>
  <c r="N186" i="24"/>
  <c r="N187" i="24"/>
  <c r="N9" i="25"/>
  <c r="N10" i="25"/>
  <c r="N11" i="25"/>
  <c r="N12" i="25"/>
  <c r="N13" i="25"/>
  <c r="N14" i="25"/>
  <c r="N15" i="25"/>
  <c r="F18" i="25"/>
  <c r="H19" i="25"/>
  <c r="L20" i="25"/>
  <c r="H55" i="25"/>
  <c r="H58" i="25"/>
  <c r="J61" i="25"/>
  <c r="H101" i="30"/>
  <c r="J31" i="24"/>
  <c r="J32" i="24"/>
  <c r="J33" i="24"/>
  <c r="J34" i="24"/>
  <c r="J35" i="24"/>
  <c r="J36" i="24"/>
  <c r="J37" i="24"/>
  <c r="J38" i="24"/>
  <c r="L39" i="24"/>
  <c r="J41" i="24"/>
  <c r="L42" i="24"/>
  <c r="F17" i="25"/>
  <c r="H18" i="25"/>
  <c r="J19" i="25"/>
  <c r="F21" i="25"/>
  <c r="H39" i="25"/>
  <c r="J40" i="25"/>
  <c r="H42" i="25"/>
  <c r="J43" i="25"/>
  <c r="H83" i="25"/>
  <c r="J84" i="25"/>
  <c r="H86" i="25"/>
  <c r="J87" i="25"/>
  <c r="H34" i="30"/>
  <c r="J53" i="25"/>
  <c r="J54" i="25"/>
  <c r="J55" i="25"/>
  <c r="J56" i="25"/>
  <c r="J57" i="25"/>
  <c r="J58" i="25"/>
  <c r="J59" i="25"/>
  <c r="J60" i="25"/>
  <c r="H62" i="25"/>
  <c r="J63" i="25"/>
  <c r="H65" i="25"/>
  <c r="H31" i="25"/>
  <c r="H32" i="25"/>
  <c r="H33" i="25"/>
  <c r="H34" i="25"/>
  <c r="H35" i="25"/>
  <c r="H36" i="25"/>
  <c r="H37" i="25"/>
  <c r="H38" i="25"/>
  <c r="J39" i="25"/>
  <c r="H41" i="25"/>
  <c r="J42" i="25"/>
  <c r="H75" i="25"/>
  <c r="H76" i="25"/>
  <c r="H77" i="25"/>
  <c r="H78" i="25"/>
  <c r="H79" i="25"/>
  <c r="H80" i="25"/>
  <c r="H81" i="25"/>
  <c r="H82" i="25"/>
  <c r="J83" i="25"/>
  <c r="H85" i="25"/>
  <c r="J86" i="25"/>
  <c r="H20" i="25"/>
  <c r="J21" i="25"/>
  <c r="H61" i="25"/>
  <c r="J62" i="25"/>
  <c r="H64" i="25"/>
  <c r="J65" i="25"/>
  <c r="J31" i="25"/>
  <c r="J32" i="25"/>
  <c r="J33" i="25"/>
  <c r="J34" i="25"/>
  <c r="J35" i="25"/>
  <c r="J36" i="25"/>
  <c r="J37" i="25"/>
  <c r="J38" i="25"/>
  <c r="H40" i="25"/>
  <c r="J41" i="25"/>
  <c r="H43" i="25"/>
  <c r="J75" i="25"/>
  <c r="J76" i="25"/>
  <c r="J77" i="25"/>
  <c r="J78" i="25"/>
  <c r="J79" i="25"/>
  <c r="J80" i="25"/>
  <c r="J81" i="25"/>
  <c r="J82" i="25"/>
  <c r="H84" i="25"/>
  <c r="J85" i="25"/>
  <c r="H87" i="25"/>
  <c r="N32" i="30"/>
  <c r="H37" i="30"/>
  <c r="J42" i="30"/>
  <c r="L55" i="30"/>
  <c r="J98" i="30"/>
  <c r="F141" i="30"/>
  <c r="F103" i="31"/>
  <c r="N9" i="30"/>
  <c r="N12" i="30"/>
  <c r="N33" i="30"/>
  <c r="H38" i="30"/>
  <c r="L43" i="30"/>
  <c r="F57" i="30"/>
  <c r="H100" i="30"/>
  <c r="H109" i="30"/>
  <c r="F130" i="30"/>
  <c r="N10" i="30"/>
  <c r="N13" i="30"/>
  <c r="H35" i="30"/>
  <c r="F40" i="30"/>
  <c r="L80" i="30"/>
  <c r="F103" i="30"/>
  <c r="H31" i="30"/>
  <c r="N35" i="30"/>
  <c r="L40" i="30"/>
  <c r="F60" i="30"/>
  <c r="N11" i="30"/>
  <c r="N14" i="30"/>
  <c r="H32" i="30"/>
  <c r="N36" i="30"/>
  <c r="L9" i="30"/>
  <c r="L10" i="30"/>
  <c r="L11" i="30"/>
  <c r="L12" i="30"/>
  <c r="L13" i="30"/>
  <c r="L14" i="30"/>
  <c r="L15" i="30"/>
  <c r="H17" i="30"/>
  <c r="F19" i="30"/>
  <c r="N97" i="30"/>
  <c r="J100" i="30"/>
  <c r="J109" i="30"/>
  <c r="L127" i="30"/>
  <c r="L143" i="30"/>
  <c r="H146" i="30"/>
  <c r="F16" i="30"/>
  <c r="L19" i="30"/>
  <c r="J21" i="30"/>
  <c r="F104" i="30"/>
  <c r="H107" i="30"/>
  <c r="L125" i="30"/>
  <c r="N141" i="30"/>
  <c r="L151" i="30"/>
  <c r="F9" i="30"/>
  <c r="F10" i="30"/>
  <c r="F11" i="30"/>
  <c r="F12" i="30"/>
  <c r="F13" i="30"/>
  <c r="F14" i="30"/>
  <c r="F15" i="30"/>
  <c r="N31" i="30"/>
  <c r="H33" i="30"/>
  <c r="N34" i="30"/>
  <c r="H36" i="30"/>
  <c r="N37" i="30"/>
  <c r="J39" i="30"/>
  <c r="H41" i="30"/>
  <c r="F43" i="30"/>
  <c r="L58" i="30"/>
  <c r="J99" i="30"/>
  <c r="F102" i="30"/>
  <c r="F108" i="30"/>
  <c r="J120" i="30"/>
  <c r="H147" i="30"/>
  <c r="L15" i="31"/>
  <c r="F58" i="31"/>
  <c r="H9" i="30"/>
  <c r="H10" i="30"/>
  <c r="H11" i="30"/>
  <c r="H12" i="30"/>
  <c r="H13" i="30"/>
  <c r="H14" i="30"/>
  <c r="H15" i="30"/>
  <c r="L16" i="30"/>
  <c r="J18" i="30"/>
  <c r="H20" i="30"/>
  <c r="L99" i="30"/>
  <c r="H102" i="30"/>
  <c r="F105" i="30"/>
  <c r="J145" i="30"/>
  <c r="F148" i="30"/>
  <c r="J9" i="30"/>
  <c r="J10" i="30"/>
  <c r="J11" i="30"/>
  <c r="J12" i="30"/>
  <c r="J13" i="30"/>
  <c r="J14" i="30"/>
  <c r="J15" i="30"/>
  <c r="J16" i="30"/>
  <c r="F17" i="30"/>
  <c r="L17" i="30"/>
  <c r="H18" i="30"/>
  <c r="J19" i="30"/>
  <c r="F20" i="30"/>
  <c r="L20" i="30"/>
  <c r="H21" i="30"/>
  <c r="J97" i="30"/>
  <c r="H99" i="30"/>
  <c r="F101" i="30"/>
  <c r="N103" i="30"/>
  <c r="F109" i="30"/>
  <c r="H144" i="30"/>
  <c r="H145" i="30"/>
  <c r="F146" i="30"/>
  <c r="F147" i="30"/>
  <c r="F55" i="31"/>
  <c r="J153" i="30"/>
  <c r="F13" i="31"/>
  <c r="J57" i="31"/>
  <c r="F102" i="31"/>
  <c r="J40" i="33"/>
  <c r="J31" i="30"/>
  <c r="J32" i="30"/>
  <c r="J33" i="30"/>
  <c r="J34" i="30"/>
  <c r="J35" i="30"/>
  <c r="J36" i="30"/>
  <c r="J37" i="30"/>
  <c r="J38" i="30"/>
  <c r="F39" i="30"/>
  <c r="L39" i="30"/>
  <c r="H40" i="30"/>
  <c r="J41" i="30"/>
  <c r="F42" i="30"/>
  <c r="L42" i="30"/>
  <c r="H43" i="30"/>
  <c r="N53" i="30"/>
  <c r="N55" i="30"/>
  <c r="N58" i="30"/>
  <c r="F97" i="30"/>
  <c r="J101" i="30"/>
  <c r="J102" i="30"/>
  <c r="H103" i="30"/>
  <c r="H104" i="30"/>
  <c r="H105" i="30"/>
  <c r="J106" i="30"/>
  <c r="L119" i="30"/>
  <c r="L120" i="30"/>
  <c r="J121" i="30"/>
  <c r="J122" i="30"/>
  <c r="H123" i="30"/>
  <c r="F129" i="30"/>
  <c r="H130" i="30"/>
  <c r="H131" i="30"/>
  <c r="F142" i="30"/>
  <c r="N144" i="30"/>
  <c r="L146" i="30"/>
  <c r="L148" i="30"/>
  <c r="J150" i="30"/>
  <c r="H152" i="30"/>
  <c r="J60" i="31"/>
  <c r="F107" i="31"/>
  <c r="N15" i="30"/>
  <c r="H16" i="30"/>
  <c r="J17" i="30"/>
  <c r="F18" i="30"/>
  <c r="L18" i="30"/>
  <c r="H19" i="30"/>
  <c r="J20" i="30"/>
  <c r="F21" i="30"/>
  <c r="L21" i="30"/>
  <c r="J54" i="30"/>
  <c r="F98" i="30"/>
  <c r="N100" i="30"/>
  <c r="L102" i="30"/>
  <c r="J103" i="30"/>
  <c r="J105" i="30"/>
  <c r="L107" i="30"/>
  <c r="L108" i="30"/>
  <c r="N120" i="30"/>
  <c r="L121" i="30"/>
  <c r="J123" i="30"/>
  <c r="J130" i="30"/>
  <c r="J131" i="30"/>
  <c r="H141" i="30"/>
  <c r="H142" i="30"/>
  <c r="F143" i="30"/>
  <c r="F144" i="30"/>
  <c r="L10" i="31"/>
  <c r="F19" i="31"/>
  <c r="F31" i="30"/>
  <c r="L31" i="30"/>
  <c r="F32" i="30"/>
  <c r="L32" i="30"/>
  <c r="F33" i="30"/>
  <c r="L33" i="30"/>
  <c r="F34" i="30"/>
  <c r="L34" i="30"/>
  <c r="F35" i="30"/>
  <c r="L35" i="30"/>
  <c r="F36" i="30"/>
  <c r="L36" i="30"/>
  <c r="F37" i="30"/>
  <c r="L37" i="30"/>
  <c r="F38" i="30"/>
  <c r="L38" i="30"/>
  <c r="H39" i="30"/>
  <c r="J40" i="30"/>
  <c r="F41" i="30"/>
  <c r="L41" i="30"/>
  <c r="H42" i="30"/>
  <c r="J43" i="30"/>
  <c r="H97" i="30"/>
  <c r="H98" i="30"/>
  <c r="F99" i="30"/>
  <c r="F100" i="30"/>
  <c r="J104" i="30"/>
  <c r="L105" i="30"/>
  <c r="L106" i="30"/>
  <c r="L122" i="30"/>
  <c r="L123" i="30"/>
  <c r="J124" i="30"/>
  <c r="J125" i="30"/>
  <c r="H126" i="30"/>
  <c r="J142" i="30"/>
  <c r="H143" i="30"/>
  <c r="F145" i="30"/>
  <c r="N147" i="30"/>
  <c r="H149" i="30"/>
  <c r="F151" i="30"/>
  <c r="J19" i="31"/>
  <c r="J54" i="31"/>
  <c r="F64" i="31"/>
  <c r="L97" i="30"/>
  <c r="N98" i="30"/>
  <c r="L100" i="30"/>
  <c r="N101" i="30"/>
  <c r="L103" i="30"/>
  <c r="H106" i="30"/>
  <c r="F107" i="30"/>
  <c r="J108" i="30"/>
  <c r="L141" i="30"/>
  <c r="N142" i="30"/>
  <c r="J143" i="30"/>
  <c r="L144" i="30"/>
  <c r="N145" i="30"/>
  <c r="J146" i="30"/>
  <c r="L147" i="30"/>
  <c r="F12" i="31"/>
  <c r="L14" i="31"/>
  <c r="J21" i="31"/>
  <c r="J53" i="31"/>
  <c r="J56" i="31"/>
  <c r="J59" i="31"/>
  <c r="J38" i="33"/>
  <c r="F10" i="31"/>
  <c r="J12" i="31"/>
  <c r="H18" i="31"/>
  <c r="F54" i="31"/>
  <c r="F57" i="31"/>
  <c r="F60" i="31"/>
  <c r="F97" i="31"/>
  <c r="J106" i="31"/>
  <c r="L98" i="30"/>
  <c r="N99" i="30"/>
  <c r="L101" i="30"/>
  <c r="N102" i="30"/>
  <c r="L104" i="30"/>
  <c r="F106" i="30"/>
  <c r="J107" i="30"/>
  <c r="H108" i="30"/>
  <c r="L109" i="30"/>
  <c r="J141" i="30"/>
  <c r="L142" i="30"/>
  <c r="N143" i="30"/>
  <c r="J144" i="30"/>
  <c r="L145" i="30"/>
  <c r="N146" i="30"/>
  <c r="J147" i="30"/>
  <c r="F9" i="31"/>
  <c r="J11" i="31"/>
  <c r="L13" i="31"/>
  <c r="L16" i="31"/>
  <c r="H20" i="31"/>
  <c r="F104" i="31"/>
  <c r="J55" i="31"/>
  <c r="J58" i="31"/>
  <c r="F99" i="31"/>
  <c r="J42" i="33"/>
  <c r="H58" i="33"/>
  <c r="J9" i="31"/>
  <c r="L11" i="31"/>
  <c r="F17" i="31"/>
  <c r="L20" i="31"/>
  <c r="F53" i="31"/>
  <c r="F56" i="31"/>
  <c r="F59" i="31"/>
  <c r="J62" i="31"/>
  <c r="F100" i="31"/>
  <c r="J32" i="33"/>
  <c r="F207" i="30"/>
  <c r="L207" i="30"/>
  <c r="F208" i="30"/>
  <c r="L208" i="30"/>
  <c r="F209" i="30"/>
  <c r="L209" i="30"/>
  <c r="F210" i="30"/>
  <c r="L210" i="30"/>
  <c r="F211" i="30"/>
  <c r="L211" i="30"/>
  <c r="F212" i="30"/>
  <c r="L212" i="30"/>
  <c r="F213" i="30"/>
  <c r="L213" i="30"/>
  <c r="F214" i="30"/>
  <c r="L214" i="30"/>
  <c r="H215" i="30"/>
  <c r="H9" i="31"/>
  <c r="N10" i="31"/>
  <c r="H12" i="31"/>
  <c r="N13" i="31"/>
  <c r="N14" i="31"/>
  <c r="N15" i="31"/>
  <c r="F18" i="31"/>
  <c r="H19" i="31"/>
  <c r="J20" i="31"/>
  <c r="L21" i="31"/>
  <c r="H53" i="31"/>
  <c r="H54" i="31"/>
  <c r="H55" i="31"/>
  <c r="H56" i="31"/>
  <c r="H57" i="31"/>
  <c r="H58" i="31"/>
  <c r="H59" i="31"/>
  <c r="H60" i="31"/>
  <c r="L62" i="31"/>
  <c r="H148" i="30"/>
  <c r="J149" i="30"/>
  <c r="F150" i="30"/>
  <c r="L150" i="30"/>
  <c r="H151" i="30"/>
  <c r="J152" i="30"/>
  <c r="F153" i="30"/>
  <c r="L153" i="30"/>
  <c r="H207" i="30"/>
  <c r="N207" i="30"/>
  <c r="H208" i="30"/>
  <c r="N208" i="30"/>
  <c r="H209" i="30"/>
  <c r="N209" i="30"/>
  <c r="H210" i="30"/>
  <c r="N210" i="30"/>
  <c r="H211" i="30"/>
  <c r="N211" i="30"/>
  <c r="H212" i="30"/>
  <c r="N212" i="30"/>
  <c r="H213" i="30"/>
  <c r="N213" i="30"/>
  <c r="H214" i="30"/>
  <c r="H10" i="31"/>
  <c r="N11" i="31"/>
  <c r="H13" i="31"/>
  <c r="F14" i="31"/>
  <c r="F15" i="31"/>
  <c r="F16" i="31"/>
  <c r="H17" i="31"/>
  <c r="J18" i="31"/>
  <c r="L19" i="31"/>
  <c r="L53" i="31"/>
  <c r="L54" i="31"/>
  <c r="L55" i="31"/>
  <c r="L56" i="31"/>
  <c r="L57" i="31"/>
  <c r="L58" i="31"/>
  <c r="L59" i="31"/>
  <c r="L60" i="31"/>
  <c r="H64" i="31"/>
  <c r="S51" i="6"/>
  <c r="U52" i="5"/>
  <c r="S52" i="5"/>
  <c r="K51" i="2"/>
  <c r="J51" i="2"/>
  <c r="L51" i="2"/>
  <c r="K21" i="2"/>
  <c r="J21" i="2"/>
  <c r="L17" i="3"/>
  <c r="K17" i="3"/>
  <c r="J17" i="3"/>
  <c r="K23" i="3"/>
  <c r="J23" i="3"/>
  <c r="L156" i="3"/>
  <c r="K156" i="3"/>
  <c r="J156" i="3"/>
  <c r="K183" i="3"/>
  <c r="J183" i="3"/>
  <c r="U19" i="5"/>
  <c r="S19" i="5"/>
  <c r="W19" i="5"/>
  <c r="W33" i="5"/>
  <c r="W43" i="5"/>
  <c r="E68" i="2"/>
  <c r="L7" i="3"/>
  <c r="L10" i="3"/>
  <c r="L13" i="3"/>
  <c r="L16" i="3"/>
  <c r="L31" i="3"/>
  <c r="L34" i="3"/>
  <c r="L37" i="3"/>
  <c r="J72" i="3"/>
  <c r="K72" i="3"/>
  <c r="L16" i="12"/>
  <c r="J16" i="12"/>
  <c r="I16" i="12"/>
  <c r="J34" i="12"/>
  <c r="I34" i="12"/>
  <c r="J52" i="12"/>
  <c r="I52" i="12"/>
  <c r="I143" i="17"/>
  <c r="J143" i="17"/>
  <c r="L14" i="3"/>
  <c r="K14" i="3"/>
  <c r="J14" i="3"/>
  <c r="K26" i="3"/>
  <c r="J26" i="3"/>
  <c r="K54" i="3"/>
  <c r="J54" i="3"/>
  <c r="K60" i="3"/>
  <c r="J60" i="3"/>
  <c r="K67" i="3"/>
  <c r="J67" i="3"/>
  <c r="E122" i="3"/>
  <c r="L159" i="3"/>
  <c r="K159" i="3"/>
  <c r="J159" i="3"/>
  <c r="K168" i="3"/>
  <c r="J168" i="3"/>
  <c r="K212" i="3"/>
  <c r="J212" i="3"/>
  <c r="W45" i="5"/>
  <c r="W47" i="5"/>
  <c r="J9" i="2"/>
  <c r="K9" i="2"/>
  <c r="K12" i="2"/>
  <c r="J12" i="2"/>
  <c r="I18" i="2"/>
  <c r="K15" i="2"/>
  <c r="J15" i="2"/>
  <c r="J20" i="2"/>
  <c r="K20" i="2"/>
  <c r="K24" i="2"/>
  <c r="J24" i="2"/>
  <c r="L32" i="2"/>
  <c r="J32" i="2"/>
  <c r="K32" i="2"/>
  <c r="L35" i="2"/>
  <c r="K35" i="2"/>
  <c r="J35" i="2"/>
  <c r="L38" i="2"/>
  <c r="K38" i="2"/>
  <c r="J38" i="2"/>
  <c r="E43" i="2"/>
  <c r="J41" i="2"/>
  <c r="K41" i="2"/>
  <c r="K49" i="2"/>
  <c r="J49" i="2"/>
  <c r="F68" i="2"/>
  <c r="K41" i="3"/>
  <c r="J41" i="3"/>
  <c r="K47" i="3"/>
  <c r="J47" i="3"/>
  <c r="J53" i="3"/>
  <c r="K53" i="3"/>
  <c r="J59" i="3"/>
  <c r="K59" i="3"/>
  <c r="W7" i="5"/>
  <c r="W9" i="5"/>
  <c r="W11" i="5"/>
  <c r="M22" i="5"/>
  <c r="J31" i="12"/>
  <c r="I31" i="12"/>
  <c r="J49" i="12"/>
  <c r="I49" i="12"/>
  <c r="L8" i="3"/>
  <c r="K8" i="3"/>
  <c r="J8" i="3"/>
  <c r="L32" i="3"/>
  <c r="K32" i="3"/>
  <c r="J32" i="3"/>
  <c r="L35" i="3"/>
  <c r="K35" i="3"/>
  <c r="J35" i="3"/>
  <c r="K70" i="3"/>
  <c r="J70" i="3"/>
  <c r="E113" i="3"/>
  <c r="K165" i="3"/>
  <c r="J165" i="3"/>
  <c r="K174" i="3"/>
  <c r="J174" i="3"/>
  <c r="K180" i="3"/>
  <c r="J180" i="3"/>
  <c r="K215" i="3"/>
  <c r="J215" i="3"/>
  <c r="U17" i="5"/>
  <c r="S17" i="5"/>
  <c r="W17" i="5"/>
  <c r="W25" i="5"/>
  <c r="W27" i="5"/>
  <c r="W29" i="5"/>
  <c r="W39" i="5"/>
  <c r="K34" i="6"/>
  <c r="S48" i="6"/>
  <c r="R10" i="6"/>
  <c r="Q10" i="6"/>
  <c r="R16" i="6"/>
  <c r="Q16" i="6"/>
  <c r="R17" i="6"/>
  <c r="Q17" i="6"/>
  <c r="S17" i="6"/>
  <c r="J25" i="12"/>
  <c r="I25" i="12"/>
  <c r="J43" i="12"/>
  <c r="I43" i="12"/>
  <c r="H42" i="2"/>
  <c r="G68" i="2"/>
  <c r="L29" i="3"/>
  <c r="K29" i="3"/>
  <c r="J29" i="3"/>
  <c r="L38" i="3"/>
  <c r="K38" i="3"/>
  <c r="J38" i="3"/>
  <c r="L153" i="3"/>
  <c r="K153" i="3"/>
  <c r="J153" i="3"/>
  <c r="L162" i="3"/>
  <c r="K162" i="3"/>
  <c r="J162" i="3"/>
  <c r="K209" i="3"/>
  <c r="J209" i="3"/>
  <c r="K218" i="3"/>
  <c r="J218" i="3"/>
  <c r="W31" i="5"/>
  <c r="T51" i="5"/>
  <c r="V51" i="5"/>
  <c r="S18" i="6"/>
  <c r="K22" i="6"/>
  <c r="S36" i="6"/>
  <c r="Q9" i="6"/>
  <c r="R9" i="6"/>
  <c r="Q15" i="6"/>
  <c r="R15" i="6"/>
  <c r="V55" i="12"/>
  <c r="S55" i="12"/>
  <c r="T55" i="12"/>
  <c r="J22" i="12"/>
  <c r="I22" i="12"/>
  <c r="J40" i="12"/>
  <c r="I40" i="12"/>
  <c r="F43" i="2"/>
  <c r="E69" i="2"/>
  <c r="L11" i="3"/>
  <c r="K11" i="3"/>
  <c r="J11" i="3"/>
  <c r="K20" i="3"/>
  <c r="J20" i="3"/>
  <c r="K42" i="3"/>
  <c r="J42" i="3"/>
  <c r="K48" i="3"/>
  <c r="J48" i="3"/>
  <c r="K64" i="3"/>
  <c r="J64" i="3"/>
  <c r="E116" i="3"/>
  <c r="E119" i="3"/>
  <c r="K171" i="3"/>
  <c r="J171" i="3"/>
  <c r="K177" i="3"/>
  <c r="J177" i="3"/>
  <c r="U21" i="5"/>
  <c r="S21" i="5"/>
  <c r="W21" i="5"/>
  <c r="W41" i="5"/>
  <c r="J28" i="12"/>
  <c r="I28" i="12"/>
  <c r="J46" i="12"/>
  <c r="I46" i="12"/>
  <c r="R8" i="6"/>
  <c r="Q8" i="6"/>
  <c r="R14" i="6"/>
  <c r="Q14" i="6"/>
  <c r="L19" i="12"/>
  <c r="J19" i="12"/>
  <c r="I19" i="12"/>
  <c r="J37" i="12"/>
  <c r="I37" i="12"/>
  <c r="K156" i="15"/>
  <c r="I156" i="15"/>
  <c r="V6" i="12"/>
  <c r="V9" i="12"/>
  <c r="W10" i="16"/>
  <c r="T9" i="16"/>
  <c r="W14" i="16" s="1"/>
  <c r="W12" i="16"/>
  <c r="W16" i="16"/>
  <c r="W20" i="16"/>
  <c r="V20" i="16"/>
  <c r="U20" i="16"/>
  <c r="K158" i="13"/>
  <c r="J158" i="13"/>
  <c r="I158" i="13"/>
  <c r="K8" i="13"/>
  <c r="K9" i="13"/>
  <c r="K10" i="13"/>
  <c r="K11" i="13"/>
  <c r="K12" i="13"/>
  <c r="H20" i="13"/>
  <c r="K13" i="13"/>
  <c r="K14" i="13"/>
  <c r="K15" i="13"/>
  <c r="K16" i="13"/>
  <c r="K17" i="13"/>
  <c r="K18" i="13"/>
  <c r="K19" i="13"/>
  <c r="K22" i="13"/>
  <c r="K24" i="13"/>
  <c r="K26" i="13"/>
  <c r="H34" i="13"/>
  <c r="K28" i="13"/>
  <c r="K30" i="13"/>
  <c r="K32" i="13"/>
  <c r="K37" i="13"/>
  <c r="K39" i="13"/>
  <c r="K41" i="13"/>
  <c r="K43" i="13"/>
  <c r="K45" i="13"/>
  <c r="K47" i="13"/>
  <c r="K50" i="13"/>
  <c r="K52" i="13"/>
  <c r="K54" i="13"/>
  <c r="H62" i="13"/>
  <c r="K56" i="13"/>
  <c r="K58" i="13"/>
  <c r="K60" i="13"/>
  <c r="K65" i="13"/>
  <c r="K67" i="13"/>
  <c r="K69" i="13"/>
  <c r="K71" i="13"/>
  <c r="K73" i="13"/>
  <c r="K75" i="13"/>
  <c r="K78" i="13"/>
  <c r="K80" i="13"/>
  <c r="K82" i="13"/>
  <c r="H90" i="13"/>
  <c r="K84" i="13"/>
  <c r="K86" i="13"/>
  <c r="K88" i="13"/>
  <c r="K93" i="13"/>
  <c r="K95" i="13"/>
  <c r="K97" i="13"/>
  <c r="K99" i="13"/>
  <c r="K101" i="13"/>
  <c r="K103" i="13"/>
  <c r="K106" i="13"/>
  <c r="K108" i="13"/>
  <c r="K110" i="13"/>
  <c r="H118" i="13"/>
  <c r="K112" i="13"/>
  <c r="K114" i="13"/>
  <c r="K116" i="13"/>
  <c r="K121" i="13"/>
  <c r="W11" i="16"/>
  <c r="W13" i="16"/>
  <c r="T21" i="16"/>
  <c r="W17" i="16"/>
  <c r="X41" i="18"/>
  <c r="V7" i="12"/>
  <c r="V10" i="12"/>
  <c r="X20" i="15"/>
  <c r="W20" i="15"/>
  <c r="J159" i="16"/>
  <c r="I159" i="16"/>
  <c r="V26" i="12"/>
  <c r="V29" i="12"/>
  <c r="V35" i="12"/>
  <c r="V38" i="12"/>
  <c r="V44" i="12"/>
  <c r="V47" i="12"/>
  <c r="V53" i="12"/>
  <c r="V56" i="12"/>
  <c r="J23" i="13"/>
  <c r="I23" i="13"/>
  <c r="K23" i="13"/>
  <c r="J25" i="13"/>
  <c r="I25" i="13"/>
  <c r="K25" i="13"/>
  <c r="J27" i="13"/>
  <c r="I27" i="13"/>
  <c r="K27" i="13"/>
  <c r="J29" i="13"/>
  <c r="I29" i="13"/>
  <c r="K29" i="13"/>
  <c r="J31" i="13"/>
  <c r="I31" i="13"/>
  <c r="K31" i="13"/>
  <c r="J33" i="13"/>
  <c r="I33" i="13"/>
  <c r="K33" i="13"/>
  <c r="J36" i="13"/>
  <c r="I36" i="13"/>
  <c r="K36" i="13"/>
  <c r="J38" i="13"/>
  <c r="I38" i="13"/>
  <c r="K38" i="13"/>
  <c r="J40" i="13"/>
  <c r="I40" i="13"/>
  <c r="H48" i="13"/>
  <c r="K40" i="13"/>
  <c r="J42" i="13"/>
  <c r="I42" i="13"/>
  <c r="K42" i="13"/>
  <c r="J44" i="13"/>
  <c r="I44" i="13"/>
  <c r="K44" i="13"/>
  <c r="J46" i="13"/>
  <c r="I46" i="13"/>
  <c r="K46" i="13"/>
  <c r="J51" i="13"/>
  <c r="I51" i="13"/>
  <c r="K51" i="13"/>
  <c r="J53" i="13"/>
  <c r="I53" i="13"/>
  <c r="K53" i="13"/>
  <c r="J55" i="13"/>
  <c r="I55" i="13"/>
  <c r="K55" i="13"/>
  <c r="J57" i="13"/>
  <c r="I57" i="13"/>
  <c r="K57" i="13"/>
  <c r="J59" i="13"/>
  <c r="I59" i="13"/>
  <c r="K59" i="13"/>
  <c r="J61" i="13"/>
  <c r="I61" i="13"/>
  <c r="K61" i="13"/>
  <c r="J64" i="13"/>
  <c r="I64" i="13"/>
  <c r="K64" i="13"/>
  <c r="J66" i="13"/>
  <c r="I66" i="13"/>
  <c r="K66" i="13"/>
  <c r="J68" i="13"/>
  <c r="I68" i="13"/>
  <c r="H76" i="13"/>
  <c r="K68" i="13"/>
  <c r="J70" i="13"/>
  <c r="I70" i="13"/>
  <c r="K70" i="13"/>
  <c r="J72" i="13"/>
  <c r="I72" i="13"/>
  <c r="K72" i="13"/>
  <c r="J74" i="13"/>
  <c r="I74" i="13"/>
  <c r="K74" i="13"/>
  <c r="J79" i="13"/>
  <c r="I79" i="13"/>
  <c r="K79" i="13"/>
  <c r="J81" i="13"/>
  <c r="I81" i="13"/>
  <c r="K81" i="13"/>
  <c r="J83" i="13"/>
  <c r="I83" i="13"/>
  <c r="K83" i="13"/>
  <c r="J85" i="13"/>
  <c r="I85" i="13"/>
  <c r="K85" i="13"/>
  <c r="J87" i="13"/>
  <c r="I87" i="13"/>
  <c r="K87" i="13"/>
  <c r="J89" i="13"/>
  <c r="I89" i="13"/>
  <c r="K89" i="13"/>
  <c r="J92" i="13"/>
  <c r="I92" i="13"/>
  <c r="K92" i="13"/>
  <c r="J94" i="13"/>
  <c r="I94" i="13"/>
  <c r="K94" i="13"/>
  <c r="J96" i="13"/>
  <c r="I96" i="13"/>
  <c r="H104" i="13"/>
  <c r="K96" i="13"/>
  <c r="J98" i="13"/>
  <c r="I98" i="13"/>
  <c r="K98" i="13"/>
  <c r="J100" i="13"/>
  <c r="I100" i="13"/>
  <c r="K100" i="13"/>
  <c r="J102" i="13"/>
  <c r="I102" i="13"/>
  <c r="K102" i="13"/>
  <c r="J107" i="13"/>
  <c r="I107" i="13"/>
  <c r="K107" i="13"/>
  <c r="J109" i="13"/>
  <c r="I109" i="13"/>
  <c r="K109" i="13"/>
  <c r="J111" i="13"/>
  <c r="I111" i="13"/>
  <c r="K111" i="13"/>
  <c r="J113" i="13"/>
  <c r="I113" i="13"/>
  <c r="K113" i="13"/>
  <c r="J115" i="13"/>
  <c r="I115" i="13"/>
  <c r="K115" i="13"/>
  <c r="J117" i="13"/>
  <c r="I117" i="13"/>
  <c r="K117" i="13"/>
  <c r="J120" i="13"/>
  <c r="I120" i="13"/>
  <c r="K120" i="13"/>
  <c r="J122" i="13"/>
  <c r="I122" i="13"/>
  <c r="K122" i="13"/>
  <c r="K124" i="13"/>
  <c r="J124" i="13"/>
  <c r="I124" i="13"/>
  <c r="H132" i="13"/>
  <c r="K126" i="13"/>
  <c r="J126" i="13"/>
  <c r="I126" i="13"/>
  <c r="K128" i="13"/>
  <c r="J128" i="13"/>
  <c r="I128" i="13"/>
  <c r="K130" i="13"/>
  <c r="J130" i="13"/>
  <c r="I130" i="13"/>
  <c r="K135" i="13"/>
  <c r="J135" i="13"/>
  <c r="I135" i="13"/>
  <c r="K137" i="13"/>
  <c r="J137" i="13"/>
  <c r="I137" i="13"/>
  <c r="K139" i="13"/>
  <c r="J139" i="13"/>
  <c r="I139" i="13"/>
  <c r="K141" i="13"/>
  <c r="J141" i="13"/>
  <c r="I141" i="13"/>
  <c r="K143" i="13"/>
  <c r="J143" i="13"/>
  <c r="I143" i="13"/>
  <c r="K145" i="13"/>
  <c r="J145" i="13"/>
  <c r="I145" i="13"/>
  <c r="K148" i="13"/>
  <c r="J148" i="13"/>
  <c r="I148" i="13"/>
  <c r="J12" i="14"/>
  <c r="I12" i="14"/>
  <c r="J14" i="14"/>
  <c r="I14" i="14"/>
  <c r="J16" i="14"/>
  <c r="I16" i="14"/>
  <c r="J18" i="14"/>
  <c r="I18" i="14"/>
  <c r="J20" i="14"/>
  <c r="I20" i="14"/>
  <c r="J22" i="14"/>
  <c r="I22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H65" i="14"/>
  <c r="J57" i="14"/>
  <c r="I57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H107" i="14"/>
  <c r="J99" i="14"/>
  <c r="I99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H149" i="14"/>
  <c r="J141" i="14"/>
  <c r="I141" i="14"/>
  <c r="J144" i="14"/>
  <c r="I144" i="14"/>
  <c r="J147" i="14"/>
  <c r="I147" i="14"/>
  <c r="J151" i="14"/>
  <c r="I151" i="14"/>
  <c r="J154" i="14"/>
  <c r="I154" i="14"/>
  <c r="J157" i="14"/>
  <c r="I157" i="14"/>
  <c r="J160" i="14"/>
  <c r="I160" i="14"/>
  <c r="X15" i="18"/>
  <c r="J26" i="14"/>
  <c r="I26" i="14"/>
  <c r="J29" i="14"/>
  <c r="I29" i="14"/>
  <c r="H37" i="14"/>
  <c r="J32" i="14"/>
  <c r="I32" i="14"/>
  <c r="J35" i="14"/>
  <c r="I35" i="14"/>
  <c r="J39" i="14"/>
  <c r="I39" i="14"/>
  <c r="J42" i="14"/>
  <c r="I42" i="14"/>
  <c r="J45" i="14"/>
  <c r="I45" i="14"/>
  <c r="J48" i="14"/>
  <c r="I48" i="14"/>
  <c r="J55" i="14"/>
  <c r="I55" i="14"/>
  <c r="J58" i="14"/>
  <c r="I58" i="14"/>
  <c r="J61" i="14"/>
  <c r="I61" i="14"/>
  <c r="J64" i="14"/>
  <c r="I64" i="14"/>
  <c r="J68" i="14"/>
  <c r="I68" i="14"/>
  <c r="J71" i="14"/>
  <c r="I71" i="14"/>
  <c r="H79" i="14"/>
  <c r="J74" i="14"/>
  <c r="I74" i="14"/>
  <c r="J77" i="14"/>
  <c r="I77" i="14"/>
  <c r="J81" i="14"/>
  <c r="I81" i="14"/>
  <c r="J84" i="14"/>
  <c r="I84" i="14"/>
  <c r="J87" i="14"/>
  <c r="I87" i="14"/>
  <c r="J90" i="14"/>
  <c r="I90" i="14"/>
  <c r="J97" i="14"/>
  <c r="I97" i="14"/>
  <c r="J100" i="14"/>
  <c r="I100" i="14"/>
  <c r="J103" i="14"/>
  <c r="I103" i="14"/>
  <c r="J106" i="14"/>
  <c r="I106" i="14"/>
  <c r="J110" i="14"/>
  <c r="I110" i="14"/>
  <c r="J113" i="14"/>
  <c r="I113" i="14"/>
  <c r="H121" i="14"/>
  <c r="J116" i="14"/>
  <c r="I116" i="14"/>
  <c r="J119" i="14"/>
  <c r="I119" i="14"/>
  <c r="J123" i="14"/>
  <c r="I123" i="14"/>
  <c r="J126" i="14"/>
  <c r="I126" i="14"/>
  <c r="J129" i="14"/>
  <c r="I129" i="14"/>
  <c r="J132" i="14"/>
  <c r="I132" i="14"/>
  <c r="J139" i="14"/>
  <c r="I139" i="14"/>
  <c r="J142" i="14"/>
  <c r="I142" i="14"/>
  <c r="J145" i="14"/>
  <c r="I145" i="14"/>
  <c r="J148" i="14"/>
  <c r="I148" i="14"/>
  <c r="J152" i="14"/>
  <c r="I152" i="14"/>
  <c r="J155" i="14"/>
  <c r="I155" i="14"/>
  <c r="H163" i="14"/>
  <c r="J158" i="14"/>
  <c r="I158" i="14"/>
  <c r="J161" i="14"/>
  <c r="I161" i="14"/>
  <c r="P36" i="18"/>
  <c r="K123" i="13"/>
  <c r="K125" i="13"/>
  <c r="K127" i="13"/>
  <c r="K129" i="13"/>
  <c r="K131" i="13"/>
  <c r="K134" i="13"/>
  <c r="K136" i="13"/>
  <c r="H146" i="13"/>
  <c r="K138" i="13"/>
  <c r="K140" i="13"/>
  <c r="K142" i="13"/>
  <c r="K144" i="13"/>
  <c r="K149" i="13"/>
  <c r="K151" i="13"/>
  <c r="K153" i="13"/>
  <c r="K155" i="13"/>
  <c r="K157" i="13"/>
  <c r="I159" i="13"/>
  <c r="K159" i="13"/>
  <c r="J159" i="13"/>
  <c r="I11" i="14"/>
  <c r="J11" i="14"/>
  <c r="I13" i="14"/>
  <c r="J13" i="14"/>
  <c r="I15" i="14"/>
  <c r="H23" i="14"/>
  <c r="J15" i="14"/>
  <c r="I17" i="14"/>
  <c r="J17" i="14"/>
  <c r="I19" i="14"/>
  <c r="J19" i="14"/>
  <c r="I21" i="14"/>
  <c r="J21" i="14"/>
  <c r="L10" i="15"/>
  <c r="J10" i="15"/>
  <c r="L13" i="15"/>
  <c r="J13" i="15"/>
  <c r="L16" i="15"/>
  <c r="J16" i="15"/>
  <c r="L19" i="15"/>
  <c r="J19" i="15"/>
  <c r="L23" i="15"/>
  <c r="J23" i="15"/>
  <c r="L29" i="15"/>
  <c r="J29" i="15"/>
  <c r="L42" i="15"/>
  <c r="J42" i="15"/>
  <c r="L48" i="15"/>
  <c r="J48" i="15"/>
  <c r="L55" i="15"/>
  <c r="J55" i="15"/>
  <c r="L61" i="15"/>
  <c r="J61" i="15"/>
  <c r="L68" i="15"/>
  <c r="J68" i="15"/>
  <c r="L74" i="15"/>
  <c r="J74" i="15"/>
  <c r="L81" i="15"/>
  <c r="J81" i="15"/>
  <c r="L87" i="15"/>
  <c r="J87" i="15"/>
  <c r="L94" i="15"/>
  <c r="J94" i="15"/>
  <c r="L100" i="15"/>
  <c r="J100" i="15"/>
  <c r="L107" i="15"/>
  <c r="J107" i="15"/>
  <c r="L113" i="15"/>
  <c r="J113" i="15"/>
  <c r="L126" i="15"/>
  <c r="J126" i="15"/>
  <c r="L132" i="15"/>
  <c r="J132" i="15"/>
  <c r="L139" i="15"/>
  <c r="J139" i="15"/>
  <c r="L145" i="15"/>
  <c r="J145" i="15"/>
  <c r="L152" i="15"/>
  <c r="J152" i="15"/>
  <c r="L158" i="15"/>
  <c r="J158" i="15"/>
  <c r="X9" i="18"/>
  <c r="W8" i="18"/>
  <c r="Y71" i="18" s="1"/>
  <c r="Y28" i="18"/>
  <c r="X28" i="18"/>
  <c r="Y47" i="18"/>
  <c r="H50" i="18"/>
  <c r="J27" i="14"/>
  <c r="I27" i="14"/>
  <c r="J30" i="14"/>
  <c r="I30" i="14"/>
  <c r="J33" i="14"/>
  <c r="I33" i="14"/>
  <c r="J36" i="14"/>
  <c r="I36" i="14"/>
  <c r="J40" i="14"/>
  <c r="I40" i="14"/>
  <c r="H51" i="14"/>
  <c r="J43" i="14"/>
  <c r="I43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H93" i="14"/>
  <c r="J85" i="14"/>
  <c r="I85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H135" i="14"/>
  <c r="J127" i="14"/>
  <c r="I127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J162" i="14"/>
  <c r="I162" i="14"/>
  <c r="H8" i="18"/>
  <c r="J57" i="18" s="1"/>
  <c r="Y25" i="18"/>
  <c r="Y44" i="18"/>
  <c r="Y51" i="18"/>
  <c r="W50" i="18"/>
  <c r="Y57" i="18"/>
  <c r="J67" i="18"/>
  <c r="Y84" i="18"/>
  <c r="Y101" i="18"/>
  <c r="Y140" i="18"/>
  <c r="X11" i="18"/>
  <c r="I14" i="18"/>
  <c r="J14" i="18"/>
  <c r="X17" i="18"/>
  <c r="X24" i="18"/>
  <c r="Y24" i="18"/>
  <c r="I27" i="18"/>
  <c r="X30" i="18"/>
  <c r="Y30" i="18"/>
  <c r="I33" i="18"/>
  <c r="X37" i="18"/>
  <c r="Y37" i="18"/>
  <c r="X43" i="18"/>
  <c r="Y43" i="18"/>
  <c r="X56" i="18"/>
  <c r="X10" i="18"/>
  <c r="Y16" i="18"/>
  <c r="X16" i="18"/>
  <c r="X23" i="18"/>
  <c r="X29" i="18"/>
  <c r="G93" i="19"/>
  <c r="Q19" i="21"/>
  <c r="M46" i="28"/>
  <c r="M68" i="28"/>
  <c r="M158" i="28"/>
  <c r="M27" i="28"/>
  <c r="L70" i="28"/>
  <c r="J70" i="28"/>
  <c r="M70" i="28"/>
  <c r="M8" i="28"/>
  <c r="M127" i="28"/>
  <c r="M40" i="28"/>
  <c r="M86" i="28"/>
  <c r="M88" i="28"/>
  <c r="M142" i="28"/>
  <c r="M10" i="28"/>
  <c r="M29" i="28"/>
  <c r="M55" i="28"/>
  <c r="M57" i="28"/>
  <c r="M112" i="28"/>
  <c r="M114" i="28"/>
  <c r="M116" i="28"/>
  <c r="M140" i="28"/>
  <c r="M23" i="28"/>
  <c r="M42" i="28"/>
  <c r="M94" i="28"/>
  <c r="M96" i="28"/>
  <c r="M136" i="28"/>
  <c r="M14" i="28"/>
  <c r="M33" i="28"/>
  <c r="M50" i="28"/>
  <c r="M52" i="28"/>
  <c r="M107" i="28"/>
  <c r="M109" i="28"/>
  <c r="M123" i="28"/>
  <c r="M155" i="28"/>
  <c r="M16" i="28"/>
  <c r="M36" i="28"/>
  <c r="M73" i="28"/>
  <c r="M75" i="28"/>
  <c r="M78" i="28"/>
  <c r="M121" i="28"/>
  <c r="M9" i="28"/>
  <c r="M15" i="28"/>
  <c r="M22" i="28"/>
  <c r="M28" i="28"/>
  <c r="M12" i="28"/>
  <c r="M18" i="28"/>
  <c r="M11" i="28"/>
  <c r="M17" i="28"/>
  <c r="L17" i="28"/>
  <c r="J17" i="28"/>
  <c r="M24" i="28"/>
  <c r="L24" i="28"/>
  <c r="J24" i="28"/>
  <c r="M30" i="28"/>
  <c r="M37" i="28"/>
  <c r="L37" i="28"/>
  <c r="J37" i="28"/>
  <c r="M43" i="28"/>
  <c r="L43" i="28"/>
  <c r="J43" i="28"/>
  <c r="M51" i="28"/>
  <c r="AU8" i="35"/>
  <c r="AT8" i="35"/>
  <c r="AV8" i="35"/>
  <c r="L9" i="31"/>
  <c r="J10" i="31"/>
  <c r="F11" i="31"/>
  <c r="L12" i="31"/>
  <c r="J13" i="31"/>
  <c r="H14" i="31"/>
  <c r="H15" i="31"/>
  <c r="H16" i="31"/>
  <c r="J17" i="31"/>
  <c r="L18" i="31"/>
  <c r="F21" i="31"/>
  <c r="H36" i="33"/>
  <c r="N8" i="41"/>
  <c r="J148" i="30"/>
  <c r="F149" i="30"/>
  <c r="L149" i="30"/>
  <c r="H150" i="30"/>
  <c r="J151" i="30"/>
  <c r="F152" i="30"/>
  <c r="L152" i="30"/>
  <c r="H153" i="30"/>
  <c r="J207" i="30"/>
  <c r="J208" i="30"/>
  <c r="J209" i="30"/>
  <c r="J210" i="30"/>
  <c r="J211" i="30"/>
  <c r="J212" i="30"/>
  <c r="J213" i="30"/>
  <c r="J214" i="30"/>
  <c r="F215" i="30"/>
  <c r="N9" i="31"/>
  <c r="H11" i="31"/>
  <c r="N12" i="31"/>
  <c r="J14" i="31"/>
  <c r="J15" i="31"/>
  <c r="J16" i="31"/>
  <c r="L17" i="31"/>
  <c r="F20" i="31"/>
  <c r="H21" i="31"/>
  <c r="H97" i="31"/>
  <c r="H99" i="31"/>
  <c r="H100" i="31"/>
  <c r="H102" i="31"/>
  <c r="H103" i="31"/>
  <c r="H104" i="31"/>
  <c r="H107" i="31"/>
  <c r="L32" i="33"/>
  <c r="H34" i="33"/>
  <c r="L38" i="33"/>
  <c r="L40" i="33"/>
  <c r="L42" i="33"/>
  <c r="H56" i="33"/>
  <c r="AV16" i="35"/>
  <c r="Q37" i="36"/>
  <c r="P37" i="36"/>
  <c r="P29" i="37"/>
  <c r="Q29" i="37"/>
  <c r="AK16" i="35"/>
  <c r="AJ16" i="35"/>
  <c r="W37" i="35"/>
  <c r="V37" i="35"/>
  <c r="Q6" i="36"/>
  <c r="P6" i="36"/>
  <c r="Q39" i="36"/>
  <c r="P39" i="36"/>
  <c r="V12" i="35"/>
  <c r="H14" i="35"/>
  <c r="W31" i="35"/>
  <c r="V31" i="35"/>
  <c r="AK32" i="35"/>
  <c r="AL32" i="35"/>
  <c r="AK38" i="35"/>
  <c r="AL38" i="35"/>
  <c r="J12" i="36"/>
  <c r="I12" i="36"/>
  <c r="Q18" i="36"/>
  <c r="P18" i="36"/>
  <c r="Q24" i="36"/>
  <c r="P24" i="36"/>
  <c r="Q43" i="36"/>
  <c r="P43" i="36"/>
  <c r="Q8" i="36"/>
  <c r="P8" i="36"/>
  <c r="Q22" i="36"/>
  <c r="P22" i="36"/>
  <c r="Q28" i="36"/>
  <c r="P28" i="36"/>
  <c r="Q51" i="36"/>
  <c r="P51" i="36"/>
  <c r="I35" i="35"/>
  <c r="H35" i="35"/>
  <c r="Q12" i="36"/>
  <c r="P12" i="36"/>
  <c r="Q33" i="36"/>
  <c r="P33" i="36"/>
  <c r="Q45" i="36"/>
  <c r="P45" i="36"/>
  <c r="P49" i="37"/>
  <c r="Q49" i="37"/>
  <c r="S8" i="39"/>
  <c r="R8" i="39"/>
  <c r="Q8" i="39"/>
  <c r="O8" i="39"/>
  <c r="P8" i="39"/>
  <c r="T8" i="39"/>
  <c r="Q49" i="36"/>
  <c r="P49" i="36"/>
  <c r="Q8" i="37"/>
  <c r="P8" i="37"/>
  <c r="Q14" i="37"/>
  <c r="P14" i="37"/>
  <c r="Q26" i="36"/>
  <c r="P26" i="36"/>
  <c r="J8" i="37"/>
  <c r="I8" i="37"/>
  <c r="J14" i="37"/>
  <c r="I14" i="37"/>
  <c r="J9" i="40"/>
  <c r="Q10" i="36"/>
  <c r="P10" i="36"/>
  <c r="Q35" i="36"/>
  <c r="P35" i="36"/>
  <c r="Q10" i="37"/>
  <c r="P10" i="37"/>
  <c r="P33" i="37"/>
  <c r="Q33" i="37"/>
  <c r="J6" i="40"/>
  <c r="J12" i="40"/>
  <c r="H12" i="40"/>
  <c r="I12" i="40"/>
  <c r="I33" i="36"/>
  <c r="J33" i="36"/>
  <c r="D11" i="39"/>
  <c r="Q14" i="36"/>
  <c r="P14" i="36"/>
  <c r="P41" i="37"/>
  <c r="Q41" i="37"/>
  <c r="M9" i="42"/>
  <c r="J10" i="37"/>
  <c r="I10" i="37"/>
  <c r="S7" i="39"/>
  <c r="R7" i="39"/>
  <c r="Q7" i="39"/>
  <c r="O7" i="39"/>
  <c r="P7" i="39"/>
  <c r="T7" i="39"/>
  <c r="I126" i="39"/>
  <c r="G126" i="39"/>
  <c r="H126" i="39"/>
  <c r="L10" i="40"/>
  <c r="M10" i="40"/>
  <c r="J7" i="40"/>
  <c r="J10" i="40"/>
  <c r="H10" i="40"/>
  <c r="I10" i="40"/>
  <c r="J7" i="44"/>
  <c r="I7" i="44"/>
  <c r="H7" i="44"/>
  <c r="J22" i="37"/>
  <c r="I22" i="37"/>
  <c r="M11" i="41"/>
  <c r="L11" i="41"/>
  <c r="N11" i="41"/>
  <c r="J6" i="37"/>
  <c r="I6" i="37"/>
  <c r="J12" i="37"/>
  <c r="I12" i="37"/>
  <c r="J8" i="40"/>
  <c r="J11" i="40"/>
  <c r="H11" i="40"/>
  <c r="I11" i="40"/>
  <c r="O126" i="39"/>
  <c r="M126" i="39"/>
  <c r="N126" i="39"/>
  <c r="L126" i="39"/>
  <c r="M10" i="42"/>
  <c r="L10" i="42"/>
  <c r="H6" i="39"/>
  <c r="G6" i="39"/>
  <c r="M7" i="39"/>
  <c r="L7" i="39"/>
  <c r="K7" i="39"/>
  <c r="M8" i="39"/>
  <c r="L8" i="39"/>
  <c r="K8" i="39"/>
  <c r="M9" i="39"/>
  <c r="L9" i="39"/>
  <c r="K9" i="39"/>
  <c r="J11" i="39"/>
  <c r="M10" i="39"/>
  <c r="L10" i="39"/>
  <c r="K10" i="39"/>
  <c r="F6" i="41"/>
  <c r="N7" i="41"/>
  <c r="N10" i="41"/>
  <c r="K134" i="42"/>
  <c r="O134" i="42"/>
  <c r="N134" i="42"/>
  <c r="M134" i="42"/>
  <c r="L134" i="42"/>
  <c r="S12" i="43"/>
  <c r="R12" i="43"/>
  <c r="S9" i="39"/>
  <c r="R9" i="39"/>
  <c r="Q9" i="39"/>
  <c r="O9" i="39"/>
  <c r="P9" i="39"/>
  <c r="N11" i="39"/>
  <c r="T9" i="39"/>
  <c r="S10" i="39"/>
  <c r="R10" i="39"/>
  <c r="Q10" i="39"/>
  <c r="O10" i="39"/>
  <c r="P10" i="39"/>
  <c r="T10" i="39"/>
  <c r="I128" i="39"/>
  <c r="R11" i="40"/>
  <c r="Q11" i="40"/>
  <c r="P11" i="40"/>
  <c r="S11" i="40"/>
  <c r="R12" i="40"/>
  <c r="Q12" i="40"/>
  <c r="P12" i="40"/>
  <c r="S12" i="40"/>
  <c r="N134" i="40"/>
  <c r="K134" i="40"/>
  <c r="O134" i="40"/>
  <c r="H136" i="40"/>
  <c r="G136" i="40"/>
  <c r="M12" i="41"/>
  <c r="L12" i="41"/>
  <c r="N12" i="41"/>
  <c r="Q11" i="42"/>
  <c r="P11" i="42"/>
  <c r="S11" i="42"/>
  <c r="R11" i="42"/>
  <c r="Q6" i="39"/>
  <c r="P6" i="39"/>
  <c r="O6" i="39"/>
  <c r="R6" i="39"/>
  <c r="H125" i="39"/>
  <c r="I125" i="39"/>
  <c r="G125" i="39"/>
  <c r="G124" i="39"/>
  <c r="H124" i="39"/>
  <c r="O128" i="39"/>
  <c r="N128" i="39"/>
  <c r="M128" i="39"/>
  <c r="L128" i="39"/>
  <c r="H138" i="40"/>
  <c r="G138" i="40"/>
  <c r="N9" i="41"/>
  <c r="S12" i="41"/>
  <c r="R12" i="41"/>
  <c r="P12" i="41"/>
  <c r="Q12" i="41"/>
  <c r="L9" i="42"/>
  <c r="I136" i="42"/>
  <c r="H136" i="42"/>
  <c r="G136" i="42"/>
  <c r="C11" i="39"/>
  <c r="K135" i="40"/>
  <c r="O135" i="40"/>
  <c r="N135" i="40"/>
  <c r="M135" i="40"/>
  <c r="L135" i="40"/>
  <c r="H137" i="40"/>
  <c r="G137" i="40"/>
  <c r="N6" i="41"/>
  <c r="I134" i="41"/>
  <c r="G134" i="41"/>
  <c r="H134" i="41"/>
  <c r="I135" i="41"/>
  <c r="G135" i="41"/>
  <c r="H135" i="41"/>
  <c r="O136" i="41"/>
  <c r="N136" i="41"/>
  <c r="M136" i="41"/>
  <c r="K136" i="41"/>
  <c r="L136" i="41"/>
  <c r="L8" i="44"/>
  <c r="M8" i="44"/>
  <c r="N8" i="44"/>
  <c r="H15" i="45"/>
  <c r="I15" i="45"/>
  <c r="J15" i="45"/>
  <c r="E11" i="39"/>
  <c r="H135" i="40"/>
  <c r="G135" i="40"/>
  <c r="N138" i="40"/>
  <c r="L138" i="40"/>
  <c r="K138" i="40"/>
  <c r="O138" i="40"/>
  <c r="M138" i="40"/>
  <c r="F12" i="41"/>
  <c r="N138" i="43"/>
  <c r="O138" i="43"/>
  <c r="L138" i="43"/>
  <c r="M138" i="43"/>
  <c r="G7" i="39"/>
  <c r="I7" i="39"/>
  <c r="H7" i="39"/>
  <c r="G8" i="39"/>
  <c r="I8" i="39"/>
  <c r="H8" i="39"/>
  <c r="G9" i="39"/>
  <c r="F11" i="39"/>
  <c r="I9" i="39"/>
  <c r="H9" i="39"/>
  <c r="G10" i="39"/>
  <c r="I10" i="39"/>
  <c r="H10" i="39"/>
  <c r="L11" i="40"/>
  <c r="M11" i="40"/>
  <c r="L12" i="40"/>
  <c r="M12" i="40"/>
  <c r="O137" i="40"/>
  <c r="K137" i="40"/>
  <c r="M137" i="40"/>
  <c r="N137" i="40"/>
  <c r="L137" i="40"/>
  <c r="F11" i="41"/>
  <c r="S11" i="41"/>
  <c r="R11" i="41"/>
  <c r="P11" i="41"/>
  <c r="Q11" i="41"/>
  <c r="I137" i="41"/>
  <c r="H137" i="41"/>
  <c r="G137" i="41"/>
  <c r="L6" i="39"/>
  <c r="K6" i="39"/>
  <c r="D129" i="39"/>
  <c r="O127" i="39"/>
  <c r="N127" i="39"/>
  <c r="J129" i="39"/>
  <c r="K137" i="41"/>
  <c r="O137" i="41"/>
  <c r="M137" i="41"/>
  <c r="L137" i="41"/>
  <c r="N137" i="41"/>
  <c r="M11" i="42"/>
  <c r="L11" i="42"/>
  <c r="S12" i="42"/>
  <c r="Q12" i="42"/>
  <c r="P12" i="42"/>
  <c r="R12" i="42"/>
  <c r="I134" i="42"/>
  <c r="G138" i="42"/>
  <c r="I138" i="42"/>
  <c r="H138" i="42"/>
  <c r="E146" i="43"/>
  <c r="I138" i="41"/>
  <c r="H138" i="41"/>
  <c r="G138" i="41"/>
  <c r="H11" i="42"/>
  <c r="I11" i="42"/>
  <c r="M12" i="42"/>
  <c r="L12" i="42"/>
  <c r="I135" i="42"/>
  <c r="H135" i="42"/>
  <c r="G135" i="42"/>
  <c r="M138" i="42"/>
  <c r="O138" i="42"/>
  <c r="L138" i="42"/>
  <c r="K138" i="42"/>
  <c r="N138" i="42"/>
  <c r="F8" i="44"/>
  <c r="O136" i="40"/>
  <c r="N136" i="40"/>
  <c r="L136" i="40"/>
  <c r="K136" i="40"/>
  <c r="M136" i="40"/>
  <c r="O135" i="41"/>
  <c r="K135" i="41"/>
  <c r="N135" i="41"/>
  <c r="M135" i="41"/>
  <c r="L135" i="41"/>
  <c r="G139" i="43"/>
  <c r="H139" i="43"/>
  <c r="H11" i="41"/>
  <c r="I11" i="41"/>
  <c r="I12" i="41"/>
  <c r="H12" i="41"/>
  <c r="O134" i="41"/>
  <c r="M134" i="41"/>
  <c r="N134" i="41"/>
  <c r="L134" i="41"/>
  <c r="K134" i="41"/>
  <c r="I136" i="41"/>
  <c r="H136" i="41"/>
  <c r="G136" i="41"/>
  <c r="H12" i="42"/>
  <c r="I12" i="42"/>
  <c r="H138" i="43"/>
  <c r="G138" i="43"/>
  <c r="O141" i="43"/>
  <c r="N141" i="43"/>
  <c r="H11" i="45"/>
  <c r="I11" i="45"/>
  <c r="J11" i="45"/>
  <c r="O136" i="42"/>
  <c r="K136" i="42"/>
  <c r="L136" i="42"/>
  <c r="M136" i="42"/>
  <c r="N136" i="42"/>
  <c r="H137" i="42"/>
  <c r="G137" i="42"/>
  <c r="I137" i="42"/>
  <c r="J6" i="44"/>
  <c r="I6" i="44"/>
  <c r="H6" i="44"/>
  <c r="G16" i="44"/>
  <c r="O143" i="44"/>
  <c r="N143" i="44"/>
  <c r="K16" i="44"/>
  <c r="L6" i="44"/>
  <c r="N6" i="44"/>
  <c r="M6" i="44"/>
  <c r="L9" i="44"/>
  <c r="N9" i="44"/>
  <c r="M9" i="44"/>
  <c r="J11" i="44"/>
  <c r="I11" i="44"/>
  <c r="H11" i="44"/>
  <c r="J13" i="44"/>
  <c r="I13" i="44"/>
  <c r="H13" i="44"/>
  <c r="J15" i="44"/>
  <c r="I15" i="44"/>
  <c r="H15" i="44"/>
  <c r="H141" i="45"/>
  <c r="G141" i="45"/>
  <c r="G137" i="43"/>
  <c r="H137" i="43"/>
  <c r="G142" i="43"/>
  <c r="H142" i="43"/>
  <c r="H143" i="43"/>
  <c r="G143" i="43"/>
  <c r="G145" i="43"/>
  <c r="H145" i="43"/>
  <c r="J10" i="44"/>
  <c r="I10" i="44"/>
  <c r="H10" i="44"/>
  <c r="J12" i="44"/>
  <c r="I12" i="44"/>
  <c r="H12" i="44"/>
  <c r="J14" i="44"/>
  <c r="I14" i="44"/>
  <c r="H14" i="44"/>
  <c r="N137" i="42"/>
  <c r="L137" i="42"/>
  <c r="O137" i="42"/>
  <c r="M137" i="42"/>
  <c r="K137" i="42"/>
  <c r="F7" i="44"/>
  <c r="J9" i="44"/>
  <c r="I9" i="44"/>
  <c r="H9" i="44"/>
  <c r="H6" i="45"/>
  <c r="G16" i="45"/>
  <c r="I6" i="45"/>
  <c r="J6" i="45"/>
  <c r="G142" i="45"/>
  <c r="H142" i="45"/>
  <c r="C16" i="44"/>
  <c r="L7" i="44"/>
  <c r="M7" i="44"/>
  <c r="N7" i="44"/>
  <c r="N138" i="44"/>
  <c r="O138" i="44"/>
  <c r="M141" i="45"/>
  <c r="L141" i="45"/>
  <c r="K138" i="41"/>
  <c r="L138" i="41"/>
  <c r="O138" i="41"/>
  <c r="N138" i="41"/>
  <c r="M138" i="41"/>
  <c r="O135" i="42"/>
  <c r="L135" i="42"/>
  <c r="K135" i="42"/>
  <c r="N135" i="42"/>
  <c r="M135" i="42"/>
  <c r="J8" i="44"/>
  <c r="I8" i="44"/>
  <c r="H8" i="44"/>
  <c r="F9" i="44"/>
  <c r="H7" i="45"/>
  <c r="I7" i="45"/>
  <c r="J7" i="45"/>
  <c r="E16" i="44"/>
  <c r="F16" i="44" s="1"/>
  <c r="F6" i="44"/>
  <c r="O139" i="44"/>
  <c r="N139" i="44"/>
  <c r="O144" i="45"/>
  <c r="N144" i="45"/>
  <c r="H9" i="45"/>
  <c r="I9" i="45"/>
  <c r="J9" i="45"/>
  <c r="H13" i="45"/>
  <c r="I13" i="45"/>
  <c r="J13" i="45"/>
  <c r="P6" i="44"/>
  <c r="O16" i="44"/>
  <c r="R6" i="44"/>
  <c r="T6" i="44"/>
  <c r="Q6" i="44"/>
  <c r="S6" i="44"/>
  <c r="P7" i="44"/>
  <c r="R7" i="44"/>
  <c r="T7" i="44"/>
  <c r="Q7" i="44"/>
  <c r="S7" i="44"/>
  <c r="P8" i="44"/>
  <c r="R8" i="44"/>
  <c r="T8" i="44"/>
  <c r="S8" i="44"/>
  <c r="Q8" i="44"/>
  <c r="P9" i="44"/>
  <c r="R9" i="44"/>
  <c r="T9" i="44"/>
  <c r="Q9" i="44"/>
  <c r="S9" i="44"/>
  <c r="Q10" i="44"/>
  <c r="P10" i="44"/>
  <c r="R10" i="44"/>
  <c r="T10" i="44"/>
  <c r="S10" i="44"/>
  <c r="Q11" i="44"/>
  <c r="P11" i="44"/>
  <c r="R11" i="44"/>
  <c r="T11" i="44"/>
  <c r="S11" i="44"/>
  <c r="Q12" i="44"/>
  <c r="P12" i="44"/>
  <c r="R12" i="44"/>
  <c r="T12" i="44"/>
  <c r="S12" i="44"/>
  <c r="Q13" i="44"/>
  <c r="P13" i="44"/>
  <c r="R13" i="44"/>
  <c r="T13" i="44"/>
  <c r="S13" i="44"/>
  <c r="Q14" i="44"/>
  <c r="P14" i="44"/>
  <c r="R14" i="44"/>
  <c r="T14" i="44"/>
  <c r="S14" i="44"/>
  <c r="Q15" i="44"/>
  <c r="P15" i="44"/>
  <c r="R15" i="44"/>
  <c r="T15" i="44"/>
  <c r="S15" i="44"/>
  <c r="C16" i="45"/>
  <c r="E146" i="45"/>
  <c r="D16" i="44"/>
  <c r="D16" i="45"/>
  <c r="F10" i="44"/>
  <c r="L10" i="44"/>
  <c r="N10" i="44"/>
  <c r="M10" i="44"/>
  <c r="F11" i="44"/>
  <c r="N11" i="44"/>
  <c r="M11" i="44"/>
  <c r="L11" i="44"/>
  <c r="F12" i="44"/>
  <c r="L12" i="44"/>
  <c r="N12" i="44"/>
  <c r="M12" i="44"/>
  <c r="F13" i="44"/>
  <c r="N13" i="44"/>
  <c r="M13" i="44"/>
  <c r="L13" i="44"/>
  <c r="F14" i="44"/>
  <c r="L14" i="44"/>
  <c r="N14" i="44"/>
  <c r="M14" i="44"/>
  <c r="F15" i="44"/>
  <c r="N15" i="44"/>
  <c r="M15" i="44"/>
  <c r="L15" i="44"/>
  <c r="T6" i="45"/>
  <c r="Q6" i="45"/>
  <c r="O16" i="45"/>
  <c r="S6" i="45"/>
  <c r="R6" i="45"/>
  <c r="P6" i="45"/>
  <c r="T7" i="45"/>
  <c r="Q7" i="45"/>
  <c r="S7" i="45"/>
  <c r="P7" i="45"/>
  <c r="R7" i="45"/>
  <c r="H8" i="45"/>
  <c r="I8" i="45"/>
  <c r="J8" i="45"/>
  <c r="H10" i="45"/>
  <c r="I10" i="45"/>
  <c r="J10" i="45"/>
  <c r="H12" i="45"/>
  <c r="I12" i="45"/>
  <c r="J12" i="45"/>
  <c r="H14" i="45"/>
  <c r="I14" i="45"/>
  <c r="J14" i="45"/>
  <c r="T8" i="45"/>
  <c r="Q8" i="45"/>
  <c r="S8" i="45"/>
  <c r="R8" i="45"/>
  <c r="P8" i="45"/>
  <c r="T9" i="45"/>
  <c r="Q9" i="45"/>
  <c r="R9" i="45"/>
  <c r="P9" i="45"/>
  <c r="S9" i="45"/>
  <c r="T10" i="45"/>
  <c r="Q10" i="45"/>
  <c r="S10" i="45"/>
  <c r="R10" i="45"/>
  <c r="P10" i="45"/>
  <c r="T11" i="45"/>
  <c r="Q11" i="45"/>
  <c r="S11" i="45"/>
  <c r="P11" i="45"/>
  <c r="R11" i="45"/>
  <c r="T12" i="45"/>
  <c r="Q12" i="45"/>
  <c r="S12" i="45"/>
  <c r="R12" i="45"/>
  <c r="P12" i="45"/>
  <c r="T13" i="45"/>
  <c r="Q13" i="45"/>
  <c r="R13" i="45"/>
  <c r="P13" i="45"/>
  <c r="S13" i="45"/>
  <c r="T14" i="45"/>
  <c r="Q14" i="45"/>
  <c r="S14" i="45"/>
  <c r="R14" i="45"/>
  <c r="P14" i="45"/>
  <c r="T15" i="45"/>
  <c r="Q15" i="45"/>
  <c r="S15" i="45"/>
  <c r="R15" i="45"/>
  <c r="P15" i="45"/>
  <c r="D8" i="46"/>
  <c r="D11" i="46"/>
  <c r="D14" i="46"/>
  <c r="D17" i="46"/>
  <c r="D20" i="46"/>
  <c r="D8" i="47"/>
  <c r="D11" i="47"/>
  <c r="D14" i="47"/>
  <c r="D17" i="47"/>
  <c r="D20" i="47"/>
  <c r="D8" i="48"/>
  <c r="D11" i="48"/>
  <c r="D14" i="48"/>
  <c r="D17" i="48"/>
  <c r="D20" i="48"/>
  <c r="E16" i="45"/>
  <c r="F16" i="45" s="1"/>
  <c r="F6" i="45"/>
  <c r="N6" i="45"/>
  <c r="K16" i="45"/>
  <c r="M6" i="45"/>
  <c r="L6" i="45"/>
  <c r="F7" i="45"/>
  <c r="N7" i="45"/>
  <c r="M7" i="45"/>
  <c r="L7" i="45"/>
  <c r="F8" i="45"/>
  <c r="N8" i="45"/>
  <c r="L8" i="45"/>
  <c r="M8" i="45"/>
  <c r="F9" i="45"/>
  <c r="N9" i="45"/>
  <c r="M9" i="45"/>
  <c r="L9" i="45"/>
  <c r="F10" i="45"/>
  <c r="N10" i="45"/>
  <c r="M10" i="45"/>
  <c r="L10" i="45"/>
  <c r="F11" i="45"/>
  <c r="N11" i="45"/>
  <c r="M11" i="45"/>
  <c r="L11" i="45"/>
  <c r="F12" i="45"/>
  <c r="N12" i="45"/>
  <c r="L12" i="45"/>
  <c r="M12" i="45"/>
  <c r="F13" i="45"/>
  <c r="N13" i="45"/>
  <c r="M13" i="45"/>
  <c r="L13" i="45"/>
  <c r="F14" i="45"/>
  <c r="N14" i="45"/>
  <c r="M14" i="45"/>
  <c r="L14" i="45"/>
  <c r="F15" i="45"/>
  <c r="N15" i="45"/>
  <c r="M15" i="45"/>
  <c r="L15" i="45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D10" i="46"/>
  <c r="D13" i="46"/>
  <c r="D16" i="46"/>
  <c r="D19" i="46"/>
  <c r="D10" i="47"/>
  <c r="D13" i="47"/>
  <c r="D16" i="47"/>
  <c r="D19" i="47"/>
  <c r="D10" i="48"/>
  <c r="D13" i="48"/>
  <c r="D16" i="48"/>
  <c r="D19" i="48"/>
  <c r="T6" i="5"/>
  <c r="I6" i="6"/>
  <c r="M73" i="8"/>
  <c r="E29" i="10"/>
  <c r="K51" i="10"/>
  <c r="J6" i="6"/>
  <c r="K7" i="8"/>
  <c r="N52" i="10"/>
  <c r="M249" i="8"/>
  <c r="N250" i="8" s="1"/>
  <c r="M183" i="8"/>
  <c r="N184" i="8" s="1"/>
  <c r="M117" i="8"/>
  <c r="N118" i="8" s="1"/>
  <c r="M227" i="8"/>
  <c r="N228" i="8" s="1"/>
  <c r="M161" i="8"/>
  <c r="N162" i="8" s="1"/>
  <c r="M95" i="8"/>
  <c r="N96" i="8" s="1"/>
  <c r="M51" i="8"/>
  <c r="L6" i="2"/>
  <c r="J58" i="2"/>
  <c r="J79" i="3"/>
  <c r="L152" i="3"/>
  <c r="K6" i="5"/>
  <c r="W6" i="5"/>
  <c r="M29" i="8"/>
  <c r="N30" i="8" s="1"/>
  <c r="M205" i="8"/>
  <c r="N206" i="8" s="1"/>
  <c r="K7" i="10"/>
  <c r="N8" i="8"/>
  <c r="K58" i="2"/>
  <c r="K79" i="3"/>
  <c r="L6" i="5"/>
  <c r="M271" i="8"/>
  <c r="N272" i="8" s="1"/>
  <c r="J6" i="5"/>
  <c r="J31" i="2"/>
  <c r="J6" i="3"/>
  <c r="S6" i="5"/>
  <c r="I5" i="12"/>
  <c r="L5" i="12"/>
  <c r="K73" i="10"/>
  <c r="J5" i="12"/>
  <c r="J30" i="10"/>
  <c r="J9" i="14"/>
  <c r="I9" i="14"/>
  <c r="L30" i="10"/>
  <c r="W6" i="13"/>
  <c r="V6" i="13"/>
  <c r="N30" i="10"/>
  <c r="U6" i="13"/>
  <c r="J7" i="15"/>
  <c r="Y7" i="15"/>
  <c r="V7" i="16"/>
  <c r="K7" i="17"/>
  <c r="V7" i="17"/>
  <c r="U7" i="17"/>
  <c r="K95" i="10"/>
  <c r="K7" i="15"/>
  <c r="W7" i="17"/>
  <c r="N96" i="10"/>
  <c r="S5" i="12"/>
  <c r="T9" i="14"/>
  <c r="L7" i="15"/>
  <c r="Q6" i="18"/>
  <c r="U5" i="12"/>
  <c r="W7" i="15"/>
  <c r="K7" i="16"/>
  <c r="I7" i="17"/>
  <c r="E7" i="19"/>
  <c r="J6" i="18"/>
  <c r="M7" i="19"/>
  <c r="P7" i="19"/>
  <c r="H7" i="19"/>
  <c r="U7" i="19"/>
  <c r="L7" i="22"/>
  <c r="J7" i="22"/>
  <c r="K95" i="24"/>
  <c r="H8" i="21"/>
  <c r="K7" i="22"/>
  <c r="I8" i="21"/>
  <c r="Q8" i="21"/>
  <c r="V7" i="22"/>
  <c r="K227" i="24"/>
  <c r="K205" i="24"/>
  <c r="I7" i="24"/>
  <c r="K183" i="24"/>
  <c r="K117" i="24"/>
  <c r="K73" i="24"/>
  <c r="K29" i="24"/>
  <c r="K253" i="24"/>
  <c r="K161" i="24"/>
  <c r="M205" i="24"/>
  <c r="I7" i="25"/>
  <c r="K73" i="25"/>
  <c r="N74" i="25" s="1"/>
  <c r="K29" i="25"/>
  <c r="N30" i="25"/>
  <c r="K95" i="25"/>
  <c r="K6" i="27"/>
  <c r="J6" i="27"/>
  <c r="I6" i="27"/>
  <c r="N8" i="24"/>
  <c r="M51" i="24"/>
  <c r="M95" i="24"/>
  <c r="M161" i="24"/>
  <c r="N96" i="25"/>
  <c r="M139" i="24"/>
  <c r="L8" i="25"/>
  <c r="K51" i="25"/>
  <c r="W7" i="22"/>
  <c r="M117" i="24"/>
  <c r="N8" i="25"/>
  <c r="M51" i="25"/>
  <c r="N52" i="25" s="1"/>
  <c r="K6" i="26"/>
  <c r="I6" i="26"/>
  <c r="H96" i="30"/>
  <c r="J96" i="30"/>
  <c r="I6" i="28"/>
  <c r="K6" i="28"/>
  <c r="J6" i="28"/>
  <c r="L6" i="28"/>
  <c r="J8" i="30"/>
  <c r="H52" i="30"/>
  <c r="D52" i="30"/>
  <c r="F96" i="30"/>
  <c r="H184" i="30"/>
  <c r="J52" i="30"/>
  <c r="AS7" i="35"/>
  <c r="L52" i="30"/>
  <c r="N52" i="30"/>
  <c r="J118" i="30"/>
  <c r="L206" i="30"/>
  <c r="H206" i="30"/>
  <c r="M51" i="33"/>
  <c r="M29" i="33"/>
  <c r="M95" i="33"/>
  <c r="M73" i="33"/>
  <c r="J96" i="31"/>
  <c r="J8" i="33"/>
  <c r="L250" i="30"/>
  <c r="J8" i="31"/>
  <c r="H74" i="31"/>
  <c r="F30" i="31"/>
  <c r="F52" i="31"/>
  <c r="I95" i="33"/>
  <c r="I73" i="33"/>
  <c r="I51" i="33"/>
  <c r="L52" i="33" s="1"/>
  <c r="I29" i="33"/>
  <c r="J30" i="31"/>
  <c r="L74" i="31"/>
  <c r="F96" i="31"/>
  <c r="F8" i="33"/>
  <c r="D52" i="33"/>
  <c r="K73" i="33"/>
  <c r="L74" i="33" s="1"/>
  <c r="K95" i="33"/>
  <c r="L96" i="33" s="1"/>
  <c r="N8" i="31"/>
  <c r="H30" i="31"/>
  <c r="M51" i="31"/>
  <c r="N52" i="31" s="1"/>
  <c r="H8" i="33"/>
  <c r="E29" i="33"/>
  <c r="E51" i="33"/>
  <c r="J5" i="36"/>
  <c r="L30" i="31"/>
  <c r="L8" i="33"/>
  <c r="AK7" i="35"/>
  <c r="AU7" i="35"/>
  <c r="AR7" i="35"/>
  <c r="AL29" i="35"/>
  <c r="D30" i="31"/>
  <c r="C95" i="33"/>
  <c r="D96" i="33" s="1"/>
  <c r="C73" i="33"/>
  <c r="D8" i="33"/>
  <c r="G73" i="33"/>
  <c r="H74" i="33" s="1"/>
  <c r="G95" i="33"/>
  <c r="H96" i="33" s="1"/>
  <c r="AT7" i="35"/>
  <c r="I29" i="35"/>
  <c r="W29" i="35"/>
  <c r="V29" i="35"/>
  <c r="M5" i="41"/>
  <c r="J5" i="41"/>
  <c r="H5" i="41"/>
  <c r="AK29" i="35"/>
  <c r="I5" i="41"/>
  <c r="L5" i="43"/>
  <c r="N5" i="43"/>
  <c r="M5" i="43"/>
  <c r="I5" i="39"/>
  <c r="H5" i="39"/>
  <c r="G5" i="39"/>
  <c r="L5" i="39"/>
  <c r="I5" i="36"/>
  <c r="T5" i="42"/>
  <c r="Q5" i="42"/>
  <c r="P5" i="42"/>
  <c r="S5" i="42"/>
  <c r="R5" i="42"/>
  <c r="O5" i="39"/>
  <c r="M5" i="39"/>
  <c r="K5" i="39"/>
  <c r="F5" i="42"/>
  <c r="R5" i="40"/>
  <c r="Q5" i="40"/>
  <c r="P5" i="40"/>
  <c r="T5" i="40"/>
  <c r="G133" i="40"/>
  <c r="L133" i="40"/>
  <c r="H133" i="40"/>
  <c r="L5" i="40"/>
  <c r="J5" i="40"/>
  <c r="H5" i="40"/>
  <c r="S5" i="40"/>
  <c r="I133" i="40"/>
  <c r="H123" i="39"/>
  <c r="N123" i="39"/>
  <c r="R5" i="41"/>
  <c r="M133" i="40"/>
  <c r="M133" i="41"/>
  <c r="F5" i="43"/>
  <c r="K123" i="39"/>
  <c r="K133" i="40"/>
  <c r="L5" i="41"/>
  <c r="S5" i="41"/>
  <c r="G133" i="41"/>
  <c r="L123" i="39"/>
  <c r="N5" i="42"/>
  <c r="M5" i="42"/>
  <c r="L5" i="42"/>
  <c r="R5" i="44"/>
  <c r="S5" i="44"/>
  <c r="H5" i="42"/>
  <c r="J5" i="42"/>
  <c r="I5" i="42"/>
  <c r="L133" i="42"/>
  <c r="N133" i="42"/>
  <c r="M133" i="42"/>
  <c r="G133" i="42"/>
  <c r="O133" i="42"/>
  <c r="R5" i="43"/>
  <c r="T5" i="43"/>
  <c r="Q5" i="43"/>
  <c r="P5" i="43"/>
  <c r="H5" i="43"/>
  <c r="O135" i="43"/>
  <c r="I5" i="44"/>
  <c r="I5" i="43"/>
  <c r="G135" i="43"/>
  <c r="M5" i="44"/>
  <c r="N5" i="44"/>
  <c r="Q5" i="44"/>
  <c r="K135" i="43"/>
  <c r="L135" i="43"/>
  <c r="N135" i="43"/>
  <c r="J5" i="44"/>
  <c r="H5" i="44"/>
  <c r="I135" i="44"/>
  <c r="L135" i="44"/>
  <c r="P5" i="44"/>
  <c r="T5" i="44"/>
  <c r="M135" i="45"/>
  <c r="O135" i="44"/>
  <c r="H135" i="45"/>
  <c r="I135" i="45"/>
  <c r="M5" i="45"/>
  <c r="G135" i="45"/>
  <c r="T5" i="45"/>
  <c r="Q5" i="45"/>
  <c r="N135" i="45"/>
  <c r="K135" i="45"/>
  <c r="O135" i="45"/>
  <c r="L143" i="44" l="1"/>
  <c r="M143" i="44"/>
  <c r="J8" i="42"/>
  <c r="J9" i="42"/>
  <c r="J11" i="42"/>
  <c r="J12" i="42"/>
  <c r="J10" i="42"/>
  <c r="T12" i="43"/>
  <c r="T14" i="43"/>
  <c r="H134" i="42"/>
  <c r="G134" i="42"/>
  <c r="F8" i="43"/>
  <c r="F9" i="41"/>
  <c r="F8" i="40"/>
  <c r="H8" i="40"/>
  <c r="I8" i="40"/>
  <c r="F15" i="43"/>
  <c r="H15" i="43"/>
  <c r="I15" i="43"/>
  <c r="E129" i="39"/>
  <c r="H128" i="39"/>
  <c r="G128" i="39"/>
  <c r="M134" i="40"/>
  <c r="I136" i="40"/>
  <c r="L134" i="40"/>
  <c r="I138" i="40"/>
  <c r="I137" i="40"/>
  <c r="I135" i="40"/>
  <c r="F9" i="42"/>
  <c r="H9" i="42"/>
  <c r="I9" i="42"/>
  <c r="I34" i="37"/>
  <c r="J34" i="37"/>
  <c r="J46" i="37"/>
  <c r="I46" i="37"/>
  <c r="P34" i="36"/>
  <c r="Q34" i="36"/>
  <c r="AB13" i="35"/>
  <c r="AB11" i="35"/>
  <c r="AB10" i="35"/>
  <c r="AB9" i="35"/>
  <c r="AB8" i="35"/>
  <c r="I37" i="35"/>
  <c r="H37" i="35"/>
  <c r="W38" i="35"/>
  <c r="V38" i="35"/>
  <c r="AK17" i="35"/>
  <c r="AJ17" i="35"/>
  <c r="AJ14" i="35"/>
  <c r="AK14" i="35"/>
  <c r="H106" i="33"/>
  <c r="H86" i="33"/>
  <c r="L55" i="33"/>
  <c r="H39" i="33"/>
  <c r="F20" i="33"/>
  <c r="F103" i="33"/>
  <c r="L39" i="33"/>
  <c r="F21" i="33"/>
  <c r="H21" i="33"/>
  <c r="L62" i="33"/>
  <c r="L98" i="33"/>
  <c r="K109" i="33"/>
  <c r="L83" i="33"/>
  <c r="H80" i="31"/>
  <c r="J35" i="36"/>
  <c r="I35" i="36"/>
  <c r="I16" i="36"/>
  <c r="J16" i="36"/>
  <c r="J41" i="36"/>
  <c r="I41" i="36"/>
  <c r="N18" i="35"/>
  <c r="F80" i="33"/>
  <c r="H80" i="33"/>
  <c r="L59" i="33"/>
  <c r="F31" i="33"/>
  <c r="H31" i="33"/>
  <c r="L14" i="33"/>
  <c r="L11" i="33"/>
  <c r="H103" i="33"/>
  <c r="L82" i="31"/>
  <c r="L76" i="31"/>
  <c r="L34" i="31"/>
  <c r="V13" i="35"/>
  <c r="H17" i="35"/>
  <c r="F38" i="33"/>
  <c r="H38" i="33"/>
  <c r="F76" i="33"/>
  <c r="F106" i="33"/>
  <c r="F101" i="33"/>
  <c r="F109" i="31"/>
  <c r="H109" i="31"/>
  <c r="F36" i="31"/>
  <c r="H36" i="31"/>
  <c r="F77" i="31"/>
  <c r="H77" i="31"/>
  <c r="F85" i="31"/>
  <c r="F42" i="31"/>
  <c r="L274" i="30"/>
  <c r="N274" i="30"/>
  <c r="L277" i="30"/>
  <c r="N277" i="30"/>
  <c r="L280" i="30"/>
  <c r="H284" i="30"/>
  <c r="J284" i="30"/>
  <c r="J274" i="30"/>
  <c r="J277" i="30"/>
  <c r="J280" i="30"/>
  <c r="F284" i="30"/>
  <c r="H216" i="30"/>
  <c r="J216" i="30"/>
  <c r="J58" i="33"/>
  <c r="L58" i="33"/>
  <c r="J84" i="33"/>
  <c r="J107" i="33"/>
  <c r="J41" i="33"/>
  <c r="L97" i="33"/>
  <c r="J14" i="33"/>
  <c r="J53" i="33"/>
  <c r="F98" i="31"/>
  <c r="H98" i="31"/>
  <c r="N56" i="31"/>
  <c r="F285" i="30"/>
  <c r="N276" i="30"/>
  <c r="J260" i="30"/>
  <c r="F251" i="30"/>
  <c r="J253" i="30"/>
  <c r="L253" i="30"/>
  <c r="J256" i="30"/>
  <c r="L256" i="30"/>
  <c r="L259" i="30"/>
  <c r="H263" i="30"/>
  <c r="J263" i="30"/>
  <c r="H253" i="30"/>
  <c r="H256" i="30"/>
  <c r="J259" i="30"/>
  <c r="F263" i="30"/>
  <c r="J107" i="31"/>
  <c r="L107" i="31"/>
  <c r="N97" i="31"/>
  <c r="N103" i="31"/>
  <c r="N36" i="31"/>
  <c r="N79" i="31"/>
  <c r="L216" i="30"/>
  <c r="J103" i="31"/>
  <c r="L103" i="31"/>
  <c r="J105" i="31"/>
  <c r="L105" i="31"/>
  <c r="J39" i="31"/>
  <c r="J33" i="31"/>
  <c r="J41" i="31"/>
  <c r="J80" i="31"/>
  <c r="N12" i="33"/>
  <c r="N101" i="33"/>
  <c r="N230" i="30"/>
  <c r="N233" i="30"/>
  <c r="J239" i="30"/>
  <c r="F230" i="30"/>
  <c r="F233" i="30"/>
  <c r="F236" i="30"/>
  <c r="F238" i="30"/>
  <c r="L241" i="30"/>
  <c r="J173" i="30"/>
  <c r="L164" i="30"/>
  <c r="N164" i="30"/>
  <c r="L167" i="30"/>
  <c r="N167" i="30"/>
  <c r="L170" i="30"/>
  <c r="H174" i="30"/>
  <c r="J174" i="30"/>
  <c r="L65" i="30"/>
  <c r="J57" i="30"/>
  <c r="N76" i="30"/>
  <c r="L82" i="30"/>
  <c r="L62" i="30"/>
  <c r="J185" i="30"/>
  <c r="J191" i="30"/>
  <c r="F185" i="30"/>
  <c r="F188" i="30"/>
  <c r="F191" i="30"/>
  <c r="J194" i="30"/>
  <c r="H187" i="30"/>
  <c r="H190" i="30"/>
  <c r="J193" i="30"/>
  <c r="F197" i="30"/>
  <c r="J84" i="30"/>
  <c r="L128" i="30"/>
  <c r="F120" i="30"/>
  <c r="H120" i="30"/>
  <c r="F124" i="30"/>
  <c r="H124" i="30"/>
  <c r="F131" i="30"/>
  <c r="N122" i="30"/>
  <c r="H129" i="30"/>
  <c r="L63" i="30"/>
  <c r="H60" i="30"/>
  <c r="H58" i="30"/>
  <c r="J58" i="30"/>
  <c r="H76" i="30"/>
  <c r="H82" i="30"/>
  <c r="J82" i="30"/>
  <c r="F48" i="28"/>
  <c r="D146" i="28"/>
  <c r="F54" i="30"/>
  <c r="H54" i="30"/>
  <c r="F77" i="30"/>
  <c r="F64" i="30"/>
  <c r="F79" i="30"/>
  <c r="D48" i="28"/>
  <c r="C62" i="28"/>
  <c r="C146" i="28"/>
  <c r="F146" i="28"/>
  <c r="H104" i="28"/>
  <c r="F76" i="28"/>
  <c r="C118" i="28"/>
  <c r="F62" i="28"/>
  <c r="I142" i="45"/>
  <c r="I141" i="45"/>
  <c r="D146" i="45"/>
  <c r="L138" i="44"/>
  <c r="M138" i="44"/>
  <c r="L141" i="43"/>
  <c r="M141" i="43"/>
  <c r="D146" i="43"/>
  <c r="M8" i="42"/>
  <c r="F11" i="43"/>
  <c r="F9" i="43"/>
  <c r="F10" i="43"/>
  <c r="K128" i="39"/>
  <c r="K126" i="39"/>
  <c r="K127" i="39"/>
  <c r="M127" i="39"/>
  <c r="L127" i="39"/>
  <c r="F6" i="42"/>
  <c r="F11" i="42"/>
  <c r="F12" i="42"/>
  <c r="Q43" i="37"/>
  <c r="P43" i="37"/>
  <c r="I21" i="37"/>
  <c r="J21" i="37"/>
  <c r="C129" i="39"/>
  <c r="J24" i="37"/>
  <c r="I24" i="37"/>
  <c r="J48" i="37"/>
  <c r="I48" i="37"/>
  <c r="J31" i="37"/>
  <c r="I31" i="37"/>
  <c r="J43" i="37"/>
  <c r="I43" i="37"/>
  <c r="P27" i="36"/>
  <c r="Q27" i="36"/>
  <c r="Q21" i="36"/>
  <c r="P21" i="36"/>
  <c r="Q36" i="36"/>
  <c r="P36" i="36"/>
  <c r="Q16" i="36"/>
  <c r="P16" i="36"/>
  <c r="M7" i="41"/>
  <c r="L7" i="41"/>
  <c r="H33" i="35"/>
  <c r="I33" i="35"/>
  <c r="V11" i="35"/>
  <c r="V10" i="35"/>
  <c r="V9" i="35"/>
  <c r="V8" i="35"/>
  <c r="W40" i="35"/>
  <c r="V40" i="35"/>
  <c r="N17" i="35"/>
  <c r="N13" i="35"/>
  <c r="H105" i="33"/>
  <c r="H85" i="33"/>
  <c r="F55" i="33"/>
  <c r="F78" i="33"/>
  <c r="H43" i="31"/>
  <c r="AL30" i="35"/>
  <c r="AK30" i="35"/>
  <c r="L57" i="33"/>
  <c r="F39" i="33"/>
  <c r="L64" i="33"/>
  <c r="L104" i="33"/>
  <c r="L85" i="33"/>
  <c r="H85" i="31"/>
  <c r="L43" i="31"/>
  <c r="J8" i="36"/>
  <c r="I8" i="36"/>
  <c r="I22" i="36"/>
  <c r="J22" i="36"/>
  <c r="I37" i="36"/>
  <c r="J37" i="36"/>
  <c r="J47" i="36"/>
  <c r="I47" i="36"/>
  <c r="H79" i="33"/>
  <c r="F59" i="33"/>
  <c r="H59" i="33"/>
  <c r="L37" i="33"/>
  <c r="H17" i="33"/>
  <c r="F14" i="33"/>
  <c r="H14" i="33"/>
  <c r="F11" i="33"/>
  <c r="H11" i="33"/>
  <c r="H78" i="33"/>
  <c r="L81" i="31"/>
  <c r="L75" i="31"/>
  <c r="H39" i="31"/>
  <c r="L33" i="31"/>
  <c r="AB14" i="35"/>
  <c r="L103" i="33"/>
  <c r="L61" i="33"/>
  <c r="F32" i="33"/>
  <c r="H32" i="33"/>
  <c r="F82" i="33"/>
  <c r="F108" i="33"/>
  <c r="F105" i="33"/>
  <c r="F108" i="31"/>
  <c r="H108" i="31"/>
  <c r="F31" i="31"/>
  <c r="H31" i="31"/>
  <c r="F37" i="31"/>
  <c r="H37" i="31"/>
  <c r="F78" i="31"/>
  <c r="H78" i="31"/>
  <c r="F40" i="31"/>
  <c r="F83" i="31"/>
  <c r="F275" i="30"/>
  <c r="F278" i="30"/>
  <c r="H281" i="30"/>
  <c r="F281" i="30"/>
  <c r="L284" i="30"/>
  <c r="H219" i="30"/>
  <c r="J219" i="30"/>
  <c r="L215" i="30"/>
  <c r="J62" i="33"/>
  <c r="J85" i="33"/>
  <c r="J108" i="33"/>
  <c r="J57" i="33"/>
  <c r="J33" i="33"/>
  <c r="J9" i="33"/>
  <c r="J15" i="33"/>
  <c r="J59" i="33"/>
  <c r="J77" i="33"/>
  <c r="J64" i="31"/>
  <c r="L64" i="31"/>
  <c r="N55" i="31"/>
  <c r="H283" i="30"/>
  <c r="L258" i="30"/>
  <c r="H260" i="30"/>
  <c r="N253" i="30"/>
  <c r="N256" i="30"/>
  <c r="F260" i="30"/>
  <c r="L263" i="30"/>
  <c r="J102" i="31"/>
  <c r="L102" i="31"/>
  <c r="N98" i="31"/>
  <c r="N31" i="31"/>
  <c r="N37" i="31"/>
  <c r="N80" i="31"/>
  <c r="L219" i="30"/>
  <c r="F216" i="30"/>
  <c r="J100" i="31"/>
  <c r="L100" i="31"/>
  <c r="J108" i="31"/>
  <c r="L108" i="31"/>
  <c r="J42" i="31"/>
  <c r="J34" i="31"/>
  <c r="J75" i="31"/>
  <c r="J81" i="31"/>
  <c r="N13" i="33"/>
  <c r="N100" i="33"/>
  <c r="H231" i="30"/>
  <c r="H234" i="30"/>
  <c r="J237" i="30"/>
  <c r="J229" i="30"/>
  <c r="J232" i="30"/>
  <c r="J235" i="30"/>
  <c r="H241" i="30"/>
  <c r="L230" i="30"/>
  <c r="L233" i="30"/>
  <c r="L236" i="30"/>
  <c r="L238" i="30"/>
  <c r="J241" i="30"/>
  <c r="J164" i="30"/>
  <c r="J167" i="30"/>
  <c r="J170" i="30"/>
  <c r="F174" i="30"/>
  <c r="F165" i="30"/>
  <c r="H165" i="30"/>
  <c r="F168" i="30"/>
  <c r="H168" i="30"/>
  <c r="H171" i="30"/>
  <c r="J171" i="30"/>
  <c r="F175" i="30"/>
  <c r="J64" i="30"/>
  <c r="N56" i="30"/>
  <c r="N77" i="30"/>
  <c r="J76" i="30"/>
  <c r="L86" i="30"/>
  <c r="AS8" i="35"/>
  <c r="AR8" i="35"/>
  <c r="J186" i="30"/>
  <c r="J192" i="30"/>
  <c r="J195" i="30"/>
  <c r="L185" i="30"/>
  <c r="L188" i="30"/>
  <c r="L191" i="30"/>
  <c r="F195" i="30"/>
  <c r="N187" i="30"/>
  <c r="N190" i="30"/>
  <c r="F194" i="30"/>
  <c r="H194" i="30"/>
  <c r="L197" i="30"/>
  <c r="J62" i="30"/>
  <c r="J126" i="30"/>
  <c r="L126" i="30"/>
  <c r="H119" i="30"/>
  <c r="J119" i="30"/>
  <c r="N124" i="30"/>
  <c r="L131" i="30"/>
  <c r="J79" i="30"/>
  <c r="L79" i="30"/>
  <c r="L60" i="30"/>
  <c r="F65" i="30"/>
  <c r="H64" i="30"/>
  <c r="H62" i="30"/>
  <c r="H77" i="30"/>
  <c r="H85" i="30"/>
  <c r="J85" i="30"/>
  <c r="H76" i="28"/>
  <c r="D62" i="28"/>
  <c r="F56" i="30"/>
  <c r="F55" i="30"/>
  <c r="F75" i="30"/>
  <c r="F82" i="30"/>
  <c r="D104" i="28"/>
  <c r="C90" i="28"/>
  <c r="F104" i="28"/>
  <c r="J146" i="44"/>
  <c r="I138" i="43"/>
  <c r="I139" i="43"/>
  <c r="I142" i="43"/>
  <c r="I145" i="43"/>
  <c r="I137" i="43"/>
  <c r="I143" i="43"/>
  <c r="N141" i="45"/>
  <c r="O141" i="45"/>
  <c r="N137" i="44"/>
  <c r="O137" i="44"/>
  <c r="L144" i="45"/>
  <c r="M144" i="45"/>
  <c r="N141" i="44"/>
  <c r="O141" i="44"/>
  <c r="L137" i="44"/>
  <c r="M137" i="44"/>
  <c r="L139" i="44"/>
  <c r="M139" i="44"/>
  <c r="C16" i="43"/>
  <c r="F8" i="41"/>
  <c r="F7" i="40"/>
  <c r="I7" i="40"/>
  <c r="H7" i="40"/>
  <c r="F8" i="42"/>
  <c r="I8" i="42"/>
  <c r="H8" i="42"/>
  <c r="Q13" i="37"/>
  <c r="P13" i="37"/>
  <c r="Q7" i="37"/>
  <c r="P7" i="37"/>
  <c r="J26" i="37"/>
  <c r="I26" i="37"/>
  <c r="J38" i="37"/>
  <c r="I38" i="37"/>
  <c r="J50" i="37"/>
  <c r="I50" i="37"/>
  <c r="T12" i="42"/>
  <c r="T11" i="42"/>
  <c r="Q12" i="43"/>
  <c r="P12" i="43"/>
  <c r="L8" i="41"/>
  <c r="N15" i="35"/>
  <c r="N11" i="35"/>
  <c r="N10" i="35"/>
  <c r="N9" i="35"/>
  <c r="N8" i="35"/>
  <c r="V30" i="35"/>
  <c r="W30" i="35"/>
  <c r="AB18" i="35"/>
  <c r="AU16" i="35"/>
  <c r="AT16" i="35"/>
  <c r="H104" i="33"/>
  <c r="H84" i="33"/>
  <c r="H64" i="33"/>
  <c r="L33" i="33"/>
  <c r="L17" i="33"/>
  <c r="C87" i="33"/>
  <c r="F100" i="33"/>
  <c r="L42" i="31"/>
  <c r="AK34" i="35"/>
  <c r="AL34" i="35"/>
  <c r="F99" i="33"/>
  <c r="H99" i="33"/>
  <c r="F57" i="33"/>
  <c r="L35" i="33"/>
  <c r="L18" i="33"/>
  <c r="L76" i="33"/>
  <c r="K87" i="33"/>
  <c r="L106" i="33"/>
  <c r="L101" i="33"/>
  <c r="L84" i="31"/>
  <c r="L40" i="31"/>
  <c r="J28" i="36"/>
  <c r="I28" i="36"/>
  <c r="J43" i="36"/>
  <c r="I43" i="36"/>
  <c r="I14" i="36"/>
  <c r="J14" i="36"/>
  <c r="V17" i="35"/>
  <c r="L77" i="33"/>
  <c r="F58" i="33"/>
  <c r="F37" i="33"/>
  <c r="H37" i="33"/>
  <c r="L16" i="33"/>
  <c r="L13" i="33"/>
  <c r="L10" i="33"/>
  <c r="H100" i="33"/>
  <c r="H86" i="31"/>
  <c r="L80" i="31"/>
  <c r="L38" i="31"/>
  <c r="L32" i="31"/>
  <c r="AB17" i="35"/>
  <c r="N16" i="35"/>
  <c r="F54" i="33"/>
  <c r="H54" i="33"/>
  <c r="F84" i="33"/>
  <c r="F63" i="33"/>
  <c r="F107" i="33"/>
  <c r="J104" i="31"/>
  <c r="L104" i="31"/>
  <c r="J63" i="31"/>
  <c r="L63" i="31"/>
  <c r="F32" i="31"/>
  <c r="H32" i="31"/>
  <c r="F38" i="31"/>
  <c r="H38" i="31"/>
  <c r="F79" i="31"/>
  <c r="H79" i="31"/>
  <c r="F43" i="31"/>
  <c r="F86" i="31"/>
  <c r="L275" i="30"/>
  <c r="N275" i="30"/>
  <c r="L278" i="30"/>
  <c r="N278" i="30"/>
  <c r="F282" i="30"/>
  <c r="J285" i="30"/>
  <c r="L285" i="30"/>
  <c r="J275" i="30"/>
  <c r="J278" i="30"/>
  <c r="L281" i="30"/>
  <c r="H285" i="30"/>
  <c r="L218" i="30"/>
  <c r="J79" i="33"/>
  <c r="J63" i="33"/>
  <c r="J86" i="33"/>
  <c r="J18" i="33"/>
  <c r="J78" i="33"/>
  <c r="L78" i="33"/>
  <c r="J10" i="33"/>
  <c r="J16" i="33"/>
  <c r="J81" i="33"/>
  <c r="F62" i="31"/>
  <c r="H62" i="31"/>
  <c r="N54" i="31"/>
  <c r="J281" i="30"/>
  <c r="H275" i="30"/>
  <c r="F257" i="30"/>
  <c r="J251" i="30"/>
  <c r="L251" i="30"/>
  <c r="J254" i="30"/>
  <c r="L254" i="30"/>
  <c r="J257" i="30"/>
  <c r="L257" i="30"/>
  <c r="F261" i="30"/>
  <c r="H251" i="30"/>
  <c r="H254" i="30"/>
  <c r="H257" i="30"/>
  <c r="L260" i="30"/>
  <c r="J99" i="31"/>
  <c r="L99" i="31"/>
  <c r="N99" i="31"/>
  <c r="N32" i="31"/>
  <c r="N75" i="31"/>
  <c r="N81" i="31"/>
  <c r="F219" i="30"/>
  <c r="J215" i="30"/>
  <c r="J97" i="31"/>
  <c r="L97" i="31"/>
  <c r="J40" i="31"/>
  <c r="J83" i="31"/>
  <c r="J35" i="31"/>
  <c r="J76" i="31"/>
  <c r="J82" i="31"/>
  <c r="N98" i="33"/>
  <c r="N14" i="33"/>
  <c r="N97" i="33"/>
  <c r="N231" i="30"/>
  <c r="N234" i="30"/>
  <c r="H238" i="30"/>
  <c r="F231" i="30"/>
  <c r="F234" i="30"/>
  <c r="H237" i="30"/>
  <c r="H239" i="30"/>
  <c r="J238" i="30"/>
  <c r="F171" i="30"/>
  <c r="L174" i="30"/>
  <c r="L165" i="30"/>
  <c r="N165" i="30"/>
  <c r="L168" i="30"/>
  <c r="N168" i="30"/>
  <c r="F172" i="30"/>
  <c r="J175" i="30"/>
  <c r="L175" i="30"/>
  <c r="J63" i="30"/>
  <c r="L54" i="30"/>
  <c r="N54" i="30"/>
  <c r="N78" i="30"/>
  <c r="J75" i="30"/>
  <c r="L85" i="30"/>
  <c r="J187" i="30"/>
  <c r="L193" i="30"/>
  <c r="F196" i="30"/>
  <c r="F186" i="30"/>
  <c r="F189" i="30"/>
  <c r="F192" i="30"/>
  <c r="L195" i="30"/>
  <c r="H185" i="30"/>
  <c r="H188" i="30"/>
  <c r="H191" i="30"/>
  <c r="L194" i="30"/>
  <c r="L81" i="30"/>
  <c r="J83" i="30"/>
  <c r="L83" i="30"/>
  <c r="L124" i="30"/>
  <c r="F126" i="30"/>
  <c r="F119" i="30"/>
  <c r="F125" i="30"/>
  <c r="H125" i="30"/>
  <c r="L130" i="30"/>
  <c r="J78" i="30"/>
  <c r="L78" i="30"/>
  <c r="L57" i="30"/>
  <c r="N57" i="30"/>
  <c r="H83" i="30"/>
  <c r="H53" i="30"/>
  <c r="H87" i="30"/>
  <c r="J87" i="30"/>
  <c r="H78" i="30"/>
  <c r="D76" i="28"/>
  <c r="D160" i="28"/>
  <c r="F59" i="30"/>
  <c r="F58" i="30"/>
  <c r="F78" i="30"/>
  <c r="F84" i="30"/>
  <c r="F160" i="28"/>
  <c r="O137" i="45"/>
  <c r="C146" i="45"/>
  <c r="N137" i="45"/>
  <c r="S14" i="43"/>
  <c r="R14" i="43"/>
  <c r="M9" i="40"/>
  <c r="N12" i="40"/>
  <c r="N10" i="40"/>
  <c r="N11" i="40"/>
  <c r="F12" i="43"/>
  <c r="H12" i="43"/>
  <c r="I12" i="43"/>
  <c r="F10" i="42"/>
  <c r="H10" i="42"/>
  <c r="I10" i="42"/>
  <c r="P27" i="37"/>
  <c r="Q27" i="37"/>
  <c r="J35" i="37"/>
  <c r="I35" i="37"/>
  <c r="J47" i="37"/>
  <c r="I47" i="37"/>
  <c r="P31" i="36"/>
  <c r="Q31" i="36"/>
  <c r="Q25" i="36"/>
  <c r="P25" i="36"/>
  <c r="L9" i="41"/>
  <c r="H11" i="35"/>
  <c r="H10" i="35"/>
  <c r="H9" i="35"/>
  <c r="H8" i="35"/>
  <c r="H13" i="35"/>
  <c r="H18" i="35"/>
  <c r="V16" i="35"/>
  <c r="L102" i="33"/>
  <c r="H83" i="33"/>
  <c r="H63" i="33"/>
  <c r="F33" i="33"/>
  <c r="F17" i="33"/>
  <c r="F81" i="33"/>
  <c r="H84" i="31"/>
  <c r="AL36" i="35"/>
  <c r="AK36" i="35"/>
  <c r="H98" i="33"/>
  <c r="J98" i="33"/>
  <c r="F77" i="33"/>
  <c r="H77" i="33"/>
  <c r="F56" i="33"/>
  <c r="F35" i="33"/>
  <c r="H35" i="33"/>
  <c r="F18" i="33"/>
  <c r="H18" i="33"/>
  <c r="L82" i="33"/>
  <c r="L108" i="33"/>
  <c r="L105" i="33"/>
  <c r="J24" i="36"/>
  <c r="I24" i="36"/>
  <c r="J49" i="36"/>
  <c r="I49" i="36"/>
  <c r="AB16" i="35"/>
  <c r="F102" i="33"/>
  <c r="H102" i="33"/>
  <c r="H55" i="33"/>
  <c r="F36" i="33"/>
  <c r="H20" i="33"/>
  <c r="F16" i="33"/>
  <c r="H16" i="33"/>
  <c r="F13" i="33"/>
  <c r="H13" i="33"/>
  <c r="F10" i="33"/>
  <c r="H10" i="33"/>
  <c r="L85" i="31"/>
  <c r="L79" i="31"/>
  <c r="L37" i="31"/>
  <c r="L31" i="31"/>
  <c r="AJ13" i="35"/>
  <c r="AK13" i="35"/>
  <c r="AB12" i="35"/>
  <c r="N14" i="35"/>
  <c r="F60" i="33"/>
  <c r="F86" i="33"/>
  <c r="F79" i="33"/>
  <c r="L109" i="31"/>
  <c r="J101" i="31"/>
  <c r="L101" i="31"/>
  <c r="F61" i="31"/>
  <c r="H61" i="31"/>
  <c r="F33" i="31"/>
  <c r="H33" i="31"/>
  <c r="F41" i="31"/>
  <c r="H41" i="31"/>
  <c r="F80" i="31"/>
  <c r="F84" i="31"/>
  <c r="F273" i="30"/>
  <c r="H273" i="30"/>
  <c r="F276" i="30"/>
  <c r="H276" i="30"/>
  <c r="F279" i="30"/>
  <c r="H279" i="30"/>
  <c r="J282" i="30"/>
  <c r="L282" i="30"/>
  <c r="H282" i="30"/>
  <c r="F218" i="30"/>
  <c r="H218" i="30"/>
  <c r="J61" i="33"/>
  <c r="J64" i="33"/>
  <c r="J104" i="33"/>
  <c r="J21" i="33"/>
  <c r="J100" i="33"/>
  <c r="L100" i="33"/>
  <c r="J55" i="33"/>
  <c r="J11" i="33"/>
  <c r="J19" i="33"/>
  <c r="J103" i="33"/>
  <c r="J99" i="33"/>
  <c r="L99" i="33"/>
  <c r="N59" i="31"/>
  <c r="N53" i="31"/>
  <c r="N279" i="30"/>
  <c r="N273" i="30"/>
  <c r="L255" i="30"/>
  <c r="F252" i="30"/>
  <c r="F255" i="30"/>
  <c r="F258" i="30"/>
  <c r="J261" i="30"/>
  <c r="L261" i="30"/>
  <c r="N251" i="30"/>
  <c r="N254" i="30"/>
  <c r="N257" i="30"/>
  <c r="H261" i="30"/>
  <c r="N100" i="31"/>
  <c r="N33" i="31"/>
  <c r="N76" i="31"/>
  <c r="J218" i="30"/>
  <c r="J101" i="33"/>
  <c r="J43" i="31"/>
  <c r="J86" i="31"/>
  <c r="L86" i="31"/>
  <c r="J36" i="31"/>
  <c r="J77" i="31"/>
  <c r="J85" i="31"/>
  <c r="N9" i="33"/>
  <c r="N15" i="33"/>
  <c r="N103" i="33"/>
  <c r="H229" i="30"/>
  <c r="H232" i="30"/>
  <c r="H235" i="30"/>
  <c r="F240" i="30"/>
  <c r="J230" i="30"/>
  <c r="J233" i="30"/>
  <c r="J236" i="30"/>
  <c r="L231" i="30"/>
  <c r="L234" i="30"/>
  <c r="F239" i="30"/>
  <c r="J165" i="30"/>
  <c r="J168" i="30"/>
  <c r="L171" i="30"/>
  <c r="H175" i="30"/>
  <c r="F163" i="30"/>
  <c r="H163" i="30"/>
  <c r="F166" i="30"/>
  <c r="H166" i="30"/>
  <c r="F169" i="30"/>
  <c r="H169" i="30"/>
  <c r="J172" i="30"/>
  <c r="L172" i="30"/>
  <c r="J61" i="30"/>
  <c r="L61" i="30"/>
  <c r="N79" i="30"/>
  <c r="L59" i="30"/>
  <c r="L84" i="30"/>
  <c r="AS16" i="35"/>
  <c r="AR16" i="35"/>
  <c r="J188" i="30"/>
  <c r="L196" i="30"/>
  <c r="L186" i="30"/>
  <c r="L189" i="30"/>
  <c r="L192" i="30"/>
  <c r="H196" i="30"/>
  <c r="N185" i="30"/>
  <c r="N188" i="30"/>
  <c r="N191" i="30"/>
  <c r="H195" i="30"/>
  <c r="J59" i="30"/>
  <c r="J86" i="30"/>
  <c r="N123" i="30"/>
  <c r="F121" i="30"/>
  <c r="H121" i="30"/>
  <c r="H127" i="30"/>
  <c r="J127" i="30"/>
  <c r="N119" i="30"/>
  <c r="N125" i="30"/>
  <c r="L77" i="30"/>
  <c r="J53" i="30"/>
  <c r="L53" i="30"/>
  <c r="H59" i="30"/>
  <c r="H61" i="30"/>
  <c r="H65" i="30"/>
  <c r="J65" i="30"/>
  <c r="H79" i="30"/>
  <c r="D34" i="28"/>
  <c r="F61" i="30"/>
  <c r="F86" i="30"/>
  <c r="F81" i="30"/>
  <c r="F87" i="30"/>
  <c r="F118" i="28"/>
  <c r="C34" i="28"/>
  <c r="C20" i="28"/>
  <c r="C160" i="28"/>
  <c r="D132" i="28"/>
  <c r="J18" i="28"/>
  <c r="L18" i="28"/>
  <c r="E146" i="44"/>
  <c r="M136" i="44"/>
  <c r="L136" i="44"/>
  <c r="M141" i="44"/>
  <c r="L141" i="44"/>
  <c r="D16" i="43"/>
  <c r="C146" i="43"/>
  <c r="J12" i="43"/>
  <c r="J15" i="43"/>
  <c r="J13" i="43"/>
  <c r="F10" i="41"/>
  <c r="F7" i="41"/>
  <c r="F9" i="40"/>
  <c r="H9" i="40"/>
  <c r="I9" i="40"/>
  <c r="F6" i="40"/>
  <c r="F11" i="40"/>
  <c r="H6" i="40"/>
  <c r="F10" i="40"/>
  <c r="I6" i="40"/>
  <c r="F12" i="40"/>
  <c r="F13" i="43"/>
  <c r="I13" i="43"/>
  <c r="H13" i="43"/>
  <c r="F7" i="43"/>
  <c r="J30" i="37"/>
  <c r="I30" i="37"/>
  <c r="I42" i="37"/>
  <c r="J42" i="37"/>
  <c r="Q14" i="43"/>
  <c r="P14" i="43"/>
  <c r="M10" i="41"/>
  <c r="L10" i="41"/>
  <c r="V14" i="35"/>
  <c r="N12" i="35"/>
  <c r="W34" i="35"/>
  <c r="V34" i="35"/>
  <c r="AB15" i="35"/>
  <c r="H108" i="33"/>
  <c r="H82" i="33"/>
  <c r="H41" i="33"/>
  <c r="L83" i="31"/>
  <c r="H40" i="31"/>
  <c r="H76" i="33"/>
  <c r="J76" i="33"/>
  <c r="L41" i="33"/>
  <c r="F34" i="33"/>
  <c r="L84" i="33"/>
  <c r="L63" i="33"/>
  <c r="L107" i="33"/>
  <c r="H82" i="31"/>
  <c r="J10" i="36"/>
  <c r="I10" i="36"/>
  <c r="H16" i="35"/>
  <c r="H101" i="33"/>
  <c r="F61" i="33"/>
  <c r="H61" i="33"/>
  <c r="L53" i="33"/>
  <c r="H33" i="33"/>
  <c r="L19" i="33"/>
  <c r="L15" i="33"/>
  <c r="L12" i="33"/>
  <c r="L9" i="33"/>
  <c r="H81" i="33"/>
  <c r="L78" i="31"/>
  <c r="H42" i="31"/>
  <c r="L36" i="31"/>
  <c r="V15" i="35"/>
  <c r="L81" i="33"/>
  <c r="F42" i="33"/>
  <c r="H42" i="33"/>
  <c r="F62" i="33"/>
  <c r="H62" i="33"/>
  <c r="F98" i="33"/>
  <c r="F83" i="33"/>
  <c r="L106" i="31"/>
  <c r="J98" i="31"/>
  <c r="L98" i="31"/>
  <c r="F34" i="31"/>
  <c r="H34" i="31"/>
  <c r="F75" i="31"/>
  <c r="H75" i="31"/>
  <c r="F81" i="31"/>
  <c r="F87" i="31"/>
  <c r="H87" i="31"/>
  <c r="L273" i="30"/>
  <c r="L276" i="30"/>
  <c r="L279" i="30"/>
  <c r="F283" i="30"/>
  <c r="J273" i="30"/>
  <c r="J276" i="30"/>
  <c r="J279" i="30"/>
  <c r="J217" i="30"/>
  <c r="L217" i="30"/>
  <c r="J54" i="33"/>
  <c r="L54" i="33"/>
  <c r="J82" i="33"/>
  <c r="J105" i="33"/>
  <c r="J35" i="33"/>
  <c r="J17" i="33"/>
  <c r="J60" i="33"/>
  <c r="J12" i="33"/>
  <c r="J31" i="33"/>
  <c r="J80" i="33"/>
  <c r="J109" i="31"/>
  <c r="N58" i="31"/>
  <c r="F254" i="30"/>
  <c r="J252" i="30"/>
  <c r="J255" i="30"/>
  <c r="J258" i="30"/>
  <c r="F262" i="30"/>
  <c r="H252" i="30"/>
  <c r="H255" i="30"/>
  <c r="H258" i="30"/>
  <c r="J65" i="31"/>
  <c r="L65" i="31"/>
  <c r="N101" i="31"/>
  <c r="N34" i="31"/>
  <c r="N77" i="31"/>
  <c r="F65" i="31"/>
  <c r="H65" i="31"/>
  <c r="J84" i="31"/>
  <c r="J31" i="31"/>
  <c r="J37" i="31"/>
  <c r="J78" i="31"/>
  <c r="N99" i="33"/>
  <c r="N10" i="33"/>
  <c r="N229" i="30"/>
  <c r="N232" i="30"/>
  <c r="N235" i="30"/>
  <c r="F237" i="30"/>
  <c r="F229" i="30"/>
  <c r="F232" i="30"/>
  <c r="F235" i="30"/>
  <c r="J240" i="30"/>
  <c r="L239" i="30"/>
  <c r="H172" i="30"/>
  <c r="L163" i="30"/>
  <c r="N163" i="30"/>
  <c r="L166" i="30"/>
  <c r="N166" i="30"/>
  <c r="L169" i="30"/>
  <c r="N169" i="30"/>
  <c r="F173" i="30"/>
  <c r="H173" i="30"/>
  <c r="J77" i="30"/>
  <c r="J60" i="30"/>
  <c r="N80" i="30"/>
  <c r="L56" i="30"/>
  <c r="L87" i="30"/>
  <c r="J189" i="30"/>
  <c r="H197" i="30"/>
  <c r="F187" i="30"/>
  <c r="F190" i="30"/>
  <c r="H193" i="30"/>
  <c r="H186" i="30"/>
  <c r="H189" i="30"/>
  <c r="H192" i="30"/>
  <c r="J56" i="30"/>
  <c r="N121" i="30"/>
  <c r="F128" i="30"/>
  <c r="H128" i="30"/>
  <c r="F127" i="30"/>
  <c r="L76" i="30"/>
  <c r="F53" i="30"/>
  <c r="H86" i="30"/>
  <c r="H63" i="30"/>
  <c r="H84" i="30"/>
  <c r="H80" i="30"/>
  <c r="J80" i="30"/>
  <c r="D118" i="28"/>
  <c r="F62" i="30"/>
  <c r="F80" i="30"/>
  <c r="F83" i="30"/>
  <c r="D90" i="28"/>
  <c r="C132" i="28"/>
  <c r="C146" i="44"/>
  <c r="O136" i="44"/>
  <c r="N136" i="44"/>
  <c r="D146" i="44"/>
  <c r="M137" i="45"/>
  <c r="L137" i="45"/>
  <c r="N10" i="42"/>
  <c r="N9" i="42"/>
  <c r="N11" i="42"/>
  <c r="N12" i="42"/>
  <c r="T11" i="41"/>
  <c r="T12" i="41"/>
  <c r="M8" i="40"/>
  <c r="F14" i="43"/>
  <c r="T12" i="40"/>
  <c r="T11" i="40"/>
  <c r="F7" i="42"/>
  <c r="Q47" i="37"/>
  <c r="P47" i="37"/>
  <c r="J27" i="37"/>
  <c r="I27" i="37"/>
  <c r="I39" i="37"/>
  <c r="J39" i="37"/>
  <c r="J51" i="37"/>
  <c r="I51" i="37"/>
  <c r="Q23" i="36"/>
  <c r="P23" i="36"/>
  <c r="Q32" i="36"/>
  <c r="P32" i="36"/>
  <c r="L6" i="41"/>
  <c r="J11" i="41"/>
  <c r="M6" i="41"/>
  <c r="J12" i="41"/>
  <c r="AL13" i="35"/>
  <c r="AL18" i="35"/>
  <c r="AL16" i="35"/>
  <c r="AL14" i="35"/>
  <c r="AL17" i="35"/>
  <c r="I39" i="35"/>
  <c r="H39" i="35"/>
  <c r="H15" i="35"/>
  <c r="H107" i="33"/>
  <c r="L80" i="33"/>
  <c r="H57" i="33"/>
  <c r="L20" i="33"/>
  <c r="C109" i="33"/>
  <c r="L39" i="31"/>
  <c r="AK35" i="35"/>
  <c r="AL35" i="35"/>
  <c r="F41" i="33"/>
  <c r="L21" i="33"/>
  <c r="L60" i="33"/>
  <c r="L86" i="33"/>
  <c r="L79" i="33"/>
  <c r="L87" i="31"/>
  <c r="H81" i="31"/>
  <c r="J6" i="36"/>
  <c r="I6" i="36"/>
  <c r="J26" i="36"/>
  <c r="I26" i="36"/>
  <c r="J31" i="36"/>
  <c r="I31" i="36"/>
  <c r="AK18" i="35"/>
  <c r="AJ18" i="35"/>
  <c r="H60" i="33"/>
  <c r="F53" i="33"/>
  <c r="H53" i="33"/>
  <c r="L31" i="33"/>
  <c r="F19" i="33"/>
  <c r="H19" i="33"/>
  <c r="F15" i="33"/>
  <c r="H15" i="33"/>
  <c r="F12" i="33"/>
  <c r="H12" i="33"/>
  <c r="F9" i="33"/>
  <c r="H9" i="33"/>
  <c r="H83" i="31"/>
  <c r="L77" i="31"/>
  <c r="L41" i="31"/>
  <c r="L35" i="31"/>
  <c r="V18" i="35"/>
  <c r="H12" i="35"/>
  <c r="F40" i="33"/>
  <c r="H40" i="33"/>
  <c r="F64" i="33"/>
  <c r="F104" i="33"/>
  <c r="F85" i="33"/>
  <c r="J56" i="33"/>
  <c r="L56" i="33"/>
  <c r="F106" i="31"/>
  <c r="H106" i="31"/>
  <c r="F35" i="31"/>
  <c r="H35" i="31"/>
  <c r="F76" i="31"/>
  <c r="H76" i="31"/>
  <c r="F82" i="31"/>
  <c r="F39" i="31"/>
  <c r="F274" i="30"/>
  <c r="H274" i="30"/>
  <c r="F277" i="30"/>
  <c r="H277" i="30"/>
  <c r="F280" i="30"/>
  <c r="H280" i="30"/>
  <c r="L283" i="30"/>
  <c r="J283" i="30"/>
  <c r="F217" i="30"/>
  <c r="J36" i="33"/>
  <c r="L36" i="33"/>
  <c r="J83" i="33"/>
  <c r="J106" i="33"/>
  <c r="J39" i="33"/>
  <c r="J20" i="33"/>
  <c r="L75" i="33"/>
  <c r="J13" i="33"/>
  <c r="J37" i="33"/>
  <c r="J102" i="33"/>
  <c r="F101" i="31"/>
  <c r="H101" i="31"/>
  <c r="N57" i="31"/>
  <c r="H278" i="30"/>
  <c r="H262" i="30"/>
  <c r="L252" i="30"/>
  <c r="F253" i="30"/>
  <c r="F256" i="30"/>
  <c r="F259" i="30"/>
  <c r="H259" i="30"/>
  <c r="L262" i="30"/>
  <c r="N252" i="30"/>
  <c r="N255" i="30"/>
  <c r="J262" i="30"/>
  <c r="J34" i="33"/>
  <c r="L34" i="33"/>
  <c r="F63" i="31"/>
  <c r="H63" i="31"/>
  <c r="N102" i="31"/>
  <c r="N35" i="31"/>
  <c r="N78" i="31"/>
  <c r="H217" i="30"/>
  <c r="F105" i="31"/>
  <c r="H105" i="31"/>
  <c r="J61" i="31"/>
  <c r="L61" i="31"/>
  <c r="J87" i="31"/>
  <c r="J32" i="31"/>
  <c r="J38" i="31"/>
  <c r="J79" i="31"/>
  <c r="N102" i="33"/>
  <c r="N11" i="33"/>
  <c r="H230" i="30"/>
  <c r="H233" i="30"/>
  <c r="H236" i="30"/>
  <c r="J231" i="30"/>
  <c r="J234" i="30"/>
  <c r="L237" i="30"/>
  <c r="L229" i="30"/>
  <c r="L232" i="30"/>
  <c r="L235" i="30"/>
  <c r="L240" i="30"/>
  <c r="F241" i="30"/>
  <c r="H240" i="30"/>
  <c r="J163" i="30"/>
  <c r="J166" i="30"/>
  <c r="J169" i="30"/>
  <c r="F164" i="30"/>
  <c r="H164" i="30"/>
  <c r="F167" i="30"/>
  <c r="H167" i="30"/>
  <c r="F170" i="30"/>
  <c r="H170" i="30"/>
  <c r="L173" i="30"/>
  <c r="L75" i="30"/>
  <c r="N59" i="30"/>
  <c r="N75" i="30"/>
  <c r="N81" i="30"/>
  <c r="J190" i="30"/>
  <c r="L187" i="30"/>
  <c r="L190" i="30"/>
  <c r="J197" i="30"/>
  <c r="N186" i="30"/>
  <c r="N189" i="30"/>
  <c r="F193" i="30"/>
  <c r="J196" i="30"/>
  <c r="L129" i="30"/>
  <c r="F123" i="30"/>
  <c r="J129" i="30"/>
  <c r="F122" i="30"/>
  <c r="H122" i="30"/>
  <c r="J128" i="30"/>
  <c r="L64" i="30"/>
  <c r="H57" i="30"/>
  <c r="H55" i="30"/>
  <c r="J55" i="30"/>
  <c r="H75" i="30"/>
  <c r="H81" i="30"/>
  <c r="J81" i="30"/>
  <c r="C104" i="28"/>
  <c r="F90" i="28"/>
  <c r="D20" i="28"/>
  <c r="F63" i="30"/>
  <c r="F85" i="30"/>
  <c r="F76" i="30"/>
  <c r="C76" i="28"/>
  <c r="H56" i="30"/>
  <c r="F132" i="28"/>
  <c r="H20" i="28"/>
  <c r="L123" i="28"/>
  <c r="J123" i="28"/>
  <c r="F34" i="28"/>
  <c r="F20" i="28"/>
  <c r="E20" i="28"/>
  <c r="L12" i="28"/>
  <c r="J12" i="28"/>
  <c r="L16" i="28"/>
  <c r="J16" i="28"/>
  <c r="J94" i="28"/>
  <c r="L94" i="28"/>
  <c r="E104" i="28"/>
  <c r="J96" i="28"/>
  <c r="L96" i="28"/>
  <c r="J33" i="28"/>
  <c r="L33" i="28"/>
  <c r="E90" i="28"/>
  <c r="J121" i="28"/>
  <c r="L121" i="28"/>
  <c r="F118" i="27"/>
  <c r="F104" i="27"/>
  <c r="F90" i="27"/>
  <c r="F76" i="27"/>
  <c r="F62" i="27"/>
  <c r="F48" i="27"/>
  <c r="F34" i="27"/>
  <c r="F20" i="27"/>
  <c r="E104" i="27"/>
  <c r="E90" i="27"/>
  <c r="E76" i="27"/>
  <c r="E62" i="27"/>
  <c r="E48" i="27"/>
  <c r="E34" i="27"/>
  <c r="E20" i="27"/>
  <c r="E62" i="28"/>
  <c r="K9" i="28"/>
  <c r="I9" i="28"/>
  <c r="D118" i="27"/>
  <c r="D104" i="27"/>
  <c r="D90" i="27"/>
  <c r="D76" i="27"/>
  <c r="D62" i="27"/>
  <c r="D48" i="27"/>
  <c r="D34" i="27"/>
  <c r="D20" i="27"/>
  <c r="K8" i="28"/>
  <c r="I8" i="28"/>
  <c r="K50" i="28"/>
  <c r="I50" i="28"/>
  <c r="I107" i="28"/>
  <c r="K107" i="28"/>
  <c r="G20" i="28"/>
  <c r="I12" i="28"/>
  <c r="K12" i="28"/>
  <c r="I24" i="28"/>
  <c r="K24" i="28"/>
  <c r="K29" i="28"/>
  <c r="I29" i="28"/>
  <c r="K73" i="28"/>
  <c r="I73" i="28"/>
  <c r="K114" i="28"/>
  <c r="I114" i="28"/>
  <c r="I142" i="28"/>
  <c r="K142" i="28"/>
  <c r="G118" i="27"/>
  <c r="G146" i="27"/>
  <c r="G118" i="26"/>
  <c r="G146" i="26"/>
  <c r="F90" i="26"/>
  <c r="F62" i="26"/>
  <c r="F34" i="26"/>
  <c r="C20" i="27"/>
  <c r="C48" i="27"/>
  <c r="C62" i="27"/>
  <c r="C76" i="27"/>
  <c r="C104" i="27"/>
  <c r="C118" i="27"/>
  <c r="C146" i="27"/>
  <c r="D90" i="26"/>
  <c r="D34" i="26"/>
  <c r="L239" i="24"/>
  <c r="L192" i="24"/>
  <c r="J188" i="24"/>
  <c r="Q21" i="22"/>
  <c r="D132" i="26"/>
  <c r="D160" i="26"/>
  <c r="L255" i="24"/>
  <c r="L261" i="24"/>
  <c r="J267" i="24"/>
  <c r="N257" i="24"/>
  <c r="N260" i="24"/>
  <c r="J258" i="24"/>
  <c r="J230" i="24"/>
  <c r="J236" i="24"/>
  <c r="N231" i="24"/>
  <c r="N234" i="24"/>
  <c r="N189" i="24"/>
  <c r="S21" i="22"/>
  <c r="L23" i="28"/>
  <c r="J23" i="28"/>
  <c r="L55" i="28"/>
  <c r="J55" i="28"/>
  <c r="E118" i="28"/>
  <c r="J9" i="28"/>
  <c r="L9" i="28"/>
  <c r="L57" i="28"/>
  <c r="J57" i="28"/>
  <c r="E48" i="28"/>
  <c r="J40" i="28"/>
  <c r="L40" i="28"/>
  <c r="J86" i="28"/>
  <c r="L86" i="28"/>
  <c r="L158" i="28"/>
  <c r="J158" i="28"/>
  <c r="J88" i="28"/>
  <c r="L88" i="28"/>
  <c r="L127" i="28"/>
  <c r="J127" i="28"/>
  <c r="F132" i="27"/>
  <c r="F160" i="27"/>
  <c r="G62" i="28"/>
  <c r="E132" i="27"/>
  <c r="J52" i="28"/>
  <c r="L52" i="28"/>
  <c r="D132" i="27"/>
  <c r="D160" i="27"/>
  <c r="K14" i="28"/>
  <c r="I14" i="28"/>
  <c r="I109" i="28"/>
  <c r="K109" i="28"/>
  <c r="I18" i="28"/>
  <c r="K18" i="28"/>
  <c r="G146" i="28"/>
  <c r="K30" i="28"/>
  <c r="I30" i="28"/>
  <c r="I36" i="28"/>
  <c r="K36" i="28"/>
  <c r="K75" i="28"/>
  <c r="I75" i="28"/>
  <c r="K121" i="28"/>
  <c r="I121" i="28"/>
  <c r="G118" i="28"/>
  <c r="G90" i="27"/>
  <c r="C160" i="27"/>
  <c r="C90" i="27"/>
  <c r="C34" i="27"/>
  <c r="L234" i="24"/>
  <c r="J193" i="24"/>
  <c r="J189" i="24"/>
  <c r="J195" i="24"/>
  <c r="H21" i="22"/>
  <c r="J13" i="22"/>
  <c r="K13" i="22"/>
  <c r="L256" i="24"/>
  <c r="L262" i="24"/>
  <c r="J266" i="24"/>
  <c r="J259" i="24"/>
  <c r="J265" i="24"/>
  <c r="J231" i="24"/>
  <c r="L237" i="24"/>
  <c r="J240" i="24"/>
  <c r="J238" i="24"/>
  <c r="L188" i="24"/>
  <c r="N188" i="24"/>
  <c r="D21" i="22"/>
  <c r="E146" i="28"/>
  <c r="L29" i="28"/>
  <c r="J29" i="28"/>
  <c r="J112" i="28"/>
  <c r="L112" i="28"/>
  <c r="J15" i="28"/>
  <c r="L15" i="28"/>
  <c r="J46" i="28"/>
  <c r="L46" i="28"/>
  <c r="J50" i="28"/>
  <c r="L50" i="28"/>
  <c r="E160" i="27"/>
  <c r="E118" i="27"/>
  <c r="J109" i="28"/>
  <c r="L109" i="28"/>
  <c r="D146" i="27"/>
  <c r="G34" i="28"/>
  <c r="I27" i="28"/>
  <c r="K27" i="28"/>
  <c r="G76" i="28"/>
  <c r="I68" i="28"/>
  <c r="K68" i="28"/>
  <c r="K127" i="28"/>
  <c r="I127" i="28"/>
  <c r="I37" i="28"/>
  <c r="K37" i="28"/>
  <c r="I42" i="28"/>
  <c r="K42" i="28"/>
  <c r="K116" i="28"/>
  <c r="I116" i="28"/>
  <c r="K155" i="28"/>
  <c r="I155" i="28"/>
  <c r="G132" i="27"/>
  <c r="G160" i="27"/>
  <c r="G160" i="26"/>
  <c r="J157" i="26"/>
  <c r="I157" i="26"/>
  <c r="F118" i="26"/>
  <c r="F132" i="26"/>
  <c r="F146" i="26"/>
  <c r="C132" i="27"/>
  <c r="L231" i="24"/>
  <c r="J194" i="24"/>
  <c r="L194" i="24"/>
  <c r="J190" i="24"/>
  <c r="L196" i="24"/>
  <c r="L257" i="24"/>
  <c r="N255" i="24"/>
  <c r="N258" i="24"/>
  <c r="N261" i="24"/>
  <c r="L267" i="24"/>
  <c r="J260" i="24"/>
  <c r="L266" i="24"/>
  <c r="J232" i="24"/>
  <c r="N229" i="24"/>
  <c r="N232" i="24"/>
  <c r="N235" i="24"/>
  <c r="L241" i="24"/>
  <c r="L236" i="24"/>
  <c r="F21" i="22"/>
  <c r="I22" i="28"/>
  <c r="K22" i="28"/>
  <c r="L142" i="28"/>
  <c r="J142" i="28"/>
  <c r="L36" i="28"/>
  <c r="J36" i="28"/>
  <c r="J73" i="28"/>
  <c r="L73" i="28"/>
  <c r="E132" i="28"/>
  <c r="L22" i="28"/>
  <c r="J22" i="28"/>
  <c r="L116" i="28"/>
  <c r="J116" i="28"/>
  <c r="J8" i="28"/>
  <c r="L8" i="28"/>
  <c r="J107" i="28"/>
  <c r="L107" i="28"/>
  <c r="J140" i="28"/>
  <c r="L140" i="28"/>
  <c r="L30" i="28"/>
  <c r="J30" i="28"/>
  <c r="E160" i="28"/>
  <c r="K33" i="28"/>
  <c r="I33" i="28"/>
  <c r="I70" i="28"/>
  <c r="K70" i="28"/>
  <c r="K43" i="28"/>
  <c r="I43" i="28"/>
  <c r="K10" i="28"/>
  <c r="I10" i="28"/>
  <c r="K94" i="28"/>
  <c r="I94" i="28"/>
  <c r="K140" i="28"/>
  <c r="I140" i="28"/>
  <c r="K78" i="28"/>
  <c r="I78" i="28"/>
  <c r="I123" i="28"/>
  <c r="K123" i="28"/>
  <c r="K158" i="28"/>
  <c r="I158" i="28"/>
  <c r="E132" i="26"/>
  <c r="C118" i="26"/>
  <c r="C132" i="26"/>
  <c r="C160" i="26"/>
  <c r="K157" i="26"/>
  <c r="L189" i="24"/>
  <c r="L195" i="24"/>
  <c r="J191" i="24"/>
  <c r="D118" i="26"/>
  <c r="D146" i="26"/>
  <c r="L258" i="24"/>
  <c r="J264" i="24"/>
  <c r="J255" i="24"/>
  <c r="J261" i="24"/>
  <c r="J233" i="24"/>
  <c r="J239" i="24"/>
  <c r="L233" i="24"/>
  <c r="L235" i="24"/>
  <c r="J155" i="28"/>
  <c r="L155" i="28"/>
  <c r="L42" i="28"/>
  <c r="J42" i="28"/>
  <c r="L28" i="28"/>
  <c r="J28" i="28"/>
  <c r="L78" i="28"/>
  <c r="J78" i="28"/>
  <c r="L14" i="28"/>
  <c r="J14" i="28"/>
  <c r="I28" i="28"/>
  <c r="K28" i="28"/>
  <c r="F146" i="27"/>
  <c r="G48" i="28"/>
  <c r="I40" i="28"/>
  <c r="K40" i="28"/>
  <c r="K86" i="28"/>
  <c r="I86" i="28"/>
  <c r="I11" i="28"/>
  <c r="K11" i="28"/>
  <c r="I51" i="28"/>
  <c r="K51" i="28"/>
  <c r="K16" i="28"/>
  <c r="I16" i="28"/>
  <c r="K55" i="28"/>
  <c r="I55" i="28"/>
  <c r="G104" i="28"/>
  <c r="I96" i="28"/>
  <c r="K96" i="28"/>
  <c r="G62" i="27"/>
  <c r="C104" i="26"/>
  <c r="C76" i="26"/>
  <c r="C48" i="26"/>
  <c r="C20" i="26"/>
  <c r="F160" i="26"/>
  <c r="C146" i="26"/>
  <c r="G104" i="26"/>
  <c r="G90" i="26"/>
  <c r="G76" i="26"/>
  <c r="G62" i="26"/>
  <c r="G48" i="26"/>
  <c r="G34" i="26"/>
  <c r="G20" i="26"/>
  <c r="G132" i="26"/>
  <c r="E104" i="26"/>
  <c r="E76" i="26"/>
  <c r="E48" i="26"/>
  <c r="E20" i="26"/>
  <c r="E118" i="26"/>
  <c r="E146" i="26"/>
  <c r="E160" i="26"/>
  <c r="L190" i="24"/>
  <c r="N190" i="24"/>
  <c r="J196" i="24"/>
  <c r="J192" i="24"/>
  <c r="X12" i="22"/>
  <c r="X18" i="22"/>
  <c r="X10" i="22"/>
  <c r="X14" i="22"/>
  <c r="X15" i="22"/>
  <c r="X20" i="22"/>
  <c r="X16" i="22"/>
  <c r="D20" i="26"/>
  <c r="D48" i="26"/>
  <c r="D62" i="26"/>
  <c r="D76" i="26"/>
  <c r="D104" i="26"/>
  <c r="L259" i="24"/>
  <c r="L265" i="24"/>
  <c r="N256" i="24"/>
  <c r="N259" i="24"/>
  <c r="J263" i="24"/>
  <c r="J256" i="24"/>
  <c r="J262" i="24"/>
  <c r="J234" i="24"/>
  <c r="L240" i="24"/>
  <c r="N230" i="24"/>
  <c r="N233" i="24"/>
  <c r="J237" i="24"/>
  <c r="L230" i="24"/>
  <c r="L232" i="24"/>
  <c r="C48" i="28"/>
  <c r="H48" i="28"/>
  <c r="G90" i="28"/>
  <c r="L10" i="28"/>
  <c r="J10" i="28"/>
  <c r="L51" i="28"/>
  <c r="J51" i="28"/>
  <c r="E34" i="28"/>
  <c r="L27" i="28"/>
  <c r="J27" i="28"/>
  <c r="E76" i="28"/>
  <c r="J68" i="28"/>
  <c r="L68" i="28"/>
  <c r="J136" i="28"/>
  <c r="L136" i="28"/>
  <c r="J75" i="28"/>
  <c r="L75" i="28"/>
  <c r="J114" i="28"/>
  <c r="L114" i="28"/>
  <c r="E146" i="27"/>
  <c r="G160" i="28"/>
  <c r="L11" i="28"/>
  <c r="J11" i="28"/>
  <c r="I15" i="28"/>
  <c r="K15" i="28"/>
  <c r="I46" i="28"/>
  <c r="K46" i="28"/>
  <c r="I88" i="28"/>
  <c r="K88" i="28"/>
  <c r="K17" i="28"/>
  <c r="I17" i="28"/>
  <c r="K23" i="28"/>
  <c r="I23" i="28"/>
  <c r="I57" i="28"/>
  <c r="K57" i="28"/>
  <c r="K112" i="28"/>
  <c r="I112" i="28"/>
  <c r="I52" i="28"/>
  <c r="K52" i="28"/>
  <c r="K136" i="28"/>
  <c r="I136" i="28"/>
  <c r="G132" i="28"/>
  <c r="G20" i="27"/>
  <c r="G34" i="27"/>
  <c r="G48" i="27"/>
  <c r="G76" i="27"/>
  <c r="G104" i="27"/>
  <c r="F104" i="26"/>
  <c r="C90" i="26"/>
  <c r="F76" i="26"/>
  <c r="C62" i="26"/>
  <c r="F48" i="26"/>
  <c r="C34" i="26"/>
  <c r="F20" i="26"/>
  <c r="E90" i="26"/>
  <c r="E62" i="26"/>
  <c r="E34" i="26"/>
  <c r="J241" i="24"/>
  <c r="L191" i="24"/>
  <c r="N191" i="24"/>
  <c r="J197" i="24"/>
  <c r="L197" i="24"/>
  <c r="L193" i="24"/>
  <c r="L260" i="24"/>
  <c r="L264" i="24"/>
  <c r="J257" i="24"/>
  <c r="L263" i="24"/>
  <c r="J229" i="24"/>
  <c r="J235" i="24"/>
  <c r="L238" i="24"/>
  <c r="L229" i="24"/>
  <c r="J15" i="22"/>
  <c r="K15" i="22"/>
  <c r="J207" i="24"/>
  <c r="L207" i="24"/>
  <c r="L213" i="24"/>
  <c r="J219" i="24"/>
  <c r="H81" i="21"/>
  <c r="H48" i="21"/>
  <c r="H29" i="21"/>
  <c r="D120" i="21"/>
  <c r="E49" i="22"/>
  <c r="E91" i="22"/>
  <c r="E133" i="22"/>
  <c r="D64" i="21"/>
  <c r="C120" i="21"/>
  <c r="V12" i="22"/>
  <c r="W12" i="22"/>
  <c r="G50" i="21"/>
  <c r="O22" i="21"/>
  <c r="H95" i="21"/>
  <c r="F148" i="21"/>
  <c r="E134" i="21"/>
  <c r="G49" i="22"/>
  <c r="G91" i="22"/>
  <c r="G133" i="22"/>
  <c r="J209" i="24"/>
  <c r="J210" i="24"/>
  <c r="N208" i="24"/>
  <c r="N211" i="24"/>
  <c r="J215" i="24"/>
  <c r="L208" i="24"/>
  <c r="L214" i="24"/>
  <c r="D78" i="21"/>
  <c r="T21" i="22"/>
  <c r="C162" i="21"/>
  <c r="C50" i="21"/>
  <c r="V18" i="22"/>
  <c r="W18" i="22"/>
  <c r="I21" i="22"/>
  <c r="C63" i="22"/>
  <c r="C105" i="22"/>
  <c r="C147" i="22"/>
  <c r="H146" i="21"/>
  <c r="E106" i="21"/>
  <c r="R13" i="21"/>
  <c r="R19" i="21"/>
  <c r="J208" i="24"/>
  <c r="J212" i="24"/>
  <c r="J213" i="24"/>
  <c r="L216" i="24"/>
  <c r="L209" i="24"/>
  <c r="D162" i="21"/>
  <c r="H68" i="21"/>
  <c r="H35" i="21"/>
  <c r="I68" i="21"/>
  <c r="I55" i="21"/>
  <c r="I159" i="21"/>
  <c r="I29" i="21"/>
  <c r="I95" i="21"/>
  <c r="I108" i="21"/>
  <c r="I146" i="21"/>
  <c r="I35" i="21"/>
  <c r="I48" i="21"/>
  <c r="I74" i="21"/>
  <c r="I42" i="21"/>
  <c r="I161" i="21"/>
  <c r="I133" i="21"/>
  <c r="I61" i="21"/>
  <c r="I81" i="21"/>
  <c r="E21" i="22"/>
  <c r="E35" i="22"/>
  <c r="E77" i="22"/>
  <c r="E119" i="22"/>
  <c r="E161" i="22"/>
  <c r="D134" i="21"/>
  <c r="F22" i="21"/>
  <c r="C134" i="21"/>
  <c r="D50" i="21"/>
  <c r="W14" i="22"/>
  <c r="V14" i="22"/>
  <c r="F78" i="21"/>
  <c r="C36" i="21"/>
  <c r="H108" i="21"/>
  <c r="F162" i="21"/>
  <c r="E148" i="21"/>
  <c r="E36" i="21"/>
  <c r="E50" i="21"/>
  <c r="G35" i="22"/>
  <c r="G77" i="22"/>
  <c r="G119" i="22"/>
  <c r="G161" i="22"/>
  <c r="J211" i="24"/>
  <c r="L215" i="24"/>
  <c r="L218" i="24"/>
  <c r="N209" i="24"/>
  <c r="N212" i="24"/>
  <c r="L210" i="24"/>
  <c r="J216" i="24"/>
  <c r="W15" i="22"/>
  <c r="V15" i="22"/>
  <c r="H55" i="21"/>
  <c r="D92" i="21"/>
  <c r="L13" i="22"/>
  <c r="L15" i="22"/>
  <c r="P21" i="22"/>
  <c r="C78" i="21"/>
  <c r="F36" i="21"/>
  <c r="C21" i="22"/>
  <c r="D36" i="21"/>
  <c r="C22" i="21"/>
  <c r="W20" i="22"/>
  <c r="V20" i="22"/>
  <c r="C49" i="22"/>
  <c r="C91" i="22"/>
  <c r="C133" i="22"/>
  <c r="C148" i="21"/>
  <c r="F120" i="21"/>
  <c r="H159" i="21"/>
  <c r="H161" i="21"/>
  <c r="E120" i="21"/>
  <c r="E22" i="21"/>
  <c r="E162" i="21"/>
  <c r="J214" i="24"/>
  <c r="J217" i="24"/>
  <c r="J218" i="24"/>
  <c r="L211" i="24"/>
  <c r="L217" i="24"/>
  <c r="F134" i="21"/>
  <c r="C92" i="21"/>
  <c r="H74" i="21"/>
  <c r="F50" i="21"/>
  <c r="H42" i="21"/>
  <c r="Q13" i="21"/>
  <c r="E63" i="22"/>
  <c r="E105" i="22"/>
  <c r="E147" i="22"/>
  <c r="F106" i="21"/>
  <c r="L22" i="21"/>
  <c r="V10" i="22"/>
  <c r="W10" i="22"/>
  <c r="F64" i="21"/>
  <c r="F92" i="21"/>
  <c r="E64" i="21"/>
  <c r="G105" i="19"/>
  <c r="G21" i="22"/>
  <c r="G63" i="22"/>
  <c r="G105" i="22"/>
  <c r="G147" i="22"/>
  <c r="N207" i="24"/>
  <c r="N210" i="24"/>
  <c r="N213" i="24"/>
  <c r="L219" i="24"/>
  <c r="L212" i="24"/>
  <c r="H61" i="21"/>
  <c r="D148" i="21"/>
  <c r="D22" i="21"/>
  <c r="C106" i="21"/>
  <c r="D106" i="21"/>
  <c r="C64" i="21"/>
  <c r="W16" i="22"/>
  <c r="V16" i="22"/>
  <c r="C35" i="22"/>
  <c r="C77" i="22"/>
  <c r="C119" i="22"/>
  <c r="C161" i="22"/>
  <c r="H133" i="21"/>
  <c r="E92" i="21"/>
  <c r="E78" i="21"/>
  <c r="G65" i="19"/>
  <c r="M22" i="21"/>
  <c r="N22" i="21"/>
  <c r="V63" i="19"/>
  <c r="V9" i="19"/>
  <c r="V79" i="19"/>
  <c r="V133" i="19"/>
  <c r="X67" i="18"/>
  <c r="W62" i="18"/>
  <c r="X47" i="18"/>
  <c r="T34" i="18"/>
  <c r="T20" i="18"/>
  <c r="T160" i="18"/>
  <c r="N146" i="18"/>
  <c r="N104" i="18"/>
  <c r="N134" i="18"/>
  <c r="F105" i="17"/>
  <c r="N21" i="19"/>
  <c r="N51" i="19"/>
  <c r="N105" i="19"/>
  <c r="N135" i="19"/>
  <c r="K120" i="18"/>
  <c r="S64" i="18"/>
  <c r="S34" i="18"/>
  <c r="S78" i="18"/>
  <c r="S90" i="18"/>
  <c r="S120" i="18"/>
  <c r="I74" i="18"/>
  <c r="N76" i="18"/>
  <c r="K64" i="18"/>
  <c r="M62" i="18"/>
  <c r="K34" i="18"/>
  <c r="K22" i="18"/>
  <c r="N22" i="18"/>
  <c r="P8" i="18"/>
  <c r="M8" i="18"/>
  <c r="K118" i="18"/>
  <c r="K148" i="18"/>
  <c r="K132" i="18"/>
  <c r="E160" i="18"/>
  <c r="F121" i="17"/>
  <c r="G118" i="18"/>
  <c r="N78" i="18"/>
  <c r="V146" i="18"/>
  <c r="D148" i="18"/>
  <c r="V23" i="19"/>
  <c r="V65" i="19"/>
  <c r="V119" i="19"/>
  <c r="V149" i="19"/>
  <c r="K62" i="18"/>
  <c r="N34" i="18"/>
  <c r="N20" i="18"/>
  <c r="T106" i="18"/>
  <c r="N92" i="18"/>
  <c r="N118" i="18"/>
  <c r="N148" i="18"/>
  <c r="F133" i="17"/>
  <c r="N37" i="19"/>
  <c r="N91" i="19"/>
  <c r="N121" i="19"/>
  <c r="M64" i="18"/>
  <c r="M34" i="18"/>
  <c r="S146" i="18"/>
  <c r="S104" i="18"/>
  <c r="S134" i="18"/>
  <c r="M132" i="18"/>
  <c r="M90" i="18"/>
  <c r="M120" i="18"/>
  <c r="I156" i="18"/>
  <c r="G90" i="18"/>
  <c r="G120" i="18"/>
  <c r="E64" i="18"/>
  <c r="I60" i="18"/>
  <c r="G62" i="18"/>
  <c r="I54" i="18"/>
  <c r="D50" i="18"/>
  <c r="E34" i="18"/>
  <c r="E22" i="18"/>
  <c r="I15" i="18"/>
  <c r="D20" i="18"/>
  <c r="D8" i="18"/>
  <c r="G8" i="18"/>
  <c r="I9" i="18"/>
  <c r="K78" i="18"/>
  <c r="E104" i="18"/>
  <c r="E134" i="18"/>
  <c r="E106" i="18"/>
  <c r="F149" i="17"/>
  <c r="F49" i="17"/>
  <c r="F35" i="17"/>
  <c r="F23" i="17"/>
  <c r="D106" i="18"/>
  <c r="V90" i="18"/>
  <c r="V120" i="18"/>
  <c r="X121" i="18"/>
  <c r="V92" i="18"/>
  <c r="V37" i="19"/>
  <c r="V105" i="19"/>
  <c r="V135" i="19"/>
  <c r="T132" i="18"/>
  <c r="E62" i="18"/>
  <c r="I44" i="18"/>
  <c r="H20" i="18"/>
  <c r="N160" i="18"/>
  <c r="F161" i="17"/>
  <c r="F107" i="17"/>
  <c r="N23" i="19"/>
  <c r="N77" i="19"/>
  <c r="N107" i="19"/>
  <c r="N161" i="19"/>
  <c r="K90" i="18"/>
  <c r="G64" i="18"/>
  <c r="G34" i="18"/>
  <c r="M78" i="18"/>
  <c r="G132" i="18"/>
  <c r="M118" i="18"/>
  <c r="T62" i="18"/>
  <c r="V48" i="18"/>
  <c r="X44" i="18"/>
  <c r="S48" i="18"/>
  <c r="X38" i="18"/>
  <c r="X31" i="18"/>
  <c r="X25" i="18"/>
  <c r="W20" i="18"/>
  <c r="K146" i="18"/>
  <c r="E118" i="18"/>
  <c r="E148" i="18"/>
  <c r="E132" i="18"/>
  <c r="E120" i="18"/>
  <c r="F77" i="17"/>
  <c r="F63" i="17"/>
  <c r="F51" i="17"/>
  <c r="S76" i="18"/>
  <c r="V64" i="18"/>
  <c r="W36" i="18"/>
  <c r="T36" i="18"/>
  <c r="V34" i="18"/>
  <c r="V22" i="18"/>
  <c r="S22" i="18"/>
  <c r="V104" i="18"/>
  <c r="V134" i="18"/>
  <c r="X71" i="18"/>
  <c r="P106" i="18"/>
  <c r="R21" i="22"/>
  <c r="V51" i="19"/>
  <c r="V21" i="19"/>
  <c r="V91" i="19"/>
  <c r="V121" i="19"/>
  <c r="T64" i="18"/>
  <c r="X60" i="18"/>
  <c r="V62" i="18"/>
  <c r="X54" i="18"/>
  <c r="S50" i="18"/>
  <c r="S20" i="18"/>
  <c r="T90" i="18"/>
  <c r="T120" i="18"/>
  <c r="N106" i="18"/>
  <c r="F135" i="17"/>
  <c r="N9" i="19"/>
  <c r="N63" i="19"/>
  <c r="N93" i="19"/>
  <c r="N147" i="19"/>
  <c r="V106" i="18"/>
  <c r="T48" i="18"/>
  <c r="S160" i="18"/>
  <c r="S148" i="18"/>
  <c r="M146" i="18"/>
  <c r="M104" i="18"/>
  <c r="M134" i="18"/>
  <c r="G78" i="18"/>
  <c r="G104" i="18"/>
  <c r="G134" i="18"/>
  <c r="S92" i="18"/>
  <c r="N62" i="18"/>
  <c r="P48" i="18"/>
  <c r="M48" i="18"/>
  <c r="K20" i="18"/>
  <c r="K92" i="18"/>
  <c r="E78" i="18"/>
  <c r="F91" i="17"/>
  <c r="F79" i="17"/>
  <c r="F37" i="17"/>
  <c r="G148" i="18"/>
  <c r="E90" i="18"/>
  <c r="M76" i="18"/>
  <c r="K48" i="18"/>
  <c r="K36" i="18"/>
  <c r="N36" i="18"/>
  <c r="P22" i="18"/>
  <c r="M22" i="18"/>
  <c r="X140" i="18"/>
  <c r="V132" i="18"/>
  <c r="X84" i="18"/>
  <c r="D146" i="18"/>
  <c r="V35" i="19"/>
  <c r="V77" i="19"/>
  <c r="V107" i="19"/>
  <c r="V161" i="19"/>
  <c r="K76" i="18"/>
  <c r="N64" i="18"/>
  <c r="M50" i="18"/>
  <c r="M20" i="18"/>
  <c r="T146" i="18"/>
  <c r="T104" i="18"/>
  <c r="T134" i="18"/>
  <c r="N132" i="18"/>
  <c r="N49" i="19"/>
  <c r="N79" i="19"/>
  <c r="N133" i="19"/>
  <c r="T78" i="18"/>
  <c r="N48" i="18"/>
  <c r="S106" i="18"/>
  <c r="M160" i="18"/>
  <c r="G146" i="18"/>
  <c r="I85" i="18"/>
  <c r="G160" i="18"/>
  <c r="S118" i="18"/>
  <c r="I67" i="18"/>
  <c r="H62" i="18"/>
  <c r="I47" i="18"/>
  <c r="D48" i="18"/>
  <c r="G48" i="18"/>
  <c r="I41" i="18"/>
  <c r="I28" i="18"/>
  <c r="E20" i="18"/>
  <c r="W120" i="18"/>
  <c r="K160" i="18"/>
  <c r="E146" i="18"/>
  <c r="F119" i="17"/>
  <c r="F65" i="17"/>
  <c r="O21" i="17"/>
  <c r="O9" i="17"/>
  <c r="G76" i="18"/>
  <c r="D64" i="18"/>
  <c r="E48" i="18"/>
  <c r="E36" i="18"/>
  <c r="D34" i="18"/>
  <c r="D22" i="18"/>
  <c r="G22" i="18"/>
  <c r="X101" i="18"/>
  <c r="V160" i="18"/>
  <c r="X153" i="18"/>
  <c r="V148" i="18"/>
  <c r="D118" i="18"/>
  <c r="V49" i="19"/>
  <c r="V93" i="19"/>
  <c r="V147" i="19"/>
  <c r="G92" i="18"/>
  <c r="E76" i="18"/>
  <c r="I57" i="18"/>
  <c r="D62" i="18"/>
  <c r="G50" i="18"/>
  <c r="I51" i="18"/>
  <c r="I38" i="18"/>
  <c r="I31" i="18"/>
  <c r="I25" i="18"/>
  <c r="I18" i="18"/>
  <c r="G20" i="18"/>
  <c r="I12" i="18"/>
  <c r="T92" i="18"/>
  <c r="T118" i="18"/>
  <c r="T148" i="18"/>
  <c r="N90" i="18"/>
  <c r="N120" i="18"/>
  <c r="N35" i="19"/>
  <c r="N65" i="19"/>
  <c r="N119" i="19"/>
  <c r="N149" i="19"/>
  <c r="S132" i="18"/>
  <c r="M106" i="18"/>
  <c r="I143" i="18"/>
  <c r="G106" i="18"/>
  <c r="M148" i="18"/>
  <c r="T76" i="18"/>
  <c r="X57" i="18"/>
  <c r="S62" i="18"/>
  <c r="V50" i="18"/>
  <c r="X51" i="18"/>
  <c r="W22" i="18"/>
  <c r="T22" i="18"/>
  <c r="X18" i="18"/>
  <c r="V20" i="18"/>
  <c r="V8" i="18"/>
  <c r="X12" i="18"/>
  <c r="S8" i="18"/>
  <c r="K104" i="18"/>
  <c r="K134" i="18"/>
  <c r="K106" i="18"/>
  <c r="E92" i="18"/>
  <c r="F147" i="17"/>
  <c r="F93" i="17"/>
  <c r="F21" i="17"/>
  <c r="F9" i="17"/>
  <c r="M92" i="18"/>
  <c r="V76" i="18"/>
  <c r="X69" i="18"/>
  <c r="X159" i="18"/>
  <c r="V78" i="18"/>
  <c r="V118" i="18"/>
  <c r="F37" i="19"/>
  <c r="D160" i="18"/>
  <c r="D132" i="18"/>
  <c r="D76" i="18"/>
  <c r="F9" i="19"/>
  <c r="F63" i="19"/>
  <c r="F77" i="19"/>
  <c r="H84" i="19"/>
  <c r="H90" i="19"/>
  <c r="F107" i="19"/>
  <c r="F161" i="19"/>
  <c r="C34" i="18"/>
  <c r="E105" i="17"/>
  <c r="Q21" i="17"/>
  <c r="C49" i="17"/>
  <c r="C65" i="17"/>
  <c r="C119" i="17"/>
  <c r="J151" i="16"/>
  <c r="I151" i="16"/>
  <c r="G135" i="16"/>
  <c r="I136" i="16"/>
  <c r="J136" i="16"/>
  <c r="J118" i="16"/>
  <c r="I118" i="16"/>
  <c r="J103" i="16"/>
  <c r="I103" i="16"/>
  <c r="J90" i="16"/>
  <c r="I90" i="16"/>
  <c r="J84" i="16"/>
  <c r="I84" i="16"/>
  <c r="I75" i="16"/>
  <c r="J75" i="16"/>
  <c r="G77" i="16"/>
  <c r="J69" i="16"/>
  <c r="I69" i="16"/>
  <c r="I60" i="16"/>
  <c r="J60" i="16"/>
  <c r="I54" i="16"/>
  <c r="J54" i="16"/>
  <c r="I45" i="16"/>
  <c r="J45" i="16"/>
  <c r="J39" i="16"/>
  <c r="I39" i="16"/>
  <c r="J30" i="16"/>
  <c r="I30" i="16"/>
  <c r="G23" i="16"/>
  <c r="J24" i="16"/>
  <c r="I24" i="16"/>
  <c r="V17" i="16"/>
  <c r="U17" i="16"/>
  <c r="V14" i="16"/>
  <c r="U14" i="16"/>
  <c r="U11" i="16"/>
  <c r="V11" i="16"/>
  <c r="E161" i="15"/>
  <c r="K137" i="15"/>
  <c r="I137" i="15"/>
  <c r="H119" i="15"/>
  <c r="I79" i="15"/>
  <c r="K79" i="15"/>
  <c r="E77" i="15"/>
  <c r="I53" i="15"/>
  <c r="K53" i="15"/>
  <c r="H35" i="15"/>
  <c r="K14" i="15"/>
  <c r="I14" i="15"/>
  <c r="O20" i="18"/>
  <c r="O50" i="18"/>
  <c r="Q11" i="18"/>
  <c r="Q56" i="18"/>
  <c r="O76" i="18"/>
  <c r="Q68" i="18"/>
  <c r="Q41" i="18"/>
  <c r="O48" i="18"/>
  <c r="Q40" i="18"/>
  <c r="Q87" i="18"/>
  <c r="O118" i="18"/>
  <c r="O148" i="18"/>
  <c r="E149" i="16"/>
  <c r="C163" i="14"/>
  <c r="C121" i="14"/>
  <c r="U146" i="18"/>
  <c r="U76" i="18"/>
  <c r="U64" i="18"/>
  <c r="U78" i="18"/>
  <c r="D121" i="16"/>
  <c r="H79" i="16"/>
  <c r="C121" i="16"/>
  <c r="I158" i="15"/>
  <c r="K158" i="15"/>
  <c r="K126" i="15"/>
  <c r="I126" i="15"/>
  <c r="I100" i="15"/>
  <c r="K100" i="15"/>
  <c r="D91" i="15"/>
  <c r="K74" i="15"/>
  <c r="I74" i="15"/>
  <c r="K42" i="15"/>
  <c r="I42" i="15"/>
  <c r="I19" i="15"/>
  <c r="K19" i="15"/>
  <c r="I10" i="15"/>
  <c r="K10" i="15"/>
  <c r="G160" i="13"/>
  <c r="I153" i="13"/>
  <c r="J153" i="13"/>
  <c r="D146" i="13"/>
  <c r="I131" i="13"/>
  <c r="J131" i="13"/>
  <c r="D132" i="13"/>
  <c r="G90" i="13"/>
  <c r="J82" i="13"/>
  <c r="I82" i="13"/>
  <c r="I73" i="13"/>
  <c r="J73" i="13"/>
  <c r="I65" i="13"/>
  <c r="J65" i="13"/>
  <c r="I56" i="13"/>
  <c r="J56" i="13"/>
  <c r="G34" i="13"/>
  <c r="I26" i="13"/>
  <c r="J26" i="13"/>
  <c r="P20" i="13"/>
  <c r="D78" i="18"/>
  <c r="F21" i="19"/>
  <c r="F93" i="19"/>
  <c r="H94" i="19"/>
  <c r="H100" i="19"/>
  <c r="F147" i="19"/>
  <c r="H160" i="19"/>
  <c r="C76" i="18"/>
  <c r="C120" i="18"/>
  <c r="C104" i="18"/>
  <c r="C134" i="18"/>
  <c r="E79" i="17"/>
  <c r="C35" i="17"/>
  <c r="C135" i="17"/>
  <c r="C37" i="17"/>
  <c r="C91" i="17"/>
  <c r="J146" i="16"/>
  <c r="I146" i="16"/>
  <c r="I131" i="16"/>
  <c r="J131" i="16"/>
  <c r="J116" i="16"/>
  <c r="I116" i="16"/>
  <c r="J101" i="16"/>
  <c r="I101" i="16"/>
  <c r="D91" i="16"/>
  <c r="D37" i="16"/>
  <c r="E135" i="16"/>
  <c r="D161" i="15"/>
  <c r="I143" i="15"/>
  <c r="K143" i="15"/>
  <c r="G119" i="15"/>
  <c r="K111" i="15"/>
  <c r="I111" i="15"/>
  <c r="I85" i="15"/>
  <c r="K85" i="15"/>
  <c r="D77" i="15"/>
  <c r="I59" i="15"/>
  <c r="K59" i="15"/>
  <c r="G35" i="15"/>
  <c r="K27" i="15"/>
  <c r="I27" i="15"/>
  <c r="F54" i="12"/>
  <c r="G53" i="12"/>
  <c r="Q17" i="18"/>
  <c r="O78" i="18"/>
  <c r="Q46" i="18"/>
  <c r="Q145" i="18"/>
  <c r="D133" i="16"/>
  <c r="G133" i="15"/>
  <c r="G49" i="15"/>
  <c r="Q10" i="18"/>
  <c r="U48" i="18"/>
  <c r="U120" i="18"/>
  <c r="U104" i="18"/>
  <c r="U134" i="18"/>
  <c r="C135" i="16"/>
  <c r="E105" i="16"/>
  <c r="E93" i="16"/>
  <c r="E51" i="16"/>
  <c r="E35" i="16"/>
  <c r="Q21" i="16"/>
  <c r="Q9" i="16"/>
  <c r="C147" i="16"/>
  <c r="K132" i="15"/>
  <c r="I132" i="15"/>
  <c r="F133" i="15"/>
  <c r="I48" i="15"/>
  <c r="K48" i="15"/>
  <c r="F49" i="15"/>
  <c r="D160" i="13"/>
  <c r="I144" i="13"/>
  <c r="J144" i="13"/>
  <c r="G146" i="13"/>
  <c r="J138" i="13"/>
  <c r="I138" i="13"/>
  <c r="J123" i="13"/>
  <c r="I123" i="13"/>
  <c r="I106" i="13"/>
  <c r="J106" i="13"/>
  <c r="G104" i="13"/>
  <c r="I97" i="13"/>
  <c r="J97" i="13"/>
  <c r="I88" i="13"/>
  <c r="J88" i="13"/>
  <c r="I71" i="13"/>
  <c r="J71" i="13"/>
  <c r="D62" i="13"/>
  <c r="J45" i="13"/>
  <c r="I45" i="13"/>
  <c r="I16" i="13"/>
  <c r="J16" i="13"/>
  <c r="G20" i="13"/>
  <c r="I12" i="13"/>
  <c r="J12" i="13"/>
  <c r="H71" i="19"/>
  <c r="F79" i="19"/>
  <c r="H110" i="19"/>
  <c r="F133" i="19"/>
  <c r="F76" i="18"/>
  <c r="C20" i="18"/>
  <c r="C50" i="18"/>
  <c r="C78" i="18"/>
  <c r="C92" i="18"/>
  <c r="C48" i="18"/>
  <c r="C118" i="18"/>
  <c r="C148" i="18"/>
  <c r="C107" i="17"/>
  <c r="C161" i="17"/>
  <c r="C63" i="17"/>
  <c r="J144" i="16"/>
  <c r="I144" i="16"/>
  <c r="J129" i="16"/>
  <c r="I129" i="16"/>
  <c r="J114" i="16"/>
  <c r="I114" i="16"/>
  <c r="J99" i="16"/>
  <c r="I99" i="16"/>
  <c r="J88" i="16"/>
  <c r="I88" i="16"/>
  <c r="J82" i="16"/>
  <c r="I82" i="16"/>
  <c r="I73" i="16"/>
  <c r="J73" i="16"/>
  <c r="I67" i="16"/>
  <c r="J67" i="16"/>
  <c r="I58" i="16"/>
  <c r="J58" i="16"/>
  <c r="G51" i="16"/>
  <c r="I52" i="16"/>
  <c r="J52" i="16"/>
  <c r="J43" i="16"/>
  <c r="I43" i="16"/>
  <c r="J34" i="16"/>
  <c r="I34" i="16"/>
  <c r="I28" i="16"/>
  <c r="J28" i="16"/>
  <c r="V19" i="16"/>
  <c r="U19" i="16"/>
  <c r="V16" i="16"/>
  <c r="U16" i="16"/>
  <c r="S21" i="16"/>
  <c r="V13" i="16"/>
  <c r="U13" i="16"/>
  <c r="S9" i="16"/>
  <c r="U10" i="16"/>
  <c r="V10" i="16"/>
  <c r="E107" i="16"/>
  <c r="E161" i="16"/>
  <c r="I117" i="15"/>
  <c r="K117" i="15"/>
  <c r="F91" i="15"/>
  <c r="K33" i="15"/>
  <c r="I33" i="15"/>
  <c r="I17" i="15"/>
  <c r="K17" i="15"/>
  <c r="Q24" i="18"/>
  <c r="O92" i="18"/>
  <c r="O62" i="18"/>
  <c r="Q53" i="18"/>
  <c r="O160" i="18"/>
  <c r="O132" i="18"/>
  <c r="Q70" i="18"/>
  <c r="E147" i="16"/>
  <c r="K157" i="15"/>
  <c r="I157" i="15"/>
  <c r="O90" i="18"/>
  <c r="U20" i="18"/>
  <c r="U50" i="18"/>
  <c r="U90" i="18"/>
  <c r="U92" i="18"/>
  <c r="U118" i="18"/>
  <c r="U148" i="18"/>
  <c r="D149" i="16"/>
  <c r="D119" i="16"/>
  <c r="H49" i="16"/>
  <c r="H23" i="16"/>
  <c r="C119" i="16"/>
  <c r="H147" i="15"/>
  <c r="I107" i="15"/>
  <c r="K107" i="15"/>
  <c r="E105" i="15"/>
  <c r="I81" i="15"/>
  <c r="K81" i="15"/>
  <c r="H63" i="15"/>
  <c r="K23" i="15"/>
  <c r="I23" i="15"/>
  <c r="G21" i="15"/>
  <c r="K13" i="15"/>
  <c r="I13" i="15"/>
  <c r="I157" i="13"/>
  <c r="J157" i="13"/>
  <c r="I151" i="13"/>
  <c r="J151" i="13"/>
  <c r="J129" i="13"/>
  <c r="I129" i="13"/>
  <c r="J121" i="13"/>
  <c r="I121" i="13"/>
  <c r="J112" i="13"/>
  <c r="I112" i="13"/>
  <c r="I103" i="13"/>
  <c r="J103" i="13"/>
  <c r="D104" i="13"/>
  <c r="G62" i="13"/>
  <c r="J54" i="13"/>
  <c r="I54" i="13"/>
  <c r="J32" i="13"/>
  <c r="I32" i="13"/>
  <c r="I22" i="13"/>
  <c r="J22" i="13"/>
  <c r="D90" i="18"/>
  <c r="D120" i="18"/>
  <c r="D92" i="18"/>
  <c r="F23" i="19"/>
  <c r="F65" i="19"/>
  <c r="H66" i="19"/>
  <c r="H81" i="19"/>
  <c r="H87" i="19"/>
  <c r="F119" i="19"/>
  <c r="F149" i="19"/>
  <c r="C64" i="18"/>
  <c r="O22" i="18"/>
  <c r="Q23" i="18"/>
  <c r="E135" i="17"/>
  <c r="Q9" i="17"/>
  <c r="C79" i="17"/>
  <c r="C133" i="17"/>
  <c r="C149" i="17"/>
  <c r="J157" i="16"/>
  <c r="I157" i="16"/>
  <c r="I142" i="16"/>
  <c r="J142" i="16"/>
  <c r="J127" i="16"/>
  <c r="I127" i="16"/>
  <c r="G119" i="16"/>
  <c r="J112" i="16"/>
  <c r="I112" i="16"/>
  <c r="G105" i="16"/>
  <c r="J97" i="16"/>
  <c r="I97" i="16"/>
  <c r="D65" i="16"/>
  <c r="D35" i="16"/>
  <c r="D21" i="16"/>
  <c r="D9" i="16"/>
  <c r="E133" i="16"/>
  <c r="K150" i="15"/>
  <c r="I150" i="15"/>
  <c r="K124" i="15"/>
  <c r="I124" i="15"/>
  <c r="E91" i="15"/>
  <c r="K66" i="15"/>
  <c r="I66" i="15"/>
  <c r="K40" i="15"/>
  <c r="I40" i="15"/>
  <c r="T21" i="14"/>
  <c r="F56" i="12"/>
  <c r="O34" i="18"/>
  <c r="Q30" i="18"/>
  <c r="O8" i="18"/>
  <c r="Q9" i="18"/>
  <c r="Q14" i="18"/>
  <c r="Q59" i="18"/>
  <c r="O106" i="18"/>
  <c r="Q107" i="18"/>
  <c r="D161" i="16"/>
  <c r="L78" i="18"/>
  <c r="Q29" i="18"/>
  <c r="C133" i="16"/>
  <c r="E79" i="16"/>
  <c r="E63" i="16"/>
  <c r="E49" i="16"/>
  <c r="E37" i="16"/>
  <c r="C105" i="16"/>
  <c r="G147" i="15"/>
  <c r="K139" i="15"/>
  <c r="I139" i="15"/>
  <c r="I113" i="15"/>
  <c r="K113" i="15"/>
  <c r="D105" i="15"/>
  <c r="I87" i="15"/>
  <c r="K87" i="15"/>
  <c r="G63" i="15"/>
  <c r="I55" i="15"/>
  <c r="K55" i="15"/>
  <c r="K29" i="15"/>
  <c r="I29" i="15"/>
  <c r="I142" i="13"/>
  <c r="J142" i="13"/>
  <c r="I136" i="13"/>
  <c r="J136" i="13"/>
  <c r="J127" i="13"/>
  <c r="I127" i="13"/>
  <c r="D118" i="13"/>
  <c r="I95" i="13"/>
  <c r="J95" i="13"/>
  <c r="J78" i="13"/>
  <c r="I78" i="13"/>
  <c r="G76" i="13"/>
  <c r="I69" i="13"/>
  <c r="J69" i="13"/>
  <c r="I60" i="13"/>
  <c r="J60" i="13"/>
  <c r="G48" i="13"/>
  <c r="J41" i="13"/>
  <c r="I41" i="13"/>
  <c r="I19" i="13"/>
  <c r="J19" i="13"/>
  <c r="I15" i="13"/>
  <c r="J15" i="13"/>
  <c r="I10" i="13"/>
  <c r="J10" i="13"/>
  <c r="F35" i="19"/>
  <c r="F105" i="19"/>
  <c r="H97" i="19"/>
  <c r="H103" i="19"/>
  <c r="F135" i="19"/>
  <c r="Q42" i="18"/>
  <c r="C36" i="18"/>
  <c r="C62" i="18"/>
  <c r="C146" i="18"/>
  <c r="C160" i="18"/>
  <c r="C132" i="18"/>
  <c r="E49" i="17"/>
  <c r="C51" i="17"/>
  <c r="C105" i="17"/>
  <c r="C121" i="17"/>
  <c r="I155" i="16"/>
  <c r="J155" i="16"/>
  <c r="G147" i="16"/>
  <c r="J140" i="16"/>
  <c r="I140" i="16"/>
  <c r="G133" i="16"/>
  <c r="G121" i="16"/>
  <c r="J125" i="16"/>
  <c r="I125" i="16"/>
  <c r="I110" i="16"/>
  <c r="J110" i="16"/>
  <c r="I95" i="16"/>
  <c r="J95" i="16"/>
  <c r="I86" i="16"/>
  <c r="J86" i="16"/>
  <c r="G79" i="16"/>
  <c r="J80" i="16"/>
  <c r="I80" i="16"/>
  <c r="I71" i="16"/>
  <c r="J71" i="16"/>
  <c r="I62" i="16"/>
  <c r="J62" i="16"/>
  <c r="J56" i="16"/>
  <c r="I56" i="16"/>
  <c r="J47" i="16"/>
  <c r="I47" i="16"/>
  <c r="G49" i="16"/>
  <c r="I41" i="16"/>
  <c r="J41" i="16"/>
  <c r="J32" i="16"/>
  <c r="I32" i="16"/>
  <c r="J26" i="16"/>
  <c r="I26" i="16"/>
  <c r="V18" i="16"/>
  <c r="U18" i="16"/>
  <c r="V15" i="16"/>
  <c r="U15" i="16"/>
  <c r="V12" i="16"/>
  <c r="U12" i="16"/>
  <c r="E119" i="16"/>
  <c r="D147" i="15"/>
  <c r="K130" i="15"/>
  <c r="I130" i="15"/>
  <c r="G105" i="15"/>
  <c r="I98" i="15"/>
  <c r="K98" i="15"/>
  <c r="K72" i="15"/>
  <c r="I72" i="15"/>
  <c r="D63" i="15"/>
  <c r="I46" i="15"/>
  <c r="K46" i="15"/>
  <c r="K11" i="15"/>
  <c r="I11" i="15"/>
  <c r="C23" i="14"/>
  <c r="V20" i="12"/>
  <c r="V17" i="12"/>
  <c r="O36" i="18"/>
  <c r="Q37" i="18"/>
  <c r="Q55" i="18"/>
  <c r="Q15" i="18"/>
  <c r="Q27" i="18"/>
  <c r="Q66" i="18"/>
  <c r="Q74" i="18"/>
  <c r="Q89" i="18"/>
  <c r="E121" i="16"/>
  <c r="D107" i="16"/>
  <c r="U62" i="18"/>
  <c r="U160" i="18"/>
  <c r="U132" i="18"/>
  <c r="D147" i="16"/>
  <c r="H77" i="16"/>
  <c r="H51" i="16"/>
  <c r="K145" i="15"/>
  <c r="I145" i="15"/>
  <c r="F119" i="15"/>
  <c r="I61" i="15"/>
  <c r="K61" i="15"/>
  <c r="F35" i="15"/>
  <c r="K16" i="15"/>
  <c r="I16" i="15"/>
  <c r="P23" i="14"/>
  <c r="I155" i="13"/>
  <c r="J155" i="13"/>
  <c r="I149" i="13"/>
  <c r="J149" i="13"/>
  <c r="G118" i="13"/>
  <c r="I110" i="13"/>
  <c r="J110" i="13"/>
  <c r="I101" i="13"/>
  <c r="J101" i="13"/>
  <c r="I93" i="13"/>
  <c r="J93" i="13"/>
  <c r="I84" i="13"/>
  <c r="J84" i="13"/>
  <c r="I75" i="13"/>
  <c r="J75" i="13"/>
  <c r="D76" i="13"/>
  <c r="J50" i="13"/>
  <c r="I50" i="13"/>
  <c r="D48" i="13"/>
  <c r="J28" i="13"/>
  <c r="I28" i="13"/>
  <c r="P76" i="18"/>
  <c r="D104" i="18"/>
  <c r="D134" i="18"/>
  <c r="F51" i="19"/>
  <c r="F49" i="19"/>
  <c r="H68" i="19"/>
  <c r="H74" i="19"/>
  <c r="F91" i="19"/>
  <c r="F121" i="19"/>
  <c r="C8" i="18"/>
  <c r="C106" i="18"/>
  <c r="E23" i="17"/>
  <c r="C23" i="17"/>
  <c r="C77" i="17"/>
  <c r="C93" i="17"/>
  <c r="C147" i="17"/>
  <c r="G161" i="16"/>
  <c r="G149" i="16"/>
  <c r="J153" i="16"/>
  <c r="I153" i="16"/>
  <c r="I138" i="16"/>
  <c r="J138" i="16"/>
  <c r="I123" i="16"/>
  <c r="J123" i="16"/>
  <c r="G107" i="16"/>
  <c r="J108" i="16"/>
  <c r="I108" i="16"/>
  <c r="D93" i="16"/>
  <c r="D63" i="16"/>
  <c r="K104" i="15"/>
  <c r="I104" i="15"/>
  <c r="F105" i="15"/>
  <c r="K20" i="15"/>
  <c r="I20" i="15"/>
  <c r="Q43" i="18"/>
  <c r="Q61" i="18"/>
  <c r="Q28" i="18"/>
  <c r="Q33" i="18"/>
  <c r="O120" i="18"/>
  <c r="Q126" i="18"/>
  <c r="O104" i="18"/>
  <c r="O134" i="18"/>
  <c r="D135" i="16"/>
  <c r="U36" i="18"/>
  <c r="U8" i="18"/>
  <c r="U34" i="18"/>
  <c r="U106" i="18"/>
  <c r="C161" i="16"/>
  <c r="C107" i="16"/>
  <c r="E91" i="16"/>
  <c r="E77" i="16"/>
  <c r="E65" i="16"/>
  <c r="E23" i="16"/>
  <c r="C149" i="16"/>
  <c r="I152" i="15"/>
  <c r="K152" i="15"/>
  <c r="E119" i="15"/>
  <c r="I94" i="15"/>
  <c r="K94" i="15"/>
  <c r="K68" i="15"/>
  <c r="I68" i="15"/>
  <c r="E35" i="15"/>
  <c r="I140" i="13"/>
  <c r="J140" i="13"/>
  <c r="J134" i="13"/>
  <c r="I134" i="13"/>
  <c r="G132" i="13"/>
  <c r="J125" i="13"/>
  <c r="I125" i="13"/>
  <c r="J116" i="13"/>
  <c r="I116" i="13"/>
  <c r="I99" i="13"/>
  <c r="J99" i="13"/>
  <c r="D90" i="13"/>
  <c r="I67" i="13"/>
  <c r="J67" i="13"/>
  <c r="J47" i="13"/>
  <c r="I47" i="13"/>
  <c r="J39" i="13"/>
  <c r="I39" i="13"/>
  <c r="D34" i="13"/>
  <c r="I18" i="13"/>
  <c r="J18" i="13"/>
  <c r="I13" i="13"/>
  <c r="J13" i="13"/>
  <c r="I9" i="13"/>
  <c r="J9" i="13"/>
  <c r="J43" i="13"/>
  <c r="I43" i="13"/>
  <c r="J37" i="13"/>
  <c r="I37" i="13"/>
  <c r="I17" i="13"/>
  <c r="J17" i="13"/>
  <c r="I14" i="13"/>
  <c r="J14" i="13"/>
  <c r="I11" i="13"/>
  <c r="J11" i="13"/>
  <c r="J8" i="13"/>
  <c r="I8" i="13"/>
  <c r="C56" i="12"/>
  <c r="F53" i="12"/>
  <c r="F57" i="12" s="1"/>
  <c r="C54" i="12"/>
  <c r="C90" i="18"/>
  <c r="F48" i="18"/>
  <c r="F118" i="18"/>
  <c r="F148" i="18"/>
  <c r="E133" i="17"/>
  <c r="G93" i="16"/>
  <c r="G63" i="16"/>
  <c r="J79" i="15"/>
  <c r="L79" i="15"/>
  <c r="Q21" i="15"/>
  <c r="O23" i="14"/>
  <c r="U22" i="18"/>
  <c r="L118" i="18"/>
  <c r="L148" i="18"/>
  <c r="E121" i="17"/>
  <c r="E21" i="15"/>
  <c r="N23" i="14"/>
  <c r="N97" i="10"/>
  <c r="N103" i="10"/>
  <c r="D51" i="17"/>
  <c r="D93" i="17"/>
  <c r="D79" i="17"/>
  <c r="E20" i="13"/>
  <c r="T56" i="12"/>
  <c r="S56" i="12"/>
  <c r="T44" i="12"/>
  <c r="S44" i="12"/>
  <c r="T35" i="12"/>
  <c r="S35" i="12"/>
  <c r="T26" i="12"/>
  <c r="S26" i="12"/>
  <c r="T17" i="12"/>
  <c r="S17" i="12"/>
  <c r="F22" i="18"/>
  <c r="F20" i="18"/>
  <c r="F50" i="18"/>
  <c r="F120" i="18"/>
  <c r="E107" i="17"/>
  <c r="D77" i="16"/>
  <c r="D23" i="16"/>
  <c r="G161" i="15"/>
  <c r="L137" i="15"/>
  <c r="J137" i="15"/>
  <c r="D119" i="15"/>
  <c r="J111" i="15"/>
  <c r="L111" i="15"/>
  <c r="L85" i="15"/>
  <c r="J85" i="15"/>
  <c r="G77" i="15"/>
  <c r="L53" i="15"/>
  <c r="J53" i="15"/>
  <c r="D35" i="15"/>
  <c r="L27" i="15"/>
  <c r="J27" i="15"/>
  <c r="H21" i="15"/>
  <c r="M20" i="15"/>
  <c r="M53" i="15"/>
  <c r="M72" i="15"/>
  <c r="M137" i="15"/>
  <c r="M117" i="15"/>
  <c r="M14" i="15"/>
  <c r="M124" i="15"/>
  <c r="M79" i="15"/>
  <c r="M11" i="15"/>
  <c r="M40" i="15"/>
  <c r="M46" i="15"/>
  <c r="M157" i="15"/>
  <c r="M156" i="15"/>
  <c r="M130" i="15"/>
  <c r="M111" i="15"/>
  <c r="M150" i="15"/>
  <c r="M17" i="15"/>
  <c r="M13" i="15"/>
  <c r="M16" i="15"/>
  <c r="M55" i="15"/>
  <c r="M61" i="15"/>
  <c r="M100" i="15"/>
  <c r="M85" i="15"/>
  <c r="M29" i="15"/>
  <c r="M126" i="15"/>
  <c r="M27" i="15"/>
  <c r="M59" i="15"/>
  <c r="M10" i="15"/>
  <c r="M87" i="15"/>
  <c r="M113" i="15"/>
  <c r="M104" i="15"/>
  <c r="M23" i="15"/>
  <c r="M81" i="15"/>
  <c r="M107" i="15"/>
  <c r="M158" i="15"/>
  <c r="M19" i="15"/>
  <c r="M48" i="15"/>
  <c r="M152" i="15"/>
  <c r="M98" i="15"/>
  <c r="M74" i="15"/>
  <c r="M139" i="15"/>
  <c r="M145" i="15"/>
  <c r="M33" i="15"/>
  <c r="M66" i="15"/>
  <c r="M143" i="15"/>
  <c r="M42" i="15"/>
  <c r="M68" i="15"/>
  <c r="M94" i="15"/>
  <c r="M132" i="15"/>
  <c r="C135" i="14"/>
  <c r="C93" i="14"/>
  <c r="C51" i="14"/>
  <c r="C55" i="12"/>
  <c r="F55" i="12"/>
  <c r="C22" i="18"/>
  <c r="L20" i="18"/>
  <c r="L50" i="18"/>
  <c r="L120" i="18"/>
  <c r="E93" i="17"/>
  <c r="E147" i="17"/>
  <c r="E161" i="17"/>
  <c r="C35" i="16"/>
  <c r="D133" i="15"/>
  <c r="G91" i="15"/>
  <c r="D49" i="15"/>
  <c r="O9" i="16"/>
  <c r="F34" i="13"/>
  <c r="F62" i="13"/>
  <c r="F90" i="13"/>
  <c r="F118" i="13"/>
  <c r="F146" i="13"/>
  <c r="F48" i="13"/>
  <c r="F76" i="13"/>
  <c r="F104" i="13"/>
  <c r="F132" i="13"/>
  <c r="F160" i="13"/>
  <c r="U13" i="12"/>
  <c r="N98" i="10"/>
  <c r="N75" i="10"/>
  <c r="D37" i="17"/>
  <c r="T53" i="12"/>
  <c r="S53" i="12"/>
  <c r="F132" i="18"/>
  <c r="F146" i="18"/>
  <c r="G91" i="16"/>
  <c r="G37" i="16"/>
  <c r="J143" i="15"/>
  <c r="L143" i="15"/>
  <c r="L117" i="15"/>
  <c r="J117" i="15"/>
  <c r="J59" i="15"/>
  <c r="L59" i="15"/>
  <c r="L33" i="15"/>
  <c r="J33" i="15"/>
  <c r="S21" i="15"/>
  <c r="Q16" i="18"/>
  <c r="L90" i="18"/>
  <c r="L132" i="18"/>
  <c r="L146" i="18"/>
  <c r="L134" i="18"/>
  <c r="E21" i="17"/>
  <c r="E65" i="17"/>
  <c r="E119" i="17"/>
  <c r="C63" i="16"/>
  <c r="C49" i="16"/>
  <c r="C37" i="16"/>
  <c r="J157" i="15"/>
  <c r="L157" i="15"/>
  <c r="E104" i="13"/>
  <c r="E76" i="13"/>
  <c r="E48" i="13"/>
  <c r="N99" i="10"/>
  <c r="D133" i="17"/>
  <c r="D161" i="17"/>
  <c r="D149" i="17"/>
  <c r="D9" i="17"/>
  <c r="D35" i="17"/>
  <c r="E132" i="13"/>
  <c r="E160" i="13"/>
  <c r="T50" i="12"/>
  <c r="S50" i="12"/>
  <c r="T41" i="12"/>
  <c r="S41" i="12"/>
  <c r="T32" i="12"/>
  <c r="S32" i="12"/>
  <c r="T23" i="12"/>
  <c r="S23" i="12"/>
  <c r="O146" i="18"/>
  <c r="F62" i="18"/>
  <c r="F36" i="18"/>
  <c r="F104" i="18"/>
  <c r="F92" i="18"/>
  <c r="D105" i="16"/>
  <c r="D51" i="16"/>
  <c r="P21" i="16"/>
  <c r="P9" i="16"/>
  <c r="H135" i="16"/>
  <c r="H161" i="16"/>
  <c r="E133" i="15"/>
  <c r="E49" i="15"/>
  <c r="L17" i="15"/>
  <c r="J17" i="15"/>
  <c r="D21" i="15"/>
  <c r="J14" i="15"/>
  <c r="L14" i="15"/>
  <c r="J11" i="15"/>
  <c r="L11" i="15"/>
  <c r="C149" i="14"/>
  <c r="C107" i="14"/>
  <c r="C65" i="14"/>
  <c r="G54" i="12"/>
  <c r="L104" i="18"/>
  <c r="L62" i="18"/>
  <c r="L34" i="18"/>
  <c r="L64" i="18"/>
  <c r="L76" i="18"/>
  <c r="L92" i="18"/>
  <c r="E37" i="17"/>
  <c r="E91" i="17"/>
  <c r="C91" i="16"/>
  <c r="C77" i="16"/>
  <c r="C65" i="16"/>
  <c r="C23" i="16"/>
  <c r="E147" i="15"/>
  <c r="E63" i="15"/>
  <c r="O20" i="13"/>
  <c r="F20" i="13"/>
  <c r="N100" i="10"/>
  <c r="D77" i="17"/>
  <c r="D119" i="17"/>
  <c r="D105" i="17"/>
  <c r="G55" i="12"/>
  <c r="I8" i="12"/>
  <c r="J8" i="12"/>
  <c r="F8" i="18"/>
  <c r="F64" i="18"/>
  <c r="F134" i="18"/>
  <c r="F160" i="18"/>
  <c r="E77" i="17"/>
  <c r="G65" i="16"/>
  <c r="G35" i="16"/>
  <c r="G21" i="16"/>
  <c r="G9" i="16"/>
  <c r="H107" i="16"/>
  <c r="H133" i="16"/>
  <c r="L150" i="15"/>
  <c r="J150" i="15"/>
  <c r="L124" i="15"/>
  <c r="J124" i="15"/>
  <c r="J98" i="15"/>
  <c r="L98" i="15"/>
  <c r="L66" i="15"/>
  <c r="J66" i="15"/>
  <c r="L40" i="15"/>
  <c r="J40" i="15"/>
  <c r="U21" i="15"/>
  <c r="C79" i="14"/>
  <c r="C37" i="14"/>
  <c r="O64" i="18"/>
  <c r="L8" i="18"/>
  <c r="L160" i="18"/>
  <c r="E63" i="17"/>
  <c r="C51" i="16"/>
  <c r="O21" i="16"/>
  <c r="N101" i="10"/>
  <c r="D63" i="17"/>
  <c r="D49" i="17"/>
  <c r="E34" i="13"/>
  <c r="E62" i="13"/>
  <c r="E90" i="13"/>
  <c r="E118" i="13"/>
  <c r="E146" i="13"/>
  <c r="S47" i="12"/>
  <c r="T47" i="12"/>
  <c r="T38" i="12"/>
  <c r="S38" i="12"/>
  <c r="T29" i="12"/>
  <c r="S29" i="12"/>
  <c r="T20" i="12"/>
  <c r="S20" i="12"/>
  <c r="J114" i="13"/>
  <c r="I114" i="13"/>
  <c r="I108" i="13"/>
  <c r="J108" i="13"/>
  <c r="I86" i="13"/>
  <c r="J86" i="13"/>
  <c r="I80" i="13"/>
  <c r="J80" i="13"/>
  <c r="I58" i="13"/>
  <c r="J58" i="13"/>
  <c r="J52" i="13"/>
  <c r="I52" i="13"/>
  <c r="J30" i="13"/>
  <c r="I30" i="13"/>
  <c r="I24" i="13"/>
  <c r="J24" i="13"/>
  <c r="V50" i="12"/>
  <c r="V41" i="12"/>
  <c r="V32" i="12"/>
  <c r="V23" i="12"/>
  <c r="V14" i="12"/>
  <c r="V12" i="12"/>
  <c r="F90" i="18"/>
  <c r="F78" i="18"/>
  <c r="F106" i="18"/>
  <c r="E51" i="17"/>
  <c r="D79" i="16"/>
  <c r="D49" i="16"/>
  <c r="H105" i="16"/>
  <c r="L156" i="15"/>
  <c r="J156" i="15"/>
  <c r="F147" i="15"/>
  <c r="L130" i="15"/>
  <c r="J130" i="15"/>
  <c r="J104" i="15"/>
  <c r="L104" i="15"/>
  <c r="J72" i="15"/>
  <c r="L72" i="15"/>
  <c r="F63" i="15"/>
  <c r="J46" i="15"/>
  <c r="L46" i="15"/>
  <c r="L20" i="15"/>
  <c r="J20" i="15"/>
  <c r="F21" i="15"/>
  <c r="G56" i="12"/>
  <c r="C53" i="12"/>
  <c r="C57" i="12" s="1"/>
  <c r="F34" i="18"/>
  <c r="L48" i="18"/>
  <c r="L36" i="18"/>
  <c r="L106" i="18"/>
  <c r="E9" i="17"/>
  <c r="E35" i="17"/>
  <c r="E149" i="17"/>
  <c r="C79" i="16"/>
  <c r="F161" i="15"/>
  <c r="F77" i="15"/>
  <c r="T21" i="15"/>
  <c r="Y20" i="15"/>
  <c r="Q20" i="13"/>
  <c r="N102" i="10"/>
  <c r="D107" i="17"/>
  <c r="D23" i="17"/>
  <c r="D135" i="17"/>
  <c r="D21" i="17"/>
  <c r="N53" i="10"/>
  <c r="D91" i="17"/>
  <c r="C91" i="15"/>
  <c r="C77" i="15"/>
  <c r="C161" i="15"/>
  <c r="Q23" i="14"/>
  <c r="K52" i="12"/>
  <c r="K34" i="12"/>
  <c r="K49" i="12"/>
  <c r="K19" i="12"/>
  <c r="K25" i="12"/>
  <c r="K22" i="12"/>
  <c r="K16" i="12"/>
  <c r="L8" i="12"/>
  <c r="K28" i="12"/>
  <c r="K31" i="12"/>
  <c r="K43" i="12"/>
  <c r="K40" i="12"/>
  <c r="K37" i="12"/>
  <c r="K46" i="12"/>
  <c r="K8" i="12"/>
  <c r="S6" i="12"/>
  <c r="T6" i="12"/>
  <c r="N79" i="10"/>
  <c r="D147" i="17"/>
  <c r="F121" i="16"/>
  <c r="R21" i="15"/>
  <c r="U9" i="12"/>
  <c r="U31" i="12"/>
  <c r="U49" i="12"/>
  <c r="U26" i="12"/>
  <c r="U44" i="12"/>
  <c r="H55" i="12"/>
  <c r="L34" i="12"/>
  <c r="L31" i="12"/>
  <c r="L52" i="12"/>
  <c r="L49" i="12"/>
  <c r="N54" i="10"/>
  <c r="J36" i="10"/>
  <c r="L36" i="10"/>
  <c r="K15" i="6"/>
  <c r="F195" i="3"/>
  <c r="F186" i="3"/>
  <c r="F118" i="3"/>
  <c r="K66" i="3"/>
  <c r="J66" i="3"/>
  <c r="J40" i="3"/>
  <c r="K40" i="3"/>
  <c r="K31" i="3"/>
  <c r="J31" i="3"/>
  <c r="J22" i="3"/>
  <c r="K22" i="3"/>
  <c r="J13" i="3"/>
  <c r="K13" i="3"/>
  <c r="K9" i="6"/>
  <c r="V45" i="5"/>
  <c r="T45" i="5"/>
  <c r="V39" i="5"/>
  <c r="T39" i="5"/>
  <c r="T33" i="5"/>
  <c r="V33" i="5"/>
  <c r="T27" i="5"/>
  <c r="V27" i="5"/>
  <c r="V21" i="5"/>
  <c r="T21" i="5"/>
  <c r="W13" i="5"/>
  <c r="W15" i="5"/>
  <c r="L63" i="3"/>
  <c r="L69" i="3"/>
  <c r="L66" i="3"/>
  <c r="L72" i="3"/>
  <c r="L67" i="3"/>
  <c r="L70" i="3"/>
  <c r="L64" i="3"/>
  <c r="L18" i="5"/>
  <c r="J18" i="5"/>
  <c r="J52" i="6"/>
  <c r="I52" i="6"/>
  <c r="L43" i="10"/>
  <c r="E53" i="12"/>
  <c r="T9" i="12"/>
  <c r="S9" i="12"/>
  <c r="N80" i="10"/>
  <c r="F93" i="16"/>
  <c r="F79" i="16"/>
  <c r="F147" i="16"/>
  <c r="F135" i="16"/>
  <c r="U16" i="12"/>
  <c r="U34" i="12"/>
  <c r="U52" i="12"/>
  <c r="U29" i="12"/>
  <c r="U47" i="12"/>
  <c r="L28" i="12"/>
  <c r="L46" i="12"/>
  <c r="L42" i="10"/>
  <c r="J35" i="10"/>
  <c r="L35" i="10"/>
  <c r="H194" i="3"/>
  <c r="K46" i="3"/>
  <c r="J46" i="3"/>
  <c r="G18" i="2"/>
  <c r="E118" i="3"/>
  <c r="L22" i="5"/>
  <c r="J22" i="5"/>
  <c r="T13" i="5"/>
  <c r="V13" i="5"/>
  <c r="L12" i="2"/>
  <c r="R48" i="6"/>
  <c r="Q48" i="6"/>
  <c r="L40" i="10"/>
  <c r="D65" i="17"/>
  <c r="C35" i="15"/>
  <c r="C119" i="15"/>
  <c r="C105" i="15"/>
  <c r="C133" i="15"/>
  <c r="E56" i="12"/>
  <c r="S7" i="12"/>
  <c r="T7" i="12"/>
  <c r="N81" i="10"/>
  <c r="D121" i="17"/>
  <c r="F21" i="16"/>
  <c r="F65" i="16"/>
  <c r="F51" i="16"/>
  <c r="F105" i="16"/>
  <c r="F119" i="16"/>
  <c r="F107" i="16"/>
  <c r="F161" i="16"/>
  <c r="U19" i="12"/>
  <c r="U37" i="12"/>
  <c r="U55" i="12"/>
  <c r="U32" i="12"/>
  <c r="U50" i="12"/>
  <c r="J41" i="10"/>
  <c r="L41" i="10"/>
  <c r="J34" i="10"/>
  <c r="L34" i="10"/>
  <c r="D53" i="12"/>
  <c r="K28" i="6"/>
  <c r="W35" i="5"/>
  <c r="W23" i="5"/>
  <c r="F192" i="3"/>
  <c r="F115" i="3"/>
  <c r="K63" i="3"/>
  <c r="J63" i="3"/>
  <c r="J52" i="3"/>
  <c r="K52" i="3"/>
  <c r="J37" i="3"/>
  <c r="K37" i="3"/>
  <c r="J28" i="3"/>
  <c r="K28" i="3"/>
  <c r="K19" i="3"/>
  <c r="J19" i="3"/>
  <c r="J10" i="3"/>
  <c r="K10" i="3"/>
  <c r="J49" i="6"/>
  <c r="I49" i="6"/>
  <c r="S24" i="6"/>
  <c r="V47" i="5"/>
  <c r="T47" i="5"/>
  <c r="V41" i="5"/>
  <c r="T41" i="5"/>
  <c r="T35" i="5"/>
  <c r="V35" i="5"/>
  <c r="T29" i="5"/>
  <c r="V29" i="5"/>
  <c r="T23" i="5"/>
  <c r="V23" i="5"/>
  <c r="V17" i="5"/>
  <c r="T17" i="5"/>
  <c r="L183" i="3"/>
  <c r="L180" i="3"/>
  <c r="L177" i="3"/>
  <c r="J39" i="10"/>
  <c r="C49" i="15"/>
  <c r="C21" i="15"/>
  <c r="E54" i="12"/>
  <c r="S21" i="14"/>
  <c r="T10" i="12"/>
  <c r="S10" i="12"/>
  <c r="N76" i="10"/>
  <c r="F37" i="16"/>
  <c r="F91" i="16"/>
  <c r="F23" i="16"/>
  <c r="F77" i="16"/>
  <c r="F133" i="16"/>
  <c r="U22" i="12"/>
  <c r="U40" i="12"/>
  <c r="U17" i="12"/>
  <c r="U35" i="12"/>
  <c r="U53" i="12"/>
  <c r="L25" i="12"/>
  <c r="L22" i="12"/>
  <c r="L43" i="12"/>
  <c r="L40" i="12"/>
  <c r="L39" i="10"/>
  <c r="J33" i="10"/>
  <c r="L33" i="10"/>
  <c r="D55" i="12"/>
  <c r="D56" i="12"/>
  <c r="H191" i="3"/>
  <c r="R51" i="6"/>
  <c r="Q51" i="6"/>
  <c r="M18" i="5"/>
  <c r="M20" i="5"/>
  <c r="F18" i="2"/>
  <c r="S30" i="6"/>
  <c r="G17" i="2"/>
  <c r="L9" i="2"/>
  <c r="C63" i="15"/>
  <c r="C147" i="15"/>
  <c r="T12" i="12"/>
  <c r="S12" i="12"/>
  <c r="N77" i="10"/>
  <c r="F63" i="16"/>
  <c r="F49" i="16"/>
  <c r="S20" i="13"/>
  <c r="U12" i="12"/>
  <c r="U25" i="12"/>
  <c r="U43" i="12"/>
  <c r="U20" i="12"/>
  <c r="U38" i="12"/>
  <c r="U56" i="12"/>
  <c r="L37" i="12"/>
  <c r="J38" i="10"/>
  <c r="L38" i="10"/>
  <c r="J32" i="10"/>
  <c r="L32" i="10"/>
  <c r="D54" i="12"/>
  <c r="W52" i="5"/>
  <c r="W51" i="5"/>
  <c r="W49" i="5"/>
  <c r="W37" i="5"/>
  <c r="F189" i="3"/>
  <c r="F121" i="3"/>
  <c r="K69" i="3"/>
  <c r="J69" i="3"/>
  <c r="J58" i="3"/>
  <c r="K58" i="3"/>
  <c r="J34" i="3"/>
  <c r="K34" i="3"/>
  <c r="K25" i="3"/>
  <c r="J25" i="3"/>
  <c r="J16" i="3"/>
  <c r="K16" i="3"/>
  <c r="K7" i="3"/>
  <c r="J7" i="3"/>
  <c r="T49" i="5"/>
  <c r="V49" i="5"/>
  <c r="V43" i="5"/>
  <c r="T43" i="5"/>
  <c r="V37" i="5"/>
  <c r="T37" i="5"/>
  <c r="T31" i="5"/>
  <c r="V31" i="5"/>
  <c r="V25" i="5"/>
  <c r="T25" i="5"/>
  <c r="T19" i="5"/>
  <c r="V19" i="5"/>
  <c r="E121" i="3"/>
  <c r="E115" i="3"/>
  <c r="K57" i="3"/>
  <c r="J57" i="3"/>
  <c r="L22" i="3"/>
  <c r="L19" i="3"/>
  <c r="L25" i="3"/>
  <c r="L23" i="3"/>
  <c r="L28" i="3"/>
  <c r="L26" i="3"/>
  <c r="L20" i="3"/>
  <c r="H17" i="2"/>
  <c r="K40" i="6"/>
  <c r="L20" i="5"/>
  <c r="J20" i="5"/>
  <c r="T11" i="5"/>
  <c r="V11" i="5"/>
  <c r="J216" i="3"/>
  <c r="K216" i="3"/>
  <c r="L15" i="2"/>
  <c r="E55" i="12"/>
  <c r="U8" i="12"/>
  <c r="S14" i="12"/>
  <c r="T14" i="12"/>
  <c r="N78" i="10"/>
  <c r="F9" i="16"/>
  <c r="F35" i="16"/>
  <c r="F149" i="16"/>
  <c r="U6" i="12"/>
  <c r="U45" i="12"/>
  <c r="U39" i="12"/>
  <c r="U42" i="12"/>
  <c r="U36" i="12"/>
  <c r="U51" i="12"/>
  <c r="U14" i="12"/>
  <c r="U57" i="12"/>
  <c r="U54" i="12"/>
  <c r="U7" i="12"/>
  <c r="U30" i="12"/>
  <c r="U24" i="12"/>
  <c r="U11" i="12"/>
  <c r="U15" i="12"/>
  <c r="U10" i="12"/>
  <c r="U48" i="12"/>
  <c r="U27" i="12"/>
  <c r="U21" i="12"/>
  <c r="U18" i="12"/>
  <c r="U33" i="12"/>
  <c r="U28" i="12"/>
  <c r="U46" i="12"/>
  <c r="U23" i="12"/>
  <c r="U41" i="12"/>
  <c r="N57" i="10"/>
  <c r="J37" i="10"/>
  <c r="L37" i="10"/>
  <c r="J31" i="10"/>
  <c r="L31" i="10"/>
  <c r="K46" i="6"/>
  <c r="S42" i="6"/>
  <c r="H188" i="3"/>
  <c r="K23" i="2"/>
  <c r="J23" i="2"/>
  <c r="V7" i="5"/>
  <c r="T7" i="5"/>
  <c r="L23" i="2"/>
  <c r="L49" i="2"/>
  <c r="L24" i="2"/>
  <c r="T15" i="5"/>
  <c r="V15" i="5"/>
  <c r="V9" i="5"/>
  <c r="T9" i="5"/>
  <c r="E18" i="2"/>
  <c r="J34" i="6"/>
  <c r="I34" i="6"/>
  <c r="R30" i="6"/>
  <c r="Q30" i="6"/>
  <c r="C48" i="13"/>
  <c r="C76" i="13"/>
  <c r="C104" i="13"/>
  <c r="C132" i="13"/>
  <c r="C160" i="13"/>
  <c r="C34" i="13"/>
  <c r="C62" i="13"/>
  <c r="C90" i="13"/>
  <c r="C118" i="13"/>
  <c r="C146" i="13"/>
  <c r="N56" i="10"/>
  <c r="I20" i="5"/>
  <c r="K20" i="5"/>
  <c r="U13" i="5"/>
  <c r="S13" i="5"/>
  <c r="U7" i="5"/>
  <c r="S7" i="5"/>
  <c r="J40" i="6"/>
  <c r="I40" i="6"/>
  <c r="R36" i="6"/>
  <c r="Q36" i="6"/>
  <c r="U47" i="5"/>
  <c r="S47" i="5"/>
  <c r="U41" i="5"/>
  <c r="S41" i="5"/>
  <c r="S35" i="5"/>
  <c r="U35" i="5"/>
  <c r="S29" i="5"/>
  <c r="U29" i="5"/>
  <c r="S23" i="5"/>
  <c r="U23" i="5"/>
  <c r="J40" i="10"/>
  <c r="K49" i="6"/>
  <c r="K52" i="6"/>
  <c r="L216" i="3"/>
  <c r="L209" i="3"/>
  <c r="L212" i="3"/>
  <c r="L218" i="3"/>
  <c r="L215" i="3"/>
  <c r="G195" i="3"/>
  <c r="G189" i="3"/>
  <c r="G121" i="3"/>
  <c r="J46" i="6"/>
  <c r="I46" i="6"/>
  <c r="R42" i="6"/>
  <c r="Q42" i="6"/>
  <c r="E17" i="2"/>
  <c r="S21" i="17"/>
  <c r="R20" i="13"/>
  <c r="C20" i="13"/>
  <c r="J43" i="10"/>
  <c r="S15" i="5"/>
  <c r="U15" i="5"/>
  <c r="U9" i="5"/>
  <c r="S9" i="5"/>
  <c r="I194" i="3"/>
  <c r="I188" i="3"/>
  <c r="S14" i="6"/>
  <c r="S15" i="6"/>
  <c r="S16" i="6"/>
  <c r="V52" i="5"/>
  <c r="T52" i="5"/>
  <c r="U49" i="5"/>
  <c r="S49" i="5"/>
  <c r="S43" i="5"/>
  <c r="U43" i="5"/>
  <c r="S37" i="5"/>
  <c r="U37" i="5"/>
  <c r="S31" i="5"/>
  <c r="U31" i="5"/>
  <c r="U25" i="5"/>
  <c r="S25" i="5"/>
  <c r="N55" i="10"/>
  <c r="S8" i="6"/>
  <c r="S9" i="6"/>
  <c r="S11" i="6"/>
  <c r="S10" i="6"/>
  <c r="K22" i="5"/>
  <c r="I22" i="5"/>
  <c r="K18" i="5"/>
  <c r="I18" i="5"/>
  <c r="G118" i="3"/>
  <c r="J22" i="6"/>
  <c r="I22" i="6"/>
  <c r="R18" i="6"/>
  <c r="Q18" i="6"/>
  <c r="J9" i="6"/>
  <c r="I9" i="6"/>
  <c r="N58" i="10"/>
  <c r="U11" i="5"/>
  <c r="S11" i="5"/>
  <c r="G192" i="3"/>
  <c r="G186" i="3"/>
  <c r="J28" i="6"/>
  <c r="I28" i="6"/>
  <c r="R24" i="6"/>
  <c r="Q24" i="6"/>
  <c r="J15" i="6"/>
  <c r="I15" i="6"/>
  <c r="R11" i="6"/>
  <c r="Q11" i="6"/>
  <c r="S51" i="5"/>
  <c r="U51" i="5"/>
  <c r="U45" i="5"/>
  <c r="S45" i="5"/>
  <c r="S39" i="5"/>
  <c r="U39" i="5"/>
  <c r="S33" i="5"/>
  <c r="U33" i="5"/>
  <c r="U27" i="5"/>
  <c r="S27" i="5"/>
  <c r="S9" i="17"/>
  <c r="N59" i="10"/>
  <c r="L165" i="3"/>
  <c r="L171" i="3"/>
  <c r="L174" i="3"/>
  <c r="L168" i="3"/>
  <c r="I191" i="3"/>
  <c r="G115" i="3"/>
  <c r="J74" i="33"/>
  <c r="N96" i="33"/>
  <c r="J96" i="33"/>
  <c r="F96" i="33"/>
  <c r="K142" i="45"/>
  <c r="Y29" i="18"/>
  <c r="Y69" i="18"/>
  <c r="Y56" i="18"/>
  <c r="Y17" i="18"/>
  <c r="Y11" i="18"/>
  <c r="J54" i="18"/>
  <c r="J9" i="18"/>
  <c r="J85" i="18"/>
  <c r="Y54" i="18"/>
  <c r="Y18" i="18"/>
  <c r="Y15" i="18"/>
  <c r="Y159" i="18"/>
  <c r="Y31" i="18"/>
  <c r="Y12" i="18"/>
  <c r="J18" i="18"/>
  <c r="J74" i="18"/>
  <c r="Y41" i="18"/>
  <c r="Y153" i="18"/>
  <c r="Y67" i="18"/>
  <c r="Y38" i="18"/>
  <c r="Y60" i="18"/>
  <c r="Y9" i="18"/>
  <c r="J25" i="18"/>
  <c r="J44" i="18"/>
  <c r="J41" i="18"/>
  <c r="J15" i="18"/>
  <c r="Y121" i="18"/>
  <c r="Y23" i="18"/>
  <c r="Y10" i="18"/>
  <c r="J33" i="18"/>
  <c r="J27" i="18"/>
  <c r="J60" i="18"/>
  <c r="J143" i="18"/>
  <c r="J47" i="18"/>
  <c r="J28" i="18"/>
  <c r="J51" i="18"/>
  <c r="J31" i="18"/>
  <c r="J12" i="18"/>
  <c r="J156" i="18"/>
  <c r="J38" i="18"/>
  <c r="W19" i="16"/>
  <c r="W15" i="16"/>
  <c r="W18" i="16"/>
  <c r="G139" i="45"/>
  <c r="I139" i="45"/>
  <c r="H139" i="45"/>
  <c r="K139" i="45" s="1"/>
  <c r="O140" i="45"/>
  <c r="L140" i="45"/>
  <c r="N140" i="45"/>
  <c r="M140" i="45"/>
  <c r="M136" i="45"/>
  <c r="J146" i="45"/>
  <c r="N136" i="45"/>
  <c r="L136" i="45"/>
  <c r="O136" i="45"/>
  <c r="M142" i="45"/>
  <c r="N142" i="45"/>
  <c r="O142" i="45"/>
  <c r="L142" i="45"/>
  <c r="L143" i="45"/>
  <c r="O143" i="45"/>
  <c r="M143" i="45"/>
  <c r="N143" i="45"/>
  <c r="M139" i="45"/>
  <c r="O139" i="45"/>
  <c r="N139" i="45"/>
  <c r="L139" i="45"/>
  <c r="N145" i="45"/>
  <c r="M145" i="45"/>
  <c r="O145" i="45"/>
  <c r="L145" i="45"/>
  <c r="O140" i="44"/>
  <c r="L140" i="44"/>
  <c r="N140" i="44"/>
  <c r="M140" i="44"/>
  <c r="H145" i="45"/>
  <c r="K145" i="45" s="1"/>
  <c r="G145" i="45"/>
  <c r="I145" i="45"/>
  <c r="G136" i="45"/>
  <c r="F146" i="45"/>
  <c r="H136" i="45"/>
  <c r="K136" i="45" s="1"/>
  <c r="I136" i="45"/>
  <c r="N144" i="44"/>
  <c r="L144" i="44"/>
  <c r="M144" i="44"/>
  <c r="O144" i="44"/>
  <c r="M142" i="44"/>
  <c r="N142" i="44"/>
  <c r="O142" i="44"/>
  <c r="L142" i="44"/>
  <c r="M145" i="44"/>
  <c r="O145" i="44"/>
  <c r="N145" i="44"/>
  <c r="L145" i="44"/>
  <c r="H138" i="45"/>
  <c r="K138" i="45" s="1"/>
  <c r="G138" i="45"/>
  <c r="I138" i="45"/>
  <c r="I144" i="45"/>
  <c r="H144" i="45"/>
  <c r="K144" i="45" s="1"/>
  <c r="G144" i="45"/>
  <c r="I140" i="45"/>
  <c r="H140" i="45"/>
  <c r="G140" i="45"/>
  <c r="I137" i="45"/>
  <c r="G137" i="45"/>
  <c r="H137" i="45"/>
  <c r="K137" i="45" s="1"/>
  <c r="I143" i="45"/>
  <c r="G143" i="45"/>
  <c r="H143" i="45"/>
  <c r="K143" i="45" s="1"/>
  <c r="N138" i="45"/>
  <c r="L138" i="45"/>
  <c r="O138" i="45"/>
  <c r="M138" i="45"/>
  <c r="G142" i="44"/>
  <c r="I142" i="44"/>
  <c r="H142" i="44"/>
  <c r="I137" i="44"/>
  <c r="H137" i="44"/>
  <c r="K137" i="44" s="1"/>
  <c r="G137" i="44"/>
  <c r="F146" i="44"/>
  <c r="I136" i="44"/>
  <c r="H136" i="44"/>
  <c r="K136" i="44" s="1"/>
  <c r="G136" i="44"/>
  <c r="H144" i="44"/>
  <c r="K144" i="44" s="1"/>
  <c r="I144" i="44"/>
  <c r="G144" i="44"/>
  <c r="H138" i="44"/>
  <c r="K138" i="44" s="1"/>
  <c r="G138" i="44"/>
  <c r="I138" i="44"/>
  <c r="G139" i="44"/>
  <c r="I139" i="44"/>
  <c r="H139" i="44"/>
  <c r="G145" i="44"/>
  <c r="H145" i="44"/>
  <c r="K145" i="44" s="1"/>
  <c r="I145" i="44"/>
  <c r="H141" i="44"/>
  <c r="K141" i="44" s="1"/>
  <c r="I141" i="44"/>
  <c r="G141" i="44"/>
  <c r="I140" i="44"/>
  <c r="H140" i="44"/>
  <c r="K140" i="44" s="1"/>
  <c r="G140" i="44"/>
  <c r="I143" i="44"/>
  <c r="G143" i="44"/>
  <c r="H143" i="44"/>
  <c r="L140" i="43"/>
  <c r="N140" i="43"/>
  <c r="O140" i="43"/>
  <c r="M140" i="43"/>
  <c r="O137" i="43"/>
  <c r="N137" i="43"/>
  <c r="L137" i="43"/>
  <c r="M137" i="43"/>
  <c r="M139" i="43"/>
  <c r="L139" i="43"/>
  <c r="N139" i="43"/>
  <c r="O139" i="43"/>
  <c r="O143" i="43"/>
  <c r="M143" i="43"/>
  <c r="L143" i="43"/>
  <c r="N143" i="43"/>
  <c r="N144" i="43"/>
  <c r="O144" i="43"/>
  <c r="L144" i="43"/>
  <c r="M144" i="43"/>
  <c r="M136" i="43"/>
  <c r="J146" i="43"/>
  <c r="O136" i="43"/>
  <c r="N136" i="43"/>
  <c r="L136" i="43"/>
  <c r="N142" i="43"/>
  <c r="L142" i="43"/>
  <c r="O142" i="43"/>
  <c r="M142" i="43"/>
  <c r="F146" i="43"/>
  <c r="H136" i="43"/>
  <c r="K136" i="43" s="1"/>
  <c r="I136" i="43"/>
  <c r="G136" i="43"/>
  <c r="H141" i="43"/>
  <c r="I141" i="43"/>
  <c r="G141" i="43"/>
  <c r="H144" i="43"/>
  <c r="K144" i="43" s="1"/>
  <c r="I144" i="43"/>
  <c r="G144" i="43"/>
  <c r="G140" i="43"/>
  <c r="H140" i="43"/>
  <c r="I140" i="43"/>
  <c r="M145" i="43"/>
  <c r="O145" i="43"/>
  <c r="N145" i="43"/>
  <c r="L145" i="43"/>
  <c r="I14" i="43"/>
  <c r="H14" i="43"/>
  <c r="J14" i="43"/>
  <c r="H11" i="43"/>
  <c r="I11" i="43"/>
  <c r="J11" i="43"/>
  <c r="H10" i="43"/>
  <c r="I10" i="43"/>
  <c r="J10" i="43"/>
  <c r="H9" i="43"/>
  <c r="I9" i="43"/>
  <c r="J9" i="43"/>
  <c r="H8" i="43"/>
  <c r="I8" i="43"/>
  <c r="J8" i="43"/>
  <c r="H7" i="43"/>
  <c r="I7" i="43"/>
  <c r="J7" i="43"/>
  <c r="H6" i="43"/>
  <c r="I6" i="43"/>
  <c r="G16" i="43"/>
  <c r="J6" i="43"/>
  <c r="H6" i="42"/>
  <c r="J6" i="42"/>
  <c r="I6" i="42"/>
  <c r="R10" i="43"/>
  <c r="T10" i="43"/>
  <c r="Q10" i="43"/>
  <c r="P10" i="43"/>
  <c r="S10" i="43"/>
  <c r="R9" i="43"/>
  <c r="T9" i="43"/>
  <c r="Q9" i="43"/>
  <c r="P9" i="43"/>
  <c r="S9" i="43"/>
  <c r="R8" i="43"/>
  <c r="T8" i="43"/>
  <c r="Q8" i="43"/>
  <c r="P8" i="43"/>
  <c r="S8" i="43"/>
  <c r="R7" i="43"/>
  <c r="T7" i="43"/>
  <c r="Q7" i="43"/>
  <c r="P7" i="43"/>
  <c r="S7" i="43"/>
  <c r="R6" i="43"/>
  <c r="T6" i="43"/>
  <c r="O16" i="43"/>
  <c r="Q6" i="43"/>
  <c r="P6" i="43"/>
  <c r="S6" i="43"/>
  <c r="Q11" i="43"/>
  <c r="T11" i="43"/>
  <c r="S11" i="43"/>
  <c r="R11" i="43"/>
  <c r="P11" i="43"/>
  <c r="Q13" i="43"/>
  <c r="T13" i="43"/>
  <c r="P13" i="43"/>
  <c r="R13" i="43"/>
  <c r="S13" i="43"/>
  <c r="Q15" i="43"/>
  <c r="T15" i="43"/>
  <c r="R15" i="43"/>
  <c r="P15" i="43"/>
  <c r="S15" i="43"/>
  <c r="H7" i="42"/>
  <c r="J7" i="42"/>
  <c r="I7" i="42"/>
  <c r="N6" i="42"/>
  <c r="M6" i="42"/>
  <c r="L6" i="42"/>
  <c r="N8" i="42"/>
  <c r="L8" i="42"/>
  <c r="N7" i="42"/>
  <c r="M7" i="42"/>
  <c r="L7" i="42"/>
  <c r="E16" i="43"/>
  <c r="F16" i="43" s="1"/>
  <c r="F6" i="43"/>
  <c r="S10" i="41"/>
  <c r="R10" i="41"/>
  <c r="P10" i="41"/>
  <c r="T10" i="41"/>
  <c r="AA20" i="41" s="1"/>
  <c r="Q10" i="41"/>
  <c r="S9" i="41"/>
  <c r="R9" i="41"/>
  <c r="P9" i="41"/>
  <c r="T9" i="41"/>
  <c r="Q9" i="41"/>
  <c r="S8" i="41"/>
  <c r="R8" i="41"/>
  <c r="P8" i="41"/>
  <c r="T8" i="41"/>
  <c r="Q8" i="41"/>
  <c r="S7" i="41"/>
  <c r="R7" i="41"/>
  <c r="AA19" i="41"/>
  <c r="P7" i="41"/>
  <c r="T7" i="41"/>
  <c r="Q7" i="41"/>
  <c r="S6" i="41"/>
  <c r="R6" i="41"/>
  <c r="P6" i="41"/>
  <c r="T6" i="41"/>
  <c r="Q6" i="41"/>
  <c r="L9" i="40"/>
  <c r="N9" i="40"/>
  <c r="L8" i="40"/>
  <c r="N8" i="40"/>
  <c r="L7" i="40"/>
  <c r="N7" i="40"/>
  <c r="M7" i="40"/>
  <c r="L6" i="40"/>
  <c r="N6" i="40"/>
  <c r="M6" i="40"/>
  <c r="L125" i="39"/>
  <c r="K125" i="39"/>
  <c r="N125" i="39"/>
  <c r="M125" i="39"/>
  <c r="O125" i="39"/>
  <c r="M124" i="39"/>
  <c r="L124" i="39"/>
  <c r="O124" i="39"/>
  <c r="N124" i="39"/>
  <c r="I127" i="39"/>
  <c r="F129" i="39"/>
  <c r="H127" i="39"/>
  <c r="G127" i="39"/>
  <c r="G134" i="40"/>
  <c r="I134" i="40"/>
  <c r="H134" i="40"/>
  <c r="R10" i="40"/>
  <c r="Q10" i="40"/>
  <c r="P10" i="40"/>
  <c r="T10" i="40"/>
  <c r="S10" i="40"/>
  <c r="AA20" i="40"/>
  <c r="R9" i="40"/>
  <c r="Q9" i="40"/>
  <c r="P9" i="40"/>
  <c r="T9" i="40"/>
  <c r="S9" i="40"/>
  <c r="R8" i="40"/>
  <c r="Q8" i="40"/>
  <c r="P8" i="40"/>
  <c r="T8" i="40"/>
  <c r="S8" i="40"/>
  <c r="R7" i="40"/>
  <c r="Q7" i="40"/>
  <c r="P7" i="40"/>
  <c r="T7" i="40"/>
  <c r="AA19" i="40" s="1"/>
  <c r="S7" i="40"/>
  <c r="R6" i="40"/>
  <c r="Q6" i="40"/>
  <c r="P6" i="40"/>
  <c r="T6" i="40"/>
  <c r="S6" i="40"/>
  <c r="J49" i="37"/>
  <c r="I49" i="37"/>
  <c r="J45" i="37"/>
  <c r="I45" i="37"/>
  <c r="J41" i="37"/>
  <c r="I41" i="37"/>
  <c r="J37" i="37"/>
  <c r="I37" i="37"/>
  <c r="J33" i="37"/>
  <c r="I33" i="37"/>
  <c r="J29" i="37"/>
  <c r="I29" i="37"/>
  <c r="J25" i="37"/>
  <c r="I25" i="37"/>
  <c r="J23" i="37"/>
  <c r="I23" i="37"/>
  <c r="I15" i="37"/>
  <c r="J15" i="37"/>
  <c r="J13" i="37"/>
  <c r="I13" i="37"/>
  <c r="J11" i="37"/>
  <c r="I11" i="37"/>
  <c r="I9" i="37"/>
  <c r="J9" i="37"/>
  <c r="J7" i="37"/>
  <c r="I7" i="37"/>
  <c r="J44" i="37"/>
  <c r="I44" i="37"/>
  <c r="J40" i="37"/>
  <c r="I40" i="37"/>
  <c r="J36" i="37"/>
  <c r="I36" i="37"/>
  <c r="J32" i="37"/>
  <c r="I32" i="37"/>
  <c r="J28" i="37"/>
  <c r="I28" i="37"/>
  <c r="T10" i="42"/>
  <c r="S10" i="42"/>
  <c r="R10" i="42"/>
  <c r="P10" i="42"/>
  <c r="AA20" i="42"/>
  <c r="Q10" i="42"/>
  <c r="T6" i="42"/>
  <c r="S6" i="42"/>
  <c r="Q6" i="42"/>
  <c r="P6" i="42"/>
  <c r="R6" i="42"/>
  <c r="T7" i="42"/>
  <c r="AA19" i="42" s="1"/>
  <c r="Q7" i="42"/>
  <c r="P7" i="42"/>
  <c r="S7" i="42"/>
  <c r="R7" i="42"/>
  <c r="T9" i="42"/>
  <c r="Q9" i="42"/>
  <c r="P9" i="42"/>
  <c r="R9" i="42"/>
  <c r="S9" i="42"/>
  <c r="T8" i="42"/>
  <c r="S8" i="42"/>
  <c r="R8" i="42"/>
  <c r="Q8" i="42"/>
  <c r="P8" i="42"/>
  <c r="P51" i="37"/>
  <c r="Q51" i="37"/>
  <c r="P35" i="37"/>
  <c r="Q35" i="37"/>
  <c r="P11" i="37"/>
  <c r="Q11" i="37"/>
  <c r="P16" i="37"/>
  <c r="Q16" i="37"/>
  <c r="P18" i="37"/>
  <c r="Q18" i="37"/>
  <c r="P20" i="37"/>
  <c r="Q20" i="37"/>
  <c r="P22" i="37"/>
  <c r="Q22" i="37"/>
  <c r="P23" i="37"/>
  <c r="Q23" i="37"/>
  <c r="P24" i="37"/>
  <c r="Q24" i="37"/>
  <c r="P26" i="37"/>
  <c r="Q26" i="37"/>
  <c r="P28" i="37"/>
  <c r="Q28" i="37"/>
  <c r="P30" i="37"/>
  <c r="Q30" i="37"/>
  <c r="P32" i="37"/>
  <c r="Q32" i="37"/>
  <c r="P34" i="37"/>
  <c r="Q34" i="37"/>
  <c r="P36" i="37"/>
  <c r="Q36" i="37"/>
  <c r="P38" i="37"/>
  <c r="Q38" i="37"/>
  <c r="P40" i="37"/>
  <c r="Q40" i="37"/>
  <c r="P42" i="37"/>
  <c r="Q42" i="37"/>
  <c r="P44" i="37"/>
  <c r="Q44" i="37"/>
  <c r="P46" i="37"/>
  <c r="Q46" i="37"/>
  <c r="P48" i="37"/>
  <c r="Q48" i="37"/>
  <c r="Q50" i="37"/>
  <c r="P50" i="37"/>
  <c r="P39" i="37"/>
  <c r="Q39" i="37"/>
  <c r="P25" i="37"/>
  <c r="Q25" i="37"/>
  <c r="P21" i="37"/>
  <c r="Q21" i="37"/>
  <c r="Q12" i="37"/>
  <c r="P12" i="37"/>
  <c r="Q6" i="37"/>
  <c r="P6" i="37"/>
  <c r="Q47" i="36"/>
  <c r="P47" i="36"/>
  <c r="Q41" i="36"/>
  <c r="P41" i="36"/>
  <c r="P30" i="36"/>
  <c r="Q30" i="36"/>
  <c r="Q29" i="36"/>
  <c r="P29" i="36"/>
  <c r="I29" i="36"/>
  <c r="J29" i="36"/>
  <c r="I27" i="36"/>
  <c r="J27" i="36"/>
  <c r="J25" i="36"/>
  <c r="I25" i="36"/>
  <c r="I23" i="36"/>
  <c r="J23" i="36"/>
  <c r="I21" i="36"/>
  <c r="J21" i="36"/>
  <c r="J19" i="36"/>
  <c r="I19" i="36"/>
  <c r="I17" i="36"/>
  <c r="J17" i="36"/>
  <c r="P15" i="36"/>
  <c r="Q15" i="36"/>
  <c r="P13" i="36"/>
  <c r="Q13" i="36"/>
  <c r="Q11" i="36"/>
  <c r="P11" i="36"/>
  <c r="P9" i="36"/>
  <c r="Q9" i="36"/>
  <c r="P7" i="36"/>
  <c r="Q7" i="36"/>
  <c r="Q38" i="36"/>
  <c r="P38" i="36"/>
  <c r="Q40" i="36"/>
  <c r="P40" i="36"/>
  <c r="Q42" i="36"/>
  <c r="P42" i="36"/>
  <c r="Q44" i="36"/>
  <c r="P44" i="36"/>
  <c r="Q46" i="36"/>
  <c r="P46" i="36"/>
  <c r="Q48" i="36"/>
  <c r="P48" i="36"/>
  <c r="Q50" i="36"/>
  <c r="P50" i="36"/>
  <c r="P45" i="37"/>
  <c r="Q45" i="37"/>
  <c r="P37" i="37"/>
  <c r="Q37" i="37"/>
  <c r="P31" i="37"/>
  <c r="Q31" i="37"/>
  <c r="Q15" i="37"/>
  <c r="P15" i="37"/>
  <c r="Q9" i="37"/>
  <c r="P9" i="37"/>
  <c r="J51" i="36"/>
  <c r="I51" i="36"/>
  <c r="J45" i="36"/>
  <c r="I45" i="36"/>
  <c r="J39" i="36"/>
  <c r="I39" i="36"/>
  <c r="I15" i="36"/>
  <c r="J15" i="36"/>
  <c r="I13" i="36"/>
  <c r="J13" i="36"/>
  <c r="I11" i="36"/>
  <c r="J11" i="36"/>
  <c r="I9" i="36"/>
  <c r="J9" i="36"/>
  <c r="I7" i="36"/>
  <c r="J7" i="36"/>
  <c r="J30" i="36"/>
  <c r="I30" i="36"/>
  <c r="I32" i="36"/>
  <c r="J32" i="36"/>
  <c r="I34" i="36"/>
  <c r="J34" i="36"/>
  <c r="J36" i="36"/>
  <c r="I36" i="36"/>
  <c r="I38" i="36"/>
  <c r="J38" i="36"/>
  <c r="I40" i="36"/>
  <c r="J40" i="36"/>
  <c r="I42" i="36"/>
  <c r="J42" i="36"/>
  <c r="I44" i="36"/>
  <c r="J44" i="36"/>
  <c r="I46" i="36"/>
  <c r="J46" i="36"/>
  <c r="I48" i="36"/>
  <c r="J48" i="36"/>
  <c r="I50" i="36"/>
  <c r="J50" i="36"/>
  <c r="J18" i="36"/>
  <c r="I18" i="36"/>
  <c r="Q17" i="36"/>
  <c r="P17" i="36"/>
  <c r="L9" i="43"/>
  <c r="N9" i="43"/>
  <c r="M9" i="43"/>
  <c r="L7" i="43"/>
  <c r="N7" i="43"/>
  <c r="M7" i="43"/>
  <c r="L10" i="43"/>
  <c r="N10" i="43"/>
  <c r="M10" i="43"/>
  <c r="K16" i="43"/>
  <c r="L6" i="43"/>
  <c r="N6" i="43"/>
  <c r="M6" i="43"/>
  <c r="L8" i="43"/>
  <c r="N8" i="43"/>
  <c r="M8" i="43"/>
  <c r="M11" i="43"/>
  <c r="N11" i="43"/>
  <c r="L11" i="43"/>
  <c r="L12" i="43"/>
  <c r="M12" i="43"/>
  <c r="N12" i="43"/>
  <c r="M13" i="43"/>
  <c r="N13" i="43"/>
  <c r="L13" i="43"/>
  <c r="L14" i="43"/>
  <c r="N14" i="43"/>
  <c r="M14" i="43"/>
  <c r="M15" i="43"/>
  <c r="L15" i="43"/>
  <c r="N15" i="43"/>
  <c r="J20" i="36"/>
  <c r="I20" i="36"/>
  <c r="P19" i="36"/>
  <c r="Q19" i="36"/>
  <c r="AK40" i="35"/>
  <c r="AL40" i="35"/>
  <c r="I6" i="41"/>
  <c r="H6" i="41"/>
  <c r="J6" i="41"/>
  <c r="H7" i="41"/>
  <c r="J7" i="41"/>
  <c r="I7" i="41"/>
  <c r="M8" i="41"/>
  <c r="H8" i="41"/>
  <c r="J8" i="41"/>
  <c r="I8" i="41"/>
  <c r="M9" i="41"/>
  <c r="H9" i="41"/>
  <c r="J9" i="41"/>
  <c r="I9" i="41"/>
  <c r="H10" i="41"/>
  <c r="J10" i="41"/>
  <c r="I10" i="41"/>
  <c r="Q20" i="36"/>
  <c r="P20" i="36"/>
  <c r="AK33" i="35"/>
  <c r="AL33" i="35"/>
  <c r="AK31" i="35"/>
  <c r="AL31" i="35"/>
  <c r="AK37" i="35"/>
  <c r="AL37" i="35"/>
  <c r="AK39" i="35"/>
  <c r="AL39" i="35"/>
  <c r="W33" i="35"/>
  <c r="V33" i="35"/>
  <c r="AL15" i="35"/>
  <c r="AK15" i="35"/>
  <c r="AJ15" i="35"/>
  <c r="AL12" i="35"/>
  <c r="AK12" i="35"/>
  <c r="AJ12" i="35"/>
  <c r="AL11" i="35"/>
  <c r="AK11" i="35"/>
  <c r="AJ11" i="35"/>
  <c r="AL10" i="35"/>
  <c r="AK10" i="35"/>
  <c r="AJ10" i="35"/>
  <c r="AL9" i="35"/>
  <c r="AK9" i="35"/>
  <c r="AJ9" i="35"/>
  <c r="AL8" i="35"/>
  <c r="AK8" i="35"/>
  <c r="AJ8" i="35"/>
  <c r="J18" i="37"/>
  <c r="I18" i="37"/>
  <c r="W35" i="35"/>
  <c r="V35" i="35"/>
  <c r="W32" i="35"/>
  <c r="V32" i="35"/>
  <c r="I31" i="35"/>
  <c r="H31" i="35"/>
  <c r="W39" i="35"/>
  <c r="V39" i="35"/>
  <c r="I30" i="35"/>
  <c r="H30" i="35"/>
  <c r="I32" i="35"/>
  <c r="H32" i="35"/>
  <c r="H34" i="35"/>
  <c r="I34" i="35"/>
  <c r="I36" i="35"/>
  <c r="H36" i="35"/>
  <c r="I38" i="35"/>
  <c r="H38" i="35"/>
  <c r="H40" i="35"/>
  <c r="I40" i="35"/>
  <c r="V36" i="35"/>
  <c r="W36" i="35"/>
  <c r="J20" i="37"/>
  <c r="I20" i="37"/>
  <c r="J17" i="37"/>
  <c r="I17" i="37"/>
  <c r="Q19" i="37"/>
  <c r="P19" i="37"/>
  <c r="Q17" i="37"/>
  <c r="P17" i="37"/>
  <c r="J19" i="37"/>
  <c r="I19" i="37"/>
  <c r="J16" i="37"/>
  <c r="I16" i="37"/>
  <c r="AS12" i="35"/>
  <c r="AT12" i="35"/>
  <c r="AR12" i="35"/>
  <c r="AV12" i="35"/>
  <c r="AU12" i="35"/>
  <c r="AU9" i="35"/>
  <c r="AR9" i="35"/>
  <c r="AT9" i="35"/>
  <c r="AS9" i="35"/>
  <c r="AV9" i="35"/>
  <c r="D74" i="33"/>
  <c r="F74" i="33"/>
  <c r="AU10" i="35"/>
  <c r="AR10" i="35"/>
  <c r="AV10" i="35"/>
  <c r="AS10" i="35"/>
  <c r="AT10" i="35"/>
  <c r="AS11" i="35"/>
  <c r="AV11" i="35"/>
  <c r="AR11" i="35"/>
  <c r="AU11" i="35"/>
  <c r="AQ22" i="35"/>
  <c r="AT11" i="35"/>
  <c r="AS14" i="35"/>
  <c r="AR14" i="35"/>
  <c r="AT14" i="35"/>
  <c r="AU14" i="35"/>
  <c r="AV14" i="35"/>
  <c r="AS17" i="35"/>
  <c r="AR17" i="35"/>
  <c r="AT17" i="35"/>
  <c r="AU17" i="35"/>
  <c r="AV17" i="35"/>
  <c r="AS13" i="35"/>
  <c r="AU13" i="35"/>
  <c r="AT13" i="35"/>
  <c r="AR13" i="35"/>
  <c r="AV13" i="35"/>
  <c r="AS15" i="35"/>
  <c r="AR15" i="35"/>
  <c r="AV15" i="35"/>
  <c r="AU15" i="35"/>
  <c r="AT15" i="35"/>
  <c r="AS18" i="35"/>
  <c r="AR18" i="35"/>
  <c r="AV18" i="35"/>
  <c r="AU18" i="35"/>
  <c r="AT18" i="35"/>
  <c r="F52" i="33"/>
  <c r="H52" i="33"/>
  <c r="F30" i="33"/>
  <c r="H30" i="33"/>
  <c r="G87" i="33"/>
  <c r="H75" i="33"/>
  <c r="G109" i="33"/>
  <c r="H97" i="33"/>
  <c r="E109" i="33"/>
  <c r="F109" i="33" s="1"/>
  <c r="F97" i="33"/>
  <c r="E87" i="33"/>
  <c r="F87" i="33" s="1"/>
  <c r="F75" i="33"/>
  <c r="J30" i="33"/>
  <c r="L30" i="33"/>
  <c r="J52" i="33"/>
  <c r="J75" i="33"/>
  <c r="I87" i="33"/>
  <c r="J97" i="33"/>
  <c r="I109" i="33"/>
  <c r="J109" i="33" s="1"/>
  <c r="N74" i="33"/>
  <c r="N30" i="33"/>
  <c r="N52" i="33"/>
  <c r="I139" i="28"/>
  <c r="J139" i="28"/>
  <c r="L139" i="28"/>
  <c r="K139" i="28"/>
  <c r="M139" i="28"/>
  <c r="K135" i="28"/>
  <c r="L135" i="28"/>
  <c r="J135" i="28"/>
  <c r="I135" i="28"/>
  <c r="M135" i="28"/>
  <c r="I120" i="28"/>
  <c r="J120" i="28"/>
  <c r="L120" i="28"/>
  <c r="M120" i="28"/>
  <c r="K120" i="28"/>
  <c r="H118" i="28"/>
  <c r="M110" i="28"/>
  <c r="L110" i="28"/>
  <c r="J110" i="28"/>
  <c r="I110" i="28"/>
  <c r="K110" i="28"/>
  <c r="K108" i="28"/>
  <c r="M108" i="28"/>
  <c r="J108" i="28"/>
  <c r="I108" i="28"/>
  <c r="L108" i="28"/>
  <c r="I106" i="28"/>
  <c r="M106" i="28"/>
  <c r="K106" i="28"/>
  <c r="J106" i="28"/>
  <c r="L106" i="28"/>
  <c r="L89" i="28"/>
  <c r="M89" i="28"/>
  <c r="J89" i="28"/>
  <c r="K89" i="28"/>
  <c r="I89" i="28"/>
  <c r="J87" i="28"/>
  <c r="M87" i="28"/>
  <c r="K87" i="28"/>
  <c r="L87" i="28"/>
  <c r="I87" i="28"/>
  <c r="M71" i="28"/>
  <c r="L71" i="28"/>
  <c r="J71" i="28"/>
  <c r="I71" i="28"/>
  <c r="K71" i="28"/>
  <c r="K69" i="28"/>
  <c r="M69" i="28"/>
  <c r="J69" i="28"/>
  <c r="I69" i="28"/>
  <c r="L69" i="28"/>
  <c r="I67" i="28"/>
  <c r="M67" i="28"/>
  <c r="K67" i="28"/>
  <c r="J67" i="28"/>
  <c r="L67" i="28"/>
  <c r="L149" i="28"/>
  <c r="M149" i="28"/>
  <c r="I149" i="28"/>
  <c r="K149" i="28"/>
  <c r="J149" i="28"/>
  <c r="J134" i="28"/>
  <c r="K134" i="28"/>
  <c r="I134" i="28"/>
  <c r="M134" i="28"/>
  <c r="L134" i="28"/>
  <c r="L129" i="28"/>
  <c r="M129" i="28"/>
  <c r="I129" i="28"/>
  <c r="K129" i="28"/>
  <c r="J129" i="28"/>
  <c r="M103" i="28"/>
  <c r="I103" i="28"/>
  <c r="K103" i="28"/>
  <c r="J103" i="28"/>
  <c r="L103" i="28"/>
  <c r="K101" i="28"/>
  <c r="I101" i="28"/>
  <c r="L101" i="28"/>
  <c r="J101" i="28"/>
  <c r="M101" i="28"/>
  <c r="I99" i="28"/>
  <c r="J99" i="28"/>
  <c r="L99" i="28"/>
  <c r="K99" i="28"/>
  <c r="M99" i="28"/>
  <c r="L83" i="28"/>
  <c r="I83" i="28"/>
  <c r="K83" i="28"/>
  <c r="M83" i="28"/>
  <c r="J83" i="28"/>
  <c r="J81" i="28"/>
  <c r="I81" i="28"/>
  <c r="L81" i="28"/>
  <c r="M81" i="28"/>
  <c r="K81" i="28"/>
  <c r="M65" i="28"/>
  <c r="I65" i="28"/>
  <c r="K65" i="28"/>
  <c r="J65" i="28"/>
  <c r="L65" i="28"/>
  <c r="I60" i="28"/>
  <c r="J60" i="28"/>
  <c r="L60" i="28"/>
  <c r="K60" i="28"/>
  <c r="M60" i="28"/>
  <c r="I44" i="28"/>
  <c r="M44" i="28"/>
  <c r="K44" i="28"/>
  <c r="J44" i="28"/>
  <c r="L44" i="28"/>
  <c r="I38" i="28"/>
  <c r="M38" i="28"/>
  <c r="K38" i="28"/>
  <c r="J38" i="28"/>
  <c r="L38" i="28"/>
  <c r="I31" i="28"/>
  <c r="M31" i="28"/>
  <c r="K31" i="28"/>
  <c r="L31" i="28"/>
  <c r="J31" i="28"/>
  <c r="I25" i="28"/>
  <c r="M25" i="28"/>
  <c r="K25" i="28"/>
  <c r="J25" i="28"/>
  <c r="L25" i="28"/>
  <c r="K154" i="28"/>
  <c r="I154" i="28"/>
  <c r="L154" i="28"/>
  <c r="M154" i="28"/>
  <c r="J154" i="28"/>
  <c r="I152" i="28"/>
  <c r="J152" i="28"/>
  <c r="L152" i="28"/>
  <c r="K152" i="28"/>
  <c r="M152" i="28"/>
  <c r="H160" i="28"/>
  <c r="K148" i="28"/>
  <c r="L148" i="28"/>
  <c r="J148" i="28"/>
  <c r="I148" i="28"/>
  <c r="M148" i="28"/>
  <c r="K128" i="28"/>
  <c r="L128" i="28"/>
  <c r="J128" i="28"/>
  <c r="I128" i="28"/>
  <c r="M128" i="28"/>
  <c r="L115" i="28"/>
  <c r="J115" i="28"/>
  <c r="I115" i="28"/>
  <c r="M115" i="28"/>
  <c r="K115" i="28"/>
  <c r="J113" i="28"/>
  <c r="K113" i="28"/>
  <c r="I113" i="28"/>
  <c r="M113" i="28"/>
  <c r="L113" i="28"/>
  <c r="M97" i="28"/>
  <c r="J97" i="28"/>
  <c r="I97" i="28"/>
  <c r="L97" i="28"/>
  <c r="K97" i="28"/>
  <c r="K95" i="28"/>
  <c r="J95" i="28"/>
  <c r="I95" i="28"/>
  <c r="M95" i="28"/>
  <c r="L95" i="28"/>
  <c r="I93" i="28"/>
  <c r="K93" i="28"/>
  <c r="J93" i="28"/>
  <c r="M93" i="28"/>
  <c r="L93" i="28"/>
  <c r="J74" i="28"/>
  <c r="K74" i="28"/>
  <c r="I74" i="28"/>
  <c r="M74" i="28"/>
  <c r="L74" i="28"/>
  <c r="M58" i="28"/>
  <c r="J58" i="28"/>
  <c r="I58" i="28"/>
  <c r="L58" i="28"/>
  <c r="K58" i="28"/>
  <c r="K56" i="28"/>
  <c r="J56" i="28"/>
  <c r="I56" i="28"/>
  <c r="M56" i="28"/>
  <c r="L56" i="28"/>
  <c r="I54" i="28"/>
  <c r="K54" i="28"/>
  <c r="H62" i="28"/>
  <c r="J54" i="28"/>
  <c r="M54" i="28"/>
  <c r="L54" i="28"/>
  <c r="J45" i="28"/>
  <c r="I45" i="28"/>
  <c r="L45" i="28"/>
  <c r="M45" i="28"/>
  <c r="K45" i="28"/>
  <c r="J39" i="28"/>
  <c r="I39" i="28"/>
  <c r="L39" i="28"/>
  <c r="K39" i="28"/>
  <c r="M39" i="28"/>
  <c r="J32" i="28"/>
  <c r="I32" i="28"/>
  <c r="L32" i="28"/>
  <c r="K32" i="28"/>
  <c r="M32" i="28"/>
  <c r="J26" i="28"/>
  <c r="I26" i="28"/>
  <c r="H34" i="28"/>
  <c r="L26" i="28"/>
  <c r="M26" i="28"/>
  <c r="K26" i="28"/>
  <c r="J19" i="28"/>
  <c r="I19" i="28"/>
  <c r="L19" i="28"/>
  <c r="K19" i="28"/>
  <c r="M19" i="28"/>
  <c r="J13" i="28"/>
  <c r="I13" i="28"/>
  <c r="L13" i="28"/>
  <c r="K13" i="28"/>
  <c r="M13" i="28"/>
  <c r="M53" i="28"/>
  <c r="L53" i="28"/>
  <c r="J53" i="28"/>
  <c r="I53" i="28"/>
  <c r="K53" i="28"/>
  <c r="M59" i="28"/>
  <c r="L59" i="28"/>
  <c r="K59" i="28"/>
  <c r="I59" i="28"/>
  <c r="J59" i="28"/>
  <c r="L66" i="28"/>
  <c r="K66" i="28"/>
  <c r="J66" i="28"/>
  <c r="M66" i="28"/>
  <c r="I66" i="28"/>
  <c r="K72" i="28"/>
  <c r="J72" i="28"/>
  <c r="I72" i="28"/>
  <c r="M72" i="28"/>
  <c r="L72" i="28"/>
  <c r="J79" i="28"/>
  <c r="I79" i="28"/>
  <c r="L79" i="28"/>
  <c r="M79" i="28"/>
  <c r="K79" i="28"/>
  <c r="I85" i="28"/>
  <c r="M85" i="28"/>
  <c r="K85" i="28"/>
  <c r="L85" i="28"/>
  <c r="J85" i="28"/>
  <c r="M92" i="28"/>
  <c r="L92" i="28"/>
  <c r="J92" i="28"/>
  <c r="K92" i="28"/>
  <c r="I92" i="28"/>
  <c r="M98" i="28"/>
  <c r="L98" i="28"/>
  <c r="K98" i="28"/>
  <c r="I98" i="28"/>
  <c r="J98" i="28"/>
  <c r="K111" i="28"/>
  <c r="J111" i="28"/>
  <c r="I111" i="28"/>
  <c r="M111" i="28"/>
  <c r="L111" i="28"/>
  <c r="M117" i="28"/>
  <c r="L117" i="28"/>
  <c r="K117" i="28"/>
  <c r="J117" i="28"/>
  <c r="I117" i="28"/>
  <c r="M124" i="28"/>
  <c r="J124" i="28"/>
  <c r="I124" i="28"/>
  <c r="H132" i="28"/>
  <c r="L124" i="28"/>
  <c r="K124" i="28"/>
  <c r="M130" i="28"/>
  <c r="L130" i="28"/>
  <c r="J130" i="28"/>
  <c r="K130" i="28"/>
  <c r="I130" i="28"/>
  <c r="M137" i="28"/>
  <c r="L137" i="28"/>
  <c r="K137" i="28"/>
  <c r="J137" i="28"/>
  <c r="I137" i="28"/>
  <c r="M143" i="28"/>
  <c r="J143" i="28"/>
  <c r="I143" i="28"/>
  <c r="L143" i="28"/>
  <c r="K143" i="28"/>
  <c r="M150" i="28"/>
  <c r="L150" i="28"/>
  <c r="J150" i="28"/>
  <c r="I150" i="28"/>
  <c r="K150" i="28"/>
  <c r="M156" i="28"/>
  <c r="K156" i="28"/>
  <c r="L156" i="28"/>
  <c r="J156" i="28"/>
  <c r="I156" i="28"/>
  <c r="J153" i="28"/>
  <c r="K153" i="28"/>
  <c r="L153" i="28"/>
  <c r="I153" i="28"/>
  <c r="M153" i="28"/>
  <c r="J159" i="28"/>
  <c r="K159" i="28"/>
  <c r="M159" i="28"/>
  <c r="I159" i="28"/>
  <c r="L159" i="28"/>
  <c r="I125" i="28"/>
  <c r="M125" i="28"/>
  <c r="K125" i="28"/>
  <c r="L125" i="28"/>
  <c r="J125" i="28"/>
  <c r="I131" i="28"/>
  <c r="M131" i="28"/>
  <c r="L131" i="28"/>
  <c r="K131" i="28"/>
  <c r="J131" i="28"/>
  <c r="I138" i="28"/>
  <c r="K138" i="28"/>
  <c r="J138" i="28"/>
  <c r="M138" i="28"/>
  <c r="H146" i="28"/>
  <c r="L138" i="28"/>
  <c r="I144" i="28"/>
  <c r="M144" i="28"/>
  <c r="K144" i="28"/>
  <c r="J144" i="28"/>
  <c r="L144" i="28"/>
  <c r="I151" i="28"/>
  <c r="M151" i="28"/>
  <c r="L151" i="28"/>
  <c r="K151" i="28"/>
  <c r="J151" i="28"/>
  <c r="L157" i="28"/>
  <c r="I157" i="28"/>
  <c r="M157" i="28"/>
  <c r="K157" i="28"/>
  <c r="J157" i="28"/>
  <c r="I145" i="28"/>
  <c r="J145" i="28"/>
  <c r="M145" i="28"/>
  <c r="L145" i="28"/>
  <c r="K145" i="28"/>
  <c r="K141" i="28"/>
  <c r="L141" i="28"/>
  <c r="M141" i="28"/>
  <c r="J141" i="28"/>
  <c r="I141" i="28"/>
  <c r="I126" i="28"/>
  <c r="J126" i="28"/>
  <c r="M126" i="28"/>
  <c r="L126" i="28"/>
  <c r="K126" i="28"/>
  <c r="K122" i="28"/>
  <c r="L122" i="28"/>
  <c r="M122" i="28"/>
  <c r="J122" i="28"/>
  <c r="I122" i="28"/>
  <c r="L102" i="28"/>
  <c r="M102" i="28"/>
  <c r="K102" i="28"/>
  <c r="J102" i="28"/>
  <c r="I102" i="28"/>
  <c r="J100" i="28"/>
  <c r="M100" i="28"/>
  <c r="L100" i="28"/>
  <c r="K100" i="28"/>
  <c r="I100" i="28"/>
  <c r="M84" i="28"/>
  <c r="L84" i="28"/>
  <c r="K84" i="28"/>
  <c r="J84" i="28"/>
  <c r="I84" i="28"/>
  <c r="K82" i="28"/>
  <c r="M82" i="28"/>
  <c r="L82" i="28"/>
  <c r="J82" i="28"/>
  <c r="H90" i="28"/>
  <c r="I82" i="28"/>
  <c r="I80" i="28"/>
  <c r="M80" i="28"/>
  <c r="L80" i="28"/>
  <c r="K80" i="28"/>
  <c r="J80" i="28"/>
  <c r="L64" i="28"/>
  <c r="M64" i="28"/>
  <c r="K64" i="28"/>
  <c r="J64" i="28"/>
  <c r="I64" i="28"/>
  <c r="J61" i="28"/>
  <c r="M61" i="28"/>
  <c r="L61" i="28"/>
  <c r="K61" i="28"/>
  <c r="I61" i="28"/>
  <c r="L47" i="28"/>
  <c r="K47" i="28"/>
  <c r="J47" i="28"/>
  <c r="M47" i="28"/>
  <c r="I47" i="28"/>
  <c r="L41" i="28"/>
  <c r="K41" i="28"/>
  <c r="J41" i="28"/>
  <c r="M41" i="28"/>
  <c r="I41" i="28"/>
  <c r="K159" i="26"/>
  <c r="J159" i="26"/>
  <c r="I159" i="26"/>
  <c r="K155" i="26"/>
  <c r="J155" i="26"/>
  <c r="I155" i="26"/>
  <c r="K151" i="26"/>
  <c r="J151" i="26"/>
  <c r="I151" i="26"/>
  <c r="K142" i="26"/>
  <c r="J142" i="26"/>
  <c r="I142" i="26"/>
  <c r="K138" i="26"/>
  <c r="H146" i="26"/>
  <c r="J138" i="26"/>
  <c r="I138" i="26"/>
  <c r="K134" i="26"/>
  <c r="J134" i="26"/>
  <c r="I134" i="26"/>
  <c r="K129" i="26"/>
  <c r="J129" i="26"/>
  <c r="I129" i="26"/>
  <c r="K125" i="26"/>
  <c r="J125" i="26"/>
  <c r="I125" i="26"/>
  <c r="K121" i="26"/>
  <c r="J121" i="26"/>
  <c r="I121" i="26"/>
  <c r="K116" i="26"/>
  <c r="J116" i="26"/>
  <c r="I116" i="26"/>
  <c r="K112" i="26"/>
  <c r="J112" i="26"/>
  <c r="I112" i="26"/>
  <c r="K108" i="26"/>
  <c r="J108" i="26"/>
  <c r="I108" i="26"/>
  <c r="K103" i="26"/>
  <c r="J103" i="26"/>
  <c r="I103" i="26"/>
  <c r="K99" i="26"/>
  <c r="J99" i="26"/>
  <c r="I99" i="26"/>
  <c r="I97" i="26"/>
  <c r="K97" i="26"/>
  <c r="J97" i="26"/>
  <c r="I95" i="26"/>
  <c r="K95" i="26"/>
  <c r="J95" i="26"/>
  <c r="I93" i="26"/>
  <c r="K93" i="26"/>
  <c r="J93" i="26"/>
  <c r="I88" i="26"/>
  <c r="K88" i="26"/>
  <c r="J88" i="26"/>
  <c r="I86" i="26"/>
  <c r="K86" i="26"/>
  <c r="J86" i="26"/>
  <c r="I84" i="26"/>
  <c r="K84" i="26"/>
  <c r="J84" i="26"/>
  <c r="I82" i="26"/>
  <c r="H90" i="26"/>
  <c r="K82" i="26"/>
  <c r="J82" i="26"/>
  <c r="I80" i="26"/>
  <c r="K80" i="26"/>
  <c r="J80" i="26"/>
  <c r="I78" i="26"/>
  <c r="K78" i="26"/>
  <c r="J78" i="26"/>
  <c r="I75" i="26"/>
  <c r="K75" i="26"/>
  <c r="J75" i="26"/>
  <c r="I73" i="26"/>
  <c r="K73" i="26"/>
  <c r="J73" i="26"/>
  <c r="I71" i="26"/>
  <c r="K71" i="26"/>
  <c r="J71" i="26"/>
  <c r="I69" i="26"/>
  <c r="K69" i="26"/>
  <c r="J69" i="26"/>
  <c r="I67" i="26"/>
  <c r="K67" i="26"/>
  <c r="J67" i="26"/>
  <c r="I65" i="26"/>
  <c r="K65" i="26"/>
  <c r="J65" i="26"/>
  <c r="I60" i="26"/>
  <c r="K60" i="26"/>
  <c r="J60" i="26"/>
  <c r="I58" i="26"/>
  <c r="K58" i="26"/>
  <c r="J58" i="26"/>
  <c r="I56" i="26"/>
  <c r="K56" i="26"/>
  <c r="J56" i="26"/>
  <c r="I54" i="26"/>
  <c r="H62" i="26"/>
  <c r="K54" i="26"/>
  <c r="J54" i="26"/>
  <c r="I52" i="26"/>
  <c r="K52" i="26"/>
  <c r="J52" i="26"/>
  <c r="I50" i="26"/>
  <c r="K50" i="26"/>
  <c r="J50" i="26"/>
  <c r="I47" i="26"/>
  <c r="K47" i="26"/>
  <c r="J47" i="26"/>
  <c r="I45" i="26"/>
  <c r="K45" i="26"/>
  <c r="J45" i="26"/>
  <c r="I43" i="26"/>
  <c r="K43" i="26"/>
  <c r="J43" i="26"/>
  <c r="I41" i="26"/>
  <c r="K41" i="26"/>
  <c r="J41" i="26"/>
  <c r="I39" i="26"/>
  <c r="K39" i="26"/>
  <c r="J39" i="26"/>
  <c r="I37" i="26"/>
  <c r="K37" i="26"/>
  <c r="J37" i="26"/>
  <c r="I32" i="26"/>
  <c r="K32" i="26"/>
  <c r="J32" i="26"/>
  <c r="I30" i="26"/>
  <c r="K30" i="26"/>
  <c r="J30" i="26"/>
  <c r="I28" i="26"/>
  <c r="K28" i="26"/>
  <c r="J28" i="26"/>
  <c r="I26" i="26"/>
  <c r="H34" i="26"/>
  <c r="K26" i="26"/>
  <c r="J26" i="26"/>
  <c r="I24" i="26"/>
  <c r="K24" i="26"/>
  <c r="J24" i="26"/>
  <c r="I22" i="26"/>
  <c r="K22" i="26"/>
  <c r="J22" i="26"/>
  <c r="I19" i="26"/>
  <c r="K19" i="26"/>
  <c r="J19" i="26"/>
  <c r="I17" i="26"/>
  <c r="K17" i="26"/>
  <c r="J17" i="26"/>
  <c r="I15" i="26"/>
  <c r="K15" i="26"/>
  <c r="J15" i="26"/>
  <c r="I13" i="26"/>
  <c r="K13" i="26"/>
  <c r="J13" i="26"/>
  <c r="I11" i="26"/>
  <c r="K11" i="26"/>
  <c r="J11" i="26"/>
  <c r="I9" i="26"/>
  <c r="K9" i="26"/>
  <c r="J9" i="26"/>
  <c r="I98" i="26"/>
  <c r="K98" i="26"/>
  <c r="J98" i="26"/>
  <c r="J100" i="26"/>
  <c r="I100" i="26"/>
  <c r="K100" i="26"/>
  <c r="J102" i="26"/>
  <c r="I102" i="26"/>
  <c r="K102" i="26"/>
  <c r="J107" i="26"/>
  <c r="I107" i="26"/>
  <c r="K107" i="26"/>
  <c r="J109" i="26"/>
  <c r="I109" i="26"/>
  <c r="K109" i="26"/>
  <c r="J111" i="26"/>
  <c r="I111" i="26"/>
  <c r="K111" i="26"/>
  <c r="J113" i="26"/>
  <c r="I113" i="26"/>
  <c r="K113" i="26"/>
  <c r="J115" i="26"/>
  <c r="I115" i="26"/>
  <c r="K115" i="26"/>
  <c r="J117" i="26"/>
  <c r="I117" i="26"/>
  <c r="K117" i="26"/>
  <c r="J120" i="26"/>
  <c r="I120" i="26"/>
  <c r="K120" i="26"/>
  <c r="J122" i="26"/>
  <c r="I122" i="26"/>
  <c r="K122" i="26"/>
  <c r="J124" i="26"/>
  <c r="I124" i="26"/>
  <c r="H132" i="26"/>
  <c r="K124" i="26"/>
  <c r="J126" i="26"/>
  <c r="I126" i="26"/>
  <c r="K126" i="26"/>
  <c r="J128" i="26"/>
  <c r="I128" i="26"/>
  <c r="K128" i="26"/>
  <c r="J130" i="26"/>
  <c r="I130" i="26"/>
  <c r="K130" i="26"/>
  <c r="J135" i="26"/>
  <c r="I135" i="26"/>
  <c r="K135" i="26"/>
  <c r="J137" i="26"/>
  <c r="I137" i="26"/>
  <c r="K137" i="26"/>
  <c r="J139" i="26"/>
  <c r="I139" i="26"/>
  <c r="K139" i="26"/>
  <c r="J141" i="26"/>
  <c r="I141" i="26"/>
  <c r="K141" i="26"/>
  <c r="J143" i="26"/>
  <c r="I143" i="26"/>
  <c r="K143" i="26"/>
  <c r="J145" i="26"/>
  <c r="I145" i="26"/>
  <c r="K145" i="26"/>
  <c r="J148" i="26"/>
  <c r="I148" i="26"/>
  <c r="K148" i="26"/>
  <c r="J150" i="26"/>
  <c r="I150" i="26"/>
  <c r="K150" i="26"/>
  <c r="J152" i="26"/>
  <c r="I152" i="26"/>
  <c r="H160" i="26"/>
  <c r="K152" i="26"/>
  <c r="J154" i="26"/>
  <c r="I154" i="26"/>
  <c r="K154" i="26"/>
  <c r="J156" i="26"/>
  <c r="I156" i="26"/>
  <c r="K156" i="26"/>
  <c r="J158" i="26"/>
  <c r="I158" i="26"/>
  <c r="K158" i="26"/>
  <c r="K153" i="26"/>
  <c r="J153" i="26"/>
  <c r="I153" i="26"/>
  <c r="K149" i="26"/>
  <c r="J149" i="26"/>
  <c r="I149" i="26"/>
  <c r="K144" i="26"/>
  <c r="J144" i="26"/>
  <c r="I144" i="26"/>
  <c r="K140" i="26"/>
  <c r="J140" i="26"/>
  <c r="I140" i="26"/>
  <c r="K136" i="26"/>
  <c r="J136" i="26"/>
  <c r="I136" i="26"/>
  <c r="K131" i="26"/>
  <c r="J131" i="26"/>
  <c r="I131" i="26"/>
  <c r="K127" i="26"/>
  <c r="J127" i="26"/>
  <c r="I127" i="26"/>
  <c r="K123" i="26"/>
  <c r="J123" i="26"/>
  <c r="I123" i="26"/>
  <c r="K114" i="26"/>
  <c r="J114" i="26"/>
  <c r="I114" i="26"/>
  <c r="K110" i="26"/>
  <c r="J110" i="26"/>
  <c r="I110" i="26"/>
  <c r="H118" i="26"/>
  <c r="K106" i="26"/>
  <c r="J106" i="26"/>
  <c r="I106" i="26"/>
  <c r="K101" i="26"/>
  <c r="J101" i="26"/>
  <c r="I101" i="26"/>
  <c r="H104" i="26"/>
  <c r="K96" i="26"/>
  <c r="J96" i="26"/>
  <c r="I96" i="26"/>
  <c r="K94" i="26"/>
  <c r="J94" i="26"/>
  <c r="I94" i="26"/>
  <c r="K92" i="26"/>
  <c r="J92" i="26"/>
  <c r="I92" i="26"/>
  <c r="K89" i="26"/>
  <c r="J89" i="26"/>
  <c r="I89" i="26"/>
  <c r="K87" i="26"/>
  <c r="J87" i="26"/>
  <c r="I87" i="26"/>
  <c r="K85" i="26"/>
  <c r="J85" i="26"/>
  <c r="I85" i="26"/>
  <c r="K83" i="26"/>
  <c r="J83" i="26"/>
  <c r="I83" i="26"/>
  <c r="K81" i="26"/>
  <c r="J81" i="26"/>
  <c r="I81" i="26"/>
  <c r="K79" i="26"/>
  <c r="J79" i="26"/>
  <c r="I79" i="26"/>
  <c r="K74" i="26"/>
  <c r="J74" i="26"/>
  <c r="I74" i="26"/>
  <c r="K72" i="26"/>
  <c r="J72" i="26"/>
  <c r="I72" i="26"/>
  <c r="K70" i="26"/>
  <c r="J70" i="26"/>
  <c r="I70" i="26"/>
  <c r="K68" i="26"/>
  <c r="J68" i="26"/>
  <c r="I68" i="26"/>
  <c r="H76" i="26"/>
  <c r="K66" i="26"/>
  <c r="J66" i="26"/>
  <c r="I66" i="26"/>
  <c r="K64" i="26"/>
  <c r="J64" i="26"/>
  <c r="I64" i="26"/>
  <c r="K61" i="26"/>
  <c r="J61" i="26"/>
  <c r="I61" i="26"/>
  <c r="K59" i="26"/>
  <c r="J59" i="26"/>
  <c r="I59" i="26"/>
  <c r="K57" i="26"/>
  <c r="J57" i="26"/>
  <c r="I57" i="26"/>
  <c r="K55" i="26"/>
  <c r="J55" i="26"/>
  <c r="I55" i="26"/>
  <c r="K53" i="26"/>
  <c r="J53" i="26"/>
  <c r="I53" i="26"/>
  <c r="K51" i="26"/>
  <c r="J51" i="26"/>
  <c r="I51" i="26"/>
  <c r="K46" i="26"/>
  <c r="J46" i="26"/>
  <c r="I46" i="26"/>
  <c r="K44" i="26"/>
  <c r="J44" i="26"/>
  <c r="I44" i="26"/>
  <c r="K42" i="26"/>
  <c r="J42" i="26"/>
  <c r="I42" i="26"/>
  <c r="K40" i="26"/>
  <c r="J40" i="26"/>
  <c r="I40" i="26"/>
  <c r="H48" i="26"/>
  <c r="K38" i="26"/>
  <c r="J38" i="26"/>
  <c r="I38" i="26"/>
  <c r="K36" i="26"/>
  <c r="J36" i="26"/>
  <c r="I36" i="26"/>
  <c r="K33" i="26"/>
  <c r="J33" i="26"/>
  <c r="I33" i="26"/>
  <c r="K31" i="26"/>
  <c r="J31" i="26"/>
  <c r="I31" i="26"/>
  <c r="K29" i="26"/>
  <c r="J29" i="26"/>
  <c r="I29" i="26"/>
  <c r="K27" i="26"/>
  <c r="J27" i="26"/>
  <c r="I27" i="26"/>
  <c r="K25" i="26"/>
  <c r="J25" i="26"/>
  <c r="I25" i="26"/>
  <c r="K23" i="26"/>
  <c r="J23" i="26"/>
  <c r="I23" i="26"/>
  <c r="K18" i="26"/>
  <c r="J18" i="26"/>
  <c r="I18" i="26"/>
  <c r="K16" i="26"/>
  <c r="J16" i="26"/>
  <c r="I16" i="26"/>
  <c r="K14" i="26"/>
  <c r="J14" i="26"/>
  <c r="I14" i="26"/>
  <c r="K12" i="26"/>
  <c r="J12" i="26"/>
  <c r="I12" i="26"/>
  <c r="H20" i="26"/>
  <c r="K10" i="26"/>
  <c r="J10" i="26"/>
  <c r="I10" i="26"/>
  <c r="K8" i="26"/>
  <c r="J8" i="26"/>
  <c r="I8" i="26"/>
  <c r="W9" i="22"/>
  <c r="X9" i="22"/>
  <c r="V9" i="22"/>
  <c r="K97" i="27"/>
  <c r="J97" i="27"/>
  <c r="I97" i="27"/>
  <c r="K88" i="27"/>
  <c r="J88" i="27"/>
  <c r="I88" i="27"/>
  <c r="K80" i="27"/>
  <c r="J80" i="27"/>
  <c r="I80" i="27"/>
  <c r="K71" i="27"/>
  <c r="J71" i="27"/>
  <c r="I71" i="27"/>
  <c r="K54" i="27"/>
  <c r="J54" i="27"/>
  <c r="I54" i="27"/>
  <c r="H62" i="27"/>
  <c r="K45" i="27"/>
  <c r="J45" i="27"/>
  <c r="I45" i="27"/>
  <c r="K37" i="27"/>
  <c r="J37" i="27"/>
  <c r="I37" i="27"/>
  <c r="K28" i="27"/>
  <c r="J28" i="27"/>
  <c r="I28" i="27"/>
  <c r="K19" i="27"/>
  <c r="J19" i="27"/>
  <c r="I19" i="27"/>
  <c r="K11" i="27"/>
  <c r="J11" i="27"/>
  <c r="I11" i="27"/>
  <c r="W19" i="22"/>
  <c r="X19" i="22"/>
  <c r="V19" i="22"/>
  <c r="U21" i="22"/>
  <c r="W13" i="22"/>
  <c r="V13" i="22"/>
  <c r="X13" i="22"/>
  <c r="W17" i="22"/>
  <c r="X17" i="22"/>
  <c r="V17" i="22"/>
  <c r="W11" i="22"/>
  <c r="X11" i="22"/>
  <c r="V11" i="22"/>
  <c r="K93" i="27"/>
  <c r="J93" i="27"/>
  <c r="I93" i="27"/>
  <c r="K84" i="27"/>
  <c r="J84" i="27"/>
  <c r="I84" i="27"/>
  <c r="K75" i="27"/>
  <c r="J75" i="27"/>
  <c r="I75" i="27"/>
  <c r="K67" i="27"/>
  <c r="J67" i="27"/>
  <c r="I67" i="27"/>
  <c r="K58" i="27"/>
  <c r="J58" i="27"/>
  <c r="I58" i="27"/>
  <c r="K50" i="27"/>
  <c r="J50" i="27"/>
  <c r="I50" i="27"/>
  <c r="K41" i="27"/>
  <c r="J41" i="27"/>
  <c r="I41" i="27"/>
  <c r="K32" i="27"/>
  <c r="J32" i="27"/>
  <c r="I32" i="27"/>
  <c r="K24" i="27"/>
  <c r="J24" i="27"/>
  <c r="I24" i="27"/>
  <c r="K15" i="27"/>
  <c r="J15" i="27"/>
  <c r="I15" i="27"/>
  <c r="I99" i="27"/>
  <c r="K99" i="27"/>
  <c r="J99" i="27"/>
  <c r="I101" i="27"/>
  <c r="K101" i="27"/>
  <c r="J101" i="27"/>
  <c r="I103" i="27"/>
  <c r="K103" i="27"/>
  <c r="J103" i="27"/>
  <c r="I106" i="27"/>
  <c r="K106" i="27"/>
  <c r="J106" i="27"/>
  <c r="I108" i="27"/>
  <c r="K108" i="27"/>
  <c r="J108" i="27"/>
  <c r="I110" i="27"/>
  <c r="H118" i="27"/>
  <c r="K110" i="27"/>
  <c r="J110" i="27"/>
  <c r="I112" i="27"/>
  <c r="K112" i="27"/>
  <c r="J112" i="27"/>
  <c r="I114" i="27"/>
  <c r="K114" i="27"/>
  <c r="J114" i="27"/>
  <c r="J117" i="27"/>
  <c r="K117" i="27"/>
  <c r="I117" i="27"/>
  <c r="J122" i="27"/>
  <c r="K122" i="27"/>
  <c r="I122" i="27"/>
  <c r="J126" i="27"/>
  <c r="K126" i="27"/>
  <c r="I126" i="27"/>
  <c r="J130" i="27"/>
  <c r="K130" i="27"/>
  <c r="I130" i="27"/>
  <c r="J135" i="27"/>
  <c r="K135" i="27"/>
  <c r="I135" i="27"/>
  <c r="J139" i="27"/>
  <c r="K139" i="27"/>
  <c r="I139" i="27"/>
  <c r="J143" i="27"/>
  <c r="K143" i="27"/>
  <c r="I143" i="27"/>
  <c r="J148" i="27"/>
  <c r="K148" i="27"/>
  <c r="I148" i="27"/>
  <c r="H160" i="27"/>
  <c r="J152" i="27"/>
  <c r="K152" i="27"/>
  <c r="I152" i="27"/>
  <c r="J156" i="27"/>
  <c r="K156" i="27"/>
  <c r="I156" i="27"/>
  <c r="K9" i="27"/>
  <c r="J9" i="27"/>
  <c r="I9" i="27"/>
  <c r="K13" i="27"/>
  <c r="J13" i="27"/>
  <c r="I13" i="27"/>
  <c r="K17" i="27"/>
  <c r="J17" i="27"/>
  <c r="I17" i="27"/>
  <c r="K22" i="27"/>
  <c r="J22" i="27"/>
  <c r="I22" i="27"/>
  <c r="K26" i="27"/>
  <c r="J26" i="27"/>
  <c r="I26" i="27"/>
  <c r="H34" i="27"/>
  <c r="K30" i="27"/>
  <c r="J30" i="27"/>
  <c r="I30" i="27"/>
  <c r="K39" i="27"/>
  <c r="J39" i="27"/>
  <c r="I39" i="27"/>
  <c r="K43" i="27"/>
  <c r="J43" i="27"/>
  <c r="I43" i="27"/>
  <c r="K47" i="27"/>
  <c r="J47" i="27"/>
  <c r="I47" i="27"/>
  <c r="K52" i="27"/>
  <c r="J52" i="27"/>
  <c r="I52" i="27"/>
  <c r="K56" i="27"/>
  <c r="J56" i="27"/>
  <c r="I56" i="27"/>
  <c r="K60" i="27"/>
  <c r="J60" i="27"/>
  <c r="I60" i="27"/>
  <c r="K65" i="27"/>
  <c r="J65" i="27"/>
  <c r="I65" i="27"/>
  <c r="K69" i="27"/>
  <c r="J69" i="27"/>
  <c r="I69" i="27"/>
  <c r="K73" i="27"/>
  <c r="J73" i="27"/>
  <c r="I73" i="27"/>
  <c r="K78" i="27"/>
  <c r="J78" i="27"/>
  <c r="I78" i="27"/>
  <c r="K82" i="27"/>
  <c r="J82" i="27"/>
  <c r="I82" i="27"/>
  <c r="H90" i="27"/>
  <c r="K86" i="27"/>
  <c r="J86" i="27"/>
  <c r="I86" i="27"/>
  <c r="K95" i="27"/>
  <c r="J95" i="27"/>
  <c r="I95" i="27"/>
  <c r="J100" i="27"/>
  <c r="K100" i="27"/>
  <c r="I100" i="27"/>
  <c r="J102" i="27"/>
  <c r="K102" i="27"/>
  <c r="I102" i="27"/>
  <c r="J107" i="27"/>
  <c r="K107" i="27"/>
  <c r="I107" i="27"/>
  <c r="J109" i="27"/>
  <c r="K109" i="27"/>
  <c r="I109" i="27"/>
  <c r="J111" i="27"/>
  <c r="K111" i="27"/>
  <c r="I111" i="27"/>
  <c r="J113" i="27"/>
  <c r="K113" i="27"/>
  <c r="I113" i="27"/>
  <c r="J123" i="27"/>
  <c r="I123" i="27"/>
  <c r="K123" i="27"/>
  <c r="J127" i="27"/>
  <c r="I127" i="27"/>
  <c r="K127" i="27"/>
  <c r="J131" i="27"/>
  <c r="I131" i="27"/>
  <c r="K131" i="27"/>
  <c r="J136" i="27"/>
  <c r="I136" i="27"/>
  <c r="K136" i="27"/>
  <c r="J140" i="27"/>
  <c r="I140" i="27"/>
  <c r="K140" i="27"/>
  <c r="J144" i="27"/>
  <c r="I144" i="27"/>
  <c r="K144" i="27"/>
  <c r="J149" i="27"/>
  <c r="I149" i="27"/>
  <c r="K149" i="27"/>
  <c r="J153" i="27"/>
  <c r="I153" i="27"/>
  <c r="K153" i="27"/>
  <c r="J157" i="27"/>
  <c r="I157" i="27"/>
  <c r="K157" i="27"/>
  <c r="K159" i="27"/>
  <c r="J159" i="27"/>
  <c r="I159" i="27"/>
  <c r="I8" i="27"/>
  <c r="J8" i="27"/>
  <c r="K8" i="27"/>
  <c r="I10" i="27"/>
  <c r="K10" i="27"/>
  <c r="J10" i="27"/>
  <c r="I12" i="27"/>
  <c r="H20" i="27"/>
  <c r="J12" i="27"/>
  <c r="K12" i="27"/>
  <c r="I14" i="27"/>
  <c r="K14" i="27"/>
  <c r="J14" i="27"/>
  <c r="I16" i="27"/>
  <c r="J16" i="27"/>
  <c r="K16" i="27"/>
  <c r="I18" i="27"/>
  <c r="K18" i="27"/>
  <c r="J18" i="27"/>
  <c r="I23" i="27"/>
  <c r="K23" i="27"/>
  <c r="J23" i="27"/>
  <c r="I25" i="27"/>
  <c r="J25" i="27"/>
  <c r="K25" i="27"/>
  <c r="I27" i="27"/>
  <c r="K27" i="27"/>
  <c r="J27" i="27"/>
  <c r="I29" i="27"/>
  <c r="J29" i="27"/>
  <c r="K29" i="27"/>
  <c r="I31" i="27"/>
  <c r="K31" i="27"/>
  <c r="J31" i="27"/>
  <c r="I33" i="27"/>
  <c r="J33" i="27"/>
  <c r="K33" i="27"/>
  <c r="I36" i="27"/>
  <c r="K36" i="27"/>
  <c r="J36" i="27"/>
  <c r="I38" i="27"/>
  <c r="J38" i="27"/>
  <c r="K38" i="27"/>
  <c r="I40" i="27"/>
  <c r="H48" i="27"/>
  <c r="K40" i="27"/>
  <c r="J40" i="27"/>
  <c r="I42" i="27"/>
  <c r="J42" i="27"/>
  <c r="K42" i="27"/>
  <c r="I44" i="27"/>
  <c r="K44" i="27"/>
  <c r="J44" i="27"/>
  <c r="I46" i="27"/>
  <c r="J46" i="27"/>
  <c r="K46" i="27"/>
  <c r="I51" i="27"/>
  <c r="J51" i="27"/>
  <c r="K51" i="27"/>
  <c r="I53" i="27"/>
  <c r="K53" i="27"/>
  <c r="J53" i="27"/>
  <c r="I55" i="27"/>
  <c r="J55" i="27"/>
  <c r="K55" i="27"/>
  <c r="I57" i="27"/>
  <c r="K57" i="27"/>
  <c r="J57" i="27"/>
  <c r="I59" i="27"/>
  <c r="J59" i="27"/>
  <c r="K59" i="27"/>
  <c r="I61" i="27"/>
  <c r="K61" i="27"/>
  <c r="J61" i="27"/>
  <c r="I64" i="27"/>
  <c r="J64" i="27"/>
  <c r="K64" i="27"/>
  <c r="I66" i="27"/>
  <c r="K66" i="27"/>
  <c r="J66" i="27"/>
  <c r="I68" i="27"/>
  <c r="H76" i="27"/>
  <c r="J68" i="27"/>
  <c r="K68" i="27"/>
  <c r="I70" i="27"/>
  <c r="K70" i="27"/>
  <c r="J70" i="27"/>
  <c r="I72" i="27"/>
  <c r="J72" i="27"/>
  <c r="K72" i="27"/>
  <c r="I74" i="27"/>
  <c r="K74" i="27"/>
  <c r="J74" i="27"/>
  <c r="I79" i="27"/>
  <c r="K79" i="27"/>
  <c r="J79" i="27"/>
  <c r="I81" i="27"/>
  <c r="J81" i="27"/>
  <c r="K81" i="27"/>
  <c r="I83" i="27"/>
  <c r="K83" i="27"/>
  <c r="J83" i="27"/>
  <c r="I85" i="27"/>
  <c r="J85" i="27"/>
  <c r="K85" i="27"/>
  <c r="I87" i="27"/>
  <c r="K87" i="27"/>
  <c r="J87" i="27"/>
  <c r="I89" i="27"/>
  <c r="J89" i="27"/>
  <c r="K89" i="27"/>
  <c r="I92" i="27"/>
  <c r="K92" i="27"/>
  <c r="J92" i="27"/>
  <c r="I94" i="27"/>
  <c r="J94" i="27"/>
  <c r="K94" i="27"/>
  <c r="I96" i="27"/>
  <c r="H104" i="27"/>
  <c r="K96" i="27"/>
  <c r="J96" i="27"/>
  <c r="I98" i="27"/>
  <c r="J98" i="27"/>
  <c r="K98" i="27"/>
  <c r="J116" i="27"/>
  <c r="I116" i="27"/>
  <c r="K116" i="27"/>
  <c r="J121" i="27"/>
  <c r="I121" i="27"/>
  <c r="K121" i="27"/>
  <c r="J125" i="27"/>
  <c r="I125" i="27"/>
  <c r="K125" i="27"/>
  <c r="J129" i="27"/>
  <c r="I129" i="27"/>
  <c r="K129" i="27"/>
  <c r="J134" i="27"/>
  <c r="I134" i="27"/>
  <c r="K134" i="27"/>
  <c r="J138" i="27"/>
  <c r="I138" i="27"/>
  <c r="K138" i="27"/>
  <c r="H146" i="27"/>
  <c r="J142" i="27"/>
  <c r="I142" i="27"/>
  <c r="K142" i="27"/>
  <c r="J151" i="27"/>
  <c r="I151" i="27"/>
  <c r="K151" i="27"/>
  <c r="J155" i="27"/>
  <c r="I155" i="27"/>
  <c r="K155" i="27"/>
  <c r="J115" i="27"/>
  <c r="K115" i="27"/>
  <c r="I115" i="27"/>
  <c r="J120" i="27"/>
  <c r="K120" i="27"/>
  <c r="I120" i="27"/>
  <c r="J124" i="27"/>
  <c r="H132" i="27"/>
  <c r="K124" i="27"/>
  <c r="I124" i="27"/>
  <c r="J128" i="27"/>
  <c r="K128" i="27"/>
  <c r="I128" i="27"/>
  <c r="J137" i="27"/>
  <c r="K137" i="27"/>
  <c r="I137" i="27"/>
  <c r="J141" i="27"/>
  <c r="K141" i="27"/>
  <c r="I141" i="27"/>
  <c r="J145" i="27"/>
  <c r="K145" i="27"/>
  <c r="I145" i="27"/>
  <c r="J150" i="27"/>
  <c r="K150" i="27"/>
  <c r="I150" i="27"/>
  <c r="J154" i="27"/>
  <c r="K154" i="27"/>
  <c r="I154" i="27"/>
  <c r="J158" i="27"/>
  <c r="K158" i="27"/>
  <c r="I158" i="27"/>
  <c r="I95" i="25"/>
  <c r="I51" i="25"/>
  <c r="L52" i="25" s="1"/>
  <c r="J8" i="25"/>
  <c r="I73" i="25"/>
  <c r="L74" i="25" s="1"/>
  <c r="I29" i="25"/>
  <c r="L30" i="25" s="1"/>
  <c r="G7" i="25"/>
  <c r="J11" i="22"/>
  <c r="L11" i="22"/>
  <c r="K11" i="22"/>
  <c r="H157" i="21"/>
  <c r="I157" i="21"/>
  <c r="H144" i="21"/>
  <c r="I144" i="21"/>
  <c r="H131" i="21"/>
  <c r="I131" i="21"/>
  <c r="H118" i="21"/>
  <c r="I118" i="21"/>
  <c r="H105" i="21"/>
  <c r="I105" i="21"/>
  <c r="H82" i="21"/>
  <c r="I82" i="21"/>
  <c r="I80" i="21"/>
  <c r="H80" i="21"/>
  <c r="I73" i="21"/>
  <c r="H73" i="21"/>
  <c r="I67" i="21"/>
  <c r="H67" i="21"/>
  <c r="I60" i="21"/>
  <c r="H60" i="21"/>
  <c r="I54" i="21"/>
  <c r="H54" i="21"/>
  <c r="I47" i="21"/>
  <c r="H47" i="21"/>
  <c r="I41" i="21"/>
  <c r="H41" i="21"/>
  <c r="I34" i="21"/>
  <c r="H34" i="21"/>
  <c r="G36" i="21"/>
  <c r="I28" i="21"/>
  <c r="H28" i="21"/>
  <c r="I19" i="21"/>
  <c r="H19" i="21"/>
  <c r="I16" i="21"/>
  <c r="H16" i="21"/>
  <c r="I13" i="21"/>
  <c r="H13" i="21"/>
  <c r="I10" i="21"/>
  <c r="H10" i="21"/>
  <c r="I205" i="24"/>
  <c r="I161" i="24"/>
  <c r="I95" i="24"/>
  <c r="I51" i="24"/>
  <c r="I183" i="24"/>
  <c r="I117" i="24"/>
  <c r="I227" i="24"/>
  <c r="I139" i="24"/>
  <c r="I253" i="24"/>
  <c r="I73" i="24"/>
  <c r="G7" i="24"/>
  <c r="J8" i="24" s="1"/>
  <c r="I29" i="24"/>
  <c r="L8" i="24"/>
  <c r="L9" i="22"/>
  <c r="J9" i="22"/>
  <c r="K9" i="22"/>
  <c r="H155" i="21"/>
  <c r="I155" i="21"/>
  <c r="H142" i="21"/>
  <c r="I142" i="21"/>
  <c r="H129" i="21"/>
  <c r="I129" i="21"/>
  <c r="H116" i="21"/>
  <c r="I116" i="21"/>
  <c r="H103" i="21"/>
  <c r="I103" i="21"/>
  <c r="H90" i="21"/>
  <c r="I90" i="21"/>
  <c r="H72" i="21"/>
  <c r="I72" i="21"/>
  <c r="H66" i="21"/>
  <c r="I66" i="21"/>
  <c r="H59" i="21"/>
  <c r="I59" i="21"/>
  <c r="H53" i="21"/>
  <c r="I53" i="21"/>
  <c r="H46" i="21"/>
  <c r="I46" i="21"/>
  <c r="H40" i="21"/>
  <c r="I40" i="21"/>
  <c r="H33" i="21"/>
  <c r="I33" i="21"/>
  <c r="H27" i="21"/>
  <c r="I27" i="21"/>
  <c r="Q21" i="21"/>
  <c r="R21" i="21"/>
  <c r="Q18" i="21"/>
  <c r="R18" i="21"/>
  <c r="Q15" i="21"/>
  <c r="R15" i="21"/>
  <c r="Q12" i="21"/>
  <c r="R12" i="21"/>
  <c r="L19" i="22"/>
  <c r="J19" i="22"/>
  <c r="K19" i="22"/>
  <c r="H153" i="21"/>
  <c r="I153" i="21"/>
  <c r="H140" i="21"/>
  <c r="I140" i="21"/>
  <c r="G148" i="21"/>
  <c r="H127" i="21"/>
  <c r="I127" i="21"/>
  <c r="H114" i="21"/>
  <c r="I114" i="21"/>
  <c r="H101" i="21"/>
  <c r="I101" i="21"/>
  <c r="H88" i="21"/>
  <c r="I88" i="21"/>
  <c r="I77" i="21"/>
  <c r="H77" i="21"/>
  <c r="I71" i="21"/>
  <c r="H71" i="21"/>
  <c r="I58" i="21"/>
  <c r="H58" i="21"/>
  <c r="I52" i="21"/>
  <c r="H52" i="21"/>
  <c r="I45" i="21"/>
  <c r="H45" i="21"/>
  <c r="I39" i="21"/>
  <c r="H39" i="21"/>
  <c r="I32" i="21"/>
  <c r="H32" i="21"/>
  <c r="I26" i="21"/>
  <c r="H26" i="21"/>
  <c r="I21" i="21"/>
  <c r="H21" i="21"/>
  <c r="I18" i="21"/>
  <c r="H18" i="21"/>
  <c r="I15" i="21"/>
  <c r="H15" i="21"/>
  <c r="I12" i="21"/>
  <c r="H12" i="21"/>
  <c r="J17" i="22"/>
  <c r="L17" i="22"/>
  <c r="K17" i="22"/>
  <c r="K14" i="22"/>
  <c r="L14" i="22"/>
  <c r="J14" i="22"/>
  <c r="K20" i="22"/>
  <c r="L20" i="22"/>
  <c r="J20" i="22"/>
  <c r="K24" i="22"/>
  <c r="L24" i="22"/>
  <c r="J24" i="22"/>
  <c r="I35" i="22"/>
  <c r="K27" i="22"/>
  <c r="L27" i="22"/>
  <c r="J27" i="22"/>
  <c r="K30" i="22"/>
  <c r="L30" i="22"/>
  <c r="J30" i="22"/>
  <c r="K33" i="22"/>
  <c r="L33" i="22"/>
  <c r="J33" i="22"/>
  <c r="K37" i="22"/>
  <c r="L37" i="22"/>
  <c r="J37" i="22"/>
  <c r="K40" i="22"/>
  <c r="L40" i="22"/>
  <c r="J40" i="22"/>
  <c r="K43" i="22"/>
  <c r="L43" i="22"/>
  <c r="J43" i="22"/>
  <c r="K46" i="22"/>
  <c r="L46" i="22"/>
  <c r="J46" i="22"/>
  <c r="K53" i="22"/>
  <c r="L53" i="22"/>
  <c r="J53" i="22"/>
  <c r="K56" i="22"/>
  <c r="L56" i="22"/>
  <c r="J56" i="22"/>
  <c r="K59" i="22"/>
  <c r="L59" i="22"/>
  <c r="J59" i="22"/>
  <c r="K62" i="22"/>
  <c r="L62" i="22"/>
  <c r="J62" i="22"/>
  <c r="K66" i="22"/>
  <c r="L66" i="22"/>
  <c r="J66" i="22"/>
  <c r="I77" i="22"/>
  <c r="K69" i="22"/>
  <c r="L69" i="22"/>
  <c r="J69" i="22"/>
  <c r="K72" i="22"/>
  <c r="L72" i="22"/>
  <c r="J72" i="22"/>
  <c r="K75" i="22"/>
  <c r="L75" i="22"/>
  <c r="J75" i="22"/>
  <c r="K79" i="22"/>
  <c r="L79" i="22"/>
  <c r="J79" i="22"/>
  <c r="K82" i="22"/>
  <c r="L82" i="22"/>
  <c r="J82" i="22"/>
  <c r="K85" i="22"/>
  <c r="L85" i="22"/>
  <c r="J85" i="22"/>
  <c r="K88" i="22"/>
  <c r="L88" i="22"/>
  <c r="J88" i="22"/>
  <c r="K95" i="22"/>
  <c r="L95" i="22"/>
  <c r="J95" i="22"/>
  <c r="K98" i="22"/>
  <c r="L98" i="22"/>
  <c r="J98" i="22"/>
  <c r="K101" i="22"/>
  <c r="L101" i="22"/>
  <c r="J101" i="22"/>
  <c r="K104" i="22"/>
  <c r="L104" i="22"/>
  <c r="J104" i="22"/>
  <c r="K108" i="22"/>
  <c r="L108" i="22"/>
  <c r="J108" i="22"/>
  <c r="I119" i="22"/>
  <c r="K111" i="22"/>
  <c r="L111" i="22"/>
  <c r="J111" i="22"/>
  <c r="K114" i="22"/>
  <c r="L114" i="22"/>
  <c r="J114" i="22"/>
  <c r="K117" i="22"/>
  <c r="L117" i="22"/>
  <c r="J117" i="22"/>
  <c r="K121" i="22"/>
  <c r="L121" i="22"/>
  <c r="J121" i="22"/>
  <c r="K124" i="22"/>
  <c r="L124" i="22"/>
  <c r="J124" i="22"/>
  <c r="K127" i="22"/>
  <c r="L127" i="22"/>
  <c r="J127" i="22"/>
  <c r="K130" i="22"/>
  <c r="L130" i="22"/>
  <c r="J130" i="22"/>
  <c r="K137" i="22"/>
  <c r="L137" i="22"/>
  <c r="J137" i="22"/>
  <c r="K140" i="22"/>
  <c r="L140" i="22"/>
  <c r="J140" i="22"/>
  <c r="K143" i="22"/>
  <c r="L143" i="22"/>
  <c r="J143" i="22"/>
  <c r="K146" i="22"/>
  <c r="L146" i="22"/>
  <c r="J146" i="22"/>
  <c r="K150" i="22"/>
  <c r="L150" i="22"/>
  <c r="J150" i="22"/>
  <c r="I161" i="22"/>
  <c r="K153" i="22"/>
  <c r="L153" i="22"/>
  <c r="J153" i="22"/>
  <c r="K156" i="22"/>
  <c r="L156" i="22"/>
  <c r="J156" i="22"/>
  <c r="K159" i="22"/>
  <c r="L159" i="22"/>
  <c r="J159" i="22"/>
  <c r="K10" i="22"/>
  <c r="L10" i="22"/>
  <c r="J10" i="22"/>
  <c r="K16" i="22"/>
  <c r="J16" i="22"/>
  <c r="L16" i="22"/>
  <c r="K23" i="22"/>
  <c r="L23" i="22"/>
  <c r="J23" i="22"/>
  <c r="K26" i="22"/>
  <c r="J26" i="22"/>
  <c r="L26" i="22"/>
  <c r="K29" i="22"/>
  <c r="L29" i="22"/>
  <c r="J29" i="22"/>
  <c r="K32" i="22"/>
  <c r="J32" i="22"/>
  <c r="L32" i="22"/>
  <c r="K39" i="22"/>
  <c r="J39" i="22"/>
  <c r="L39" i="22"/>
  <c r="K42" i="22"/>
  <c r="L42" i="22"/>
  <c r="J42" i="22"/>
  <c r="K45" i="22"/>
  <c r="J45" i="22"/>
  <c r="L45" i="22"/>
  <c r="K48" i="22"/>
  <c r="L48" i="22"/>
  <c r="J48" i="22"/>
  <c r="K52" i="22"/>
  <c r="J52" i="22"/>
  <c r="L52" i="22"/>
  <c r="I63" i="22"/>
  <c r="K55" i="22"/>
  <c r="L55" i="22"/>
  <c r="J55" i="22"/>
  <c r="K58" i="22"/>
  <c r="J58" i="22"/>
  <c r="L58" i="22"/>
  <c r="K61" i="22"/>
  <c r="L61" i="22"/>
  <c r="J61" i="22"/>
  <c r="K65" i="22"/>
  <c r="J65" i="22"/>
  <c r="L65" i="22"/>
  <c r="K68" i="22"/>
  <c r="L68" i="22"/>
  <c r="J68" i="22"/>
  <c r="K71" i="22"/>
  <c r="J71" i="22"/>
  <c r="L71" i="22"/>
  <c r="K74" i="22"/>
  <c r="L74" i="22"/>
  <c r="J74" i="22"/>
  <c r="K81" i="22"/>
  <c r="L81" i="22"/>
  <c r="J81" i="22"/>
  <c r="K84" i="22"/>
  <c r="J84" i="22"/>
  <c r="L84" i="22"/>
  <c r="K87" i="22"/>
  <c r="L87" i="22"/>
  <c r="J87" i="22"/>
  <c r="K90" i="22"/>
  <c r="J90" i="22"/>
  <c r="L90" i="22"/>
  <c r="K94" i="22"/>
  <c r="L94" i="22"/>
  <c r="J94" i="22"/>
  <c r="I105" i="22"/>
  <c r="K97" i="22"/>
  <c r="J97" i="22"/>
  <c r="L97" i="22"/>
  <c r="K100" i="22"/>
  <c r="L100" i="22"/>
  <c r="J100" i="22"/>
  <c r="K103" i="22"/>
  <c r="J103" i="22"/>
  <c r="L103" i="22"/>
  <c r="K107" i="22"/>
  <c r="L107" i="22"/>
  <c r="J107" i="22"/>
  <c r="K110" i="22"/>
  <c r="J110" i="22"/>
  <c r="L110" i="22"/>
  <c r="K113" i="22"/>
  <c r="L113" i="22"/>
  <c r="J113" i="22"/>
  <c r="K116" i="22"/>
  <c r="J116" i="22"/>
  <c r="L116" i="22"/>
  <c r="K123" i="22"/>
  <c r="J123" i="22"/>
  <c r="L123" i="22"/>
  <c r="K126" i="22"/>
  <c r="L126" i="22"/>
  <c r="J126" i="22"/>
  <c r="K129" i="22"/>
  <c r="J129" i="22"/>
  <c r="L129" i="22"/>
  <c r="K132" i="22"/>
  <c r="L132" i="22"/>
  <c r="J132" i="22"/>
  <c r="K136" i="22"/>
  <c r="J136" i="22"/>
  <c r="L136" i="22"/>
  <c r="I147" i="22"/>
  <c r="K139" i="22"/>
  <c r="L139" i="22"/>
  <c r="J139" i="22"/>
  <c r="K142" i="22"/>
  <c r="J142" i="22"/>
  <c r="L142" i="22"/>
  <c r="K145" i="22"/>
  <c r="L145" i="22"/>
  <c r="J145" i="22"/>
  <c r="K149" i="22"/>
  <c r="J149" i="22"/>
  <c r="L149" i="22"/>
  <c r="K152" i="22"/>
  <c r="L152" i="22"/>
  <c r="J152" i="22"/>
  <c r="K155" i="22"/>
  <c r="J155" i="22"/>
  <c r="L155" i="22"/>
  <c r="K158" i="22"/>
  <c r="L158" i="22"/>
  <c r="J158" i="22"/>
  <c r="K12" i="22"/>
  <c r="L12" i="22"/>
  <c r="J12" i="22"/>
  <c r="K18" i="22"/>
  <c r="L18" i="22"/>
  <c r="J18" i="22"/>
  <c r="K25" i="22"/>
  <c r="L25" i="22"/>
  <c r="J25" i="22"/>
  <c r="K28" i="22"/>
  <c r="L28" i="22"/>
  <c r="J28" i="22"/>
  <c r="K31" i="22"/>
  <c r="L31" i="22"/>
  <c r="J31" i="22"/>
  <c r="K34" i="22"/>
  <c r="L34" i="22"/>
  <c r="J34" i="22"/>
  <c r="K38" i="22"/>
  <c r="L38" i="22"/>
  <c r="J38" i="22"/>
  <c r="I49" i="22"/>
  <c r="K41" i="22"/>
  <c r="L41" i="22"/>
  <c r="J41" i="22"/>
  <c r="K44" i="22"/>
  <c r="L44" i="22"/>
  <c r="J44" i="22"/>
  <c r="K47" i="22"/>
  <c r="L47" i="22"/>
  <c r="J47" i="22"/>
  <c r="K51" i="22"/>
  <c r="L51" i="22"/>
  <c r="J51" i="22"/>
  <c r="K54" i="22"/>
  <c r="L54" i="22"/>
  <c r="J54" i="22"/>
  <c r="K57" i="22"/>
  <c r="L57" i="22"/>
  <c r="J57" i="22"/>
  <c r="K60" i="22"/>
  <c r="L60" i="22"/>
  <c r="J60" i="22"/>
  <c r="K67" i="22"/>
  <c r="L67" i="22"/>
  <c r="J67" i="22"/>
  <c r="K70" i="22"/>
  <c r="L70" i="22"/>
  <c r="J70" i="22"/>
  <c r="K73" i="22"/>
  <c r="L73" i="22"/>
  <c r="J73" i="22"/>
  <c r="K76" i="22"/>
  <c r="L76" i="22"/>
  <c r="J76" i="22"/>
  <c r="K80" i="22"/>
  <c r="L80" i="22"/>
  <c r="J80" i="22"/>
  <c r="I91" i="22"/>
  <c r="K83" i="22"/>
  <c r="L83" i="22"/>
  <c r="J83" i="22"/>
  <c r="K86" i="22"/>
  <c r="L86" i="22"/>
  <c r="J86" i="22"/>
  <c r="K89" i="22"/>
  <c r="L89" i="22"/>
  <c r="J89" i="22"/>
  <c r="K93" i="22"/>
  <c r="L93" i="22"/>
  <c r="J93" i="22"/>
  <c r="K96" i="22"/>
  <c r="L96" i="22"/>
  <c r="J96" i="22"/>
  <c r="K99" i="22"/>
  <c r="L99" i="22"/>
  <c r="J99" i="22"/>
  <c r="K102" i="22"/>
  <c r="L102" i="22"/>
  <c r="J102" i="22"/>
  <c r="K109" i="22"/>
  <c r="L109" i="22"/>
  <c r="J109" i="22"/>
  <c r="K112" i="22"/>
  <c r="L112" i="22"/>
  <c r="J112" i="22"/>
  <c r="K115" i="22"/>
  <c r="L115" i="22"/>
  <c r="J115" i="22"/>
  <c r="K118" i="22"/>
  <c r="L118" i="22"/>
  <c r="J118" i="22"/>
  <c r="K122" i="22"/>
  <c r="L122" i="22"/>
  <c r="J122" i="22"/>
  <c r="I133" i="22"/>
  <c r="K125" i="22"/>
  <c r="L125" i="22"/>
  <c r="J125" i="22"/>
  <c r="K128" i="22"/>
  <c r="L128" i="22"/>
  <c r="J128" i="22"/>
  <c r="K131" i="22"/>
  <c r="L131" i="22"/>
  <c r="J131" i="22"/>
  <c r="K135" i="22"/>
  <c r="L135" i="22"/>
  <c r="J135" i="22"/>
  <c r="K138" i="22"/>
  <c r="L138" i="22"/>
  <c r="J138" i="22"/>
  <c r="K141" i="22"/>
  <c r="L141" i="22"/>
  <c r="J141" i="22"/>
  <c r="K144" i="22"/>
  <c r="L144" i="22"/>
  <c r="J144" i="22"/>
  <c r="K151" i="22"/>
  <c r="L151" i="22"/>
  <c r="J151" i="22"/>
  <c r="K154" i="22"/>
  <c r="L154" i="22"/>
  <c r="J154" i="22"/>
  <c r="K157" i="22"/>
  <c r="L157" i="22"/>
  <c r="J157" i="22"/>
  <c r="K160" i="22"/>
  <c r="L160" i="22"/>
  <c r="J160" i="22"/>
  <c r="H151" i="21"/>
  <c r="I151" i="21"/>
  <c r="H138" i="21"/>
  <c r="I138" i="21"/>
  <c r="H125" i="21"/>
  <c r="I125" i="21"/>
  <c r="H112" i="21"/>
  <c r="I112" i="21"/>
  <c r="G120" i="21"/>
  <c r="H99" i="21"/>
  <c r="I99" i="21"/>
  <c r="H86" i="21"/>
  <c r="I86" i="21"/>
  <c r="I76" i="21"/>
  <c r="H76" i="21"/>
  <c r="G78" i="21"/>
  <c r="I70" i="21"/>
  <c r="H70" i="21"/>
  <c r="I63" i="21"/>
  <c r="H63" i="21"/>
  <c r="I57" i="21"/>
  <c r="H57" i="21"/>
  <c r="I44" i="21"/>
  <c r="H44" i="21"/>
  <c r="I38" i="21"/>
  <c r="H38" i="21"/>
  <c r="I31" i="21"/>
  <c r="H31" i="21"/>
  <c r="I25" i="21"/>
  <c r="H25" i="21"/>
  <c r="I85" i="21"/>
  <c r="H85" i="21"/>
  <c r="I91" i="21"/>
  <c r="H91" i="21"/>
  <c r="G106" i="21"/>
  <c r="I98" i="21"/>
  <c r="H98" i="21"/>
  <c r="I104" i="21"/>
  <c r="H104" i="21"/>
  <c r="I111" i="21"/>
  <c r="H111" i="21"/>
  <c r="I117" i="21"/>
  <c r="H117" i="21"/>
  <c r="I124" i="21"/>
  <c r="H124" i="21"/>
  <c r="I130" i="21"/>
  <c r="H130" i="21"/>
  <c r="I137" i="21"/>
  <c r="H137" i="21"/>
  <c r="I143" i="21"/>
  <c r="H143" i="21"/>
  <c r="I150" i="21"/>
  <c r="H150" i="21"/>
  <c r="I156" i="21"/>
  <c r="H156" i="21"/>
  <c r="I87" i="21"/>
  <c r="H87" i="21"/>
  <c r="I94" i="21"/>
  <c r="H94" i="21"/>
  <c r="I100" i="21"/>
  <c r="H100" i="21"/>
  <c r="I113" i="21"/>
  <c r="H113" i="21"/>
  <c r="I119" i="21"/>
  <c r="H119" i="21"/>
  <c r="G134" i="21"/>
  <c r="I126" i="21"/>
  <c r="H126" i="21"/>
  <c r="I132" i="21"/>
  <c r="H132" i="21"/>
  <c r="I139" i="21"/>
  <c r="H139" i="21"/>
  <c r="I145" i="21"/>
  <c r="H145" i="21"/>
  <c r="I152" i="21"/>
  <c r="H152" i="21"/>
  <c r="I158" i="21"/>
  <c r="H158" i="21"/>
  <c r="I83" i="21"/>
  <c r="H83" i="21"/>
  <c r="I89" i="21"/>
  <c r="H89" i="21"/>
  <c r="I96" i="21"/>
  <c r="H96" i="21"/>
  <c r="I102" i="21"/>
  <c r="H102" i="21"/>
  <c r="I109" i="21"/>
  <c r="H109" i="21"/>
  <c r="I115" i="21"/>
  <c r="H115" i="21"/>
  <c r="I122" i="21"/>
  <c r="H122" i="21"/>
  <c r="I128" i="21"/>
  <c r="H128" i="21"/>
  <c r="I141" i="21"/>
  <c r="H141" i="21"/>
  <c r="I147" i="21"/>
  <c r="H147" i="21"/>
  <c r="G162" i="21"/>
  <c r="I154" i="21"/>
  <c r="H154" i="21"/>
  <c r="I160" i="21"/>
  <c r="H160" i="21"/>
  <c r="H136" i="21"/>
  <c r="I136" i="21"/>
  <c r="H123" i="21"/>
  <c r="I123" i="21"/>
  <c r="H110" i="21"/>
  <c r="I110" i="21"/>
  <c r="H97" i="21"/>
  <c r="I97" i="21"/>
  <c r="H84" i="21"/>
  <c r="G92" i="21"/>
  <c r="I84" i="21"/>
  <c r="I75" i="21"/>
  <c r="H75" i="21"/>
  <c r="I69" i="21"/>
  <c r="H69" i="21"/>
  <c r="I62" i="21"/>
  <c r="H62" i="21"/>
  <c r="G64" i="21"/>
  <c r="I56" i="21"/>
  <c r="H56" i="21"/>
  <c r="I49" i="21"/>
  <c r="H49" i="21"/>
  <c r="I43" i="21"/>
  <c r="H43" i="21"/>
  <c r="I30" i="21"/>
  <c r="H30" i="21"/>
  <c r="I24" i="21"/>
  <c r="H24" i="21"/>
  <c r="I20" i="21"/>
  <c r="H20" i="21"/>
  <c r="I17" i="21"/>
  <c r="H17" i="21"/>
  <c r="G22" i="21"/>
  <c r="I14" i="21"/>
  <c r="H14" i="21"/>
  <c r="I11" i="21"/>
  <c r="H11" i="21"/>
  <c r="R16" i="21"/>
  <c r="Q16" i="21"/>
  <c r="H157" i="19"/>
  <c r="H154" i="19"/>
  <c r="H151" i="19"/>
  <c r="H144" i="19"/>
  <c r="H141" i="19"/>
  <c r="H138" i="19"/>
  <c r="H131" i="19"/>
  <c r="H128" i="19"/>
  <c r="H125" i="19"/>
  <c r="G133" i="19"/>
  <c r="H122" i="19"/>
  <c r="G121" i="19"/>
  <c r="H118" i="19"/>
  <c r="H115" i="19"/>
  <c r="H112" i="19"/>
  <c r="P103" i="19"/>
  <c r="P100" i="19"/>
  <c r="P97" i="19"/>
  <c r="O105" i="19"/>
  <c r="P94" i="19"/>
  <c r="O93" i="19"/>
  <c r="P90" i="19"/>
  <c r="P87" i="19"/>
  <c r="P84" i="19"/>
  <c r="P81" i="19"/>
  <c r="P74" i="19"/>
  <c r="P71" i="19"/>
  <c r="P68" i="19"/>
  <c r="X67" i="19"/>
  <c r="X66" i="19"/>
  <c r="W65" i="19"/>
  <c r="P62" i="19"/>
  <c r="P61" i="19"/>
  <c r="P60" i="19"/>
  <c r="P59" i="19"/>
  <c r="P58" i="19"/>
  <c r="P57" i="19"/>
  <c r="P56" i="19"/>
  <c r="O63" i="19"/>
  <c r="P55" i="19"/>
  <c r="P54" i="19"/>
  <c r="P53" i="19"/>
  <c r="O51" i="19"/>
  <c r="P52" i="19"/>
  <c r="P48" i="19"/>
  <c r="P47" i="19"/>
  <c r="P46" i="19"/>
  <c r="P45" i="19"/>
  <c r="P44" i="19"/>
  <c r="P43" i="19"/>
  <c r="P42" i="19"/>
  <c r="O49" i="19"/>
  <c r="P41" i="19"/>
  <c r="P40" i="19"/>
  <c r="P39" i="19"/>
  <c r="O37" i="19"/>
  <c r="P38" i="19"/>
  <c r="R38" i="19"/>
  <c r="P34" i="19"/>
  <c r="P33" i="19"/>
  <c r="R33" i="19"/>
  <c r="P32" i="19"/>
  <c r="P31" i="19"/>
  <c r="R31" i="19"/>
  <c r="P30" i="19"/>
  <c r="P29" i="19"/>
  <c r="R29" i="19"/>
  <c r="P28" i="19"/>
  <c r="O35" i="19"/>
  <c r="P27" i="19"/>
  <c r="P26" i="19"/>
  <c r="P25" i="19"/>
  <c r="O23" i="19"/>
  <c r="P24" i="19"/>
  <c r="P20" i="19"/>
  <c r="P19" i="19"/>
  <c r="P18" i="19"/>
  <c r="P17" i="19"/>
  <c r="P16" i="19"/>
  <c r="P15" i="19"/>
  <c r="P14" i="19"/>
  <c r="O21" i="19"/>
  <c r="P13" i="19"/>
  <c r="R13" i="19"/>
  <c r="P12" i="19"/>
  <c r="R12" i="19"/>
  <c r="P11" i="19"/>
  <c r="R11" i="19"/>
  <c r="O9" i="19"/>
  <c r="R103" i="19" s="1"/>
  <c r="P10" i="19"/>
  <c r="R10" i="19"/>
  <c r="Z7" i="19"/>
  <c r="T7" i="19"/>
  <c r="R110" i="19"/>
  <c r="P110" i="19"/>
  <c r="R111" i="19"/>
  <c r="P111" i="19"/>
  <c r="O119" i="19"/>
  <c r="R112" i="19"/>
  <c r="P112" i="19"/>
  <c r="R113" i="19"/>
  <c r="P113" i="19"/>
  <c r="R114" i="19"/>
  <c r="P114" i="19"/>
  <c r="R115" i="19"/>
  <c r="P115" i="19"/>
  <c r="R116" i="19"/>
  <c r="P116" i="19"/>
  <c r="R117" i="19"/>
  <c r="P117" i="19"/>
  <c r="R118" i="19"/>
  <c r="P118" i="19"/>
  <c r="R122" i="19"/>
  <c r="P122" i="19"/>
  <c r="O121" i="19"/>
  <c r="R123" i="19"/>
  <c r="P123" i="19"/>
  <c r="R124" i="19"/>
  <c r="P124" i="19"/>
  <c r="R125" i="19"/>
  <c r="P125" i="19"/>
  <c r="O133" i="19"/>
  <c r="R126" i="19"/>
  <c r="P126" i="19"/>
  <c r="R127" i="19"/>
  <c r="P127" i="19"/>
  <c r="R128" i="19"/>
  <c r="P128" i="19"/>
  <c r="R129" i="19"/>
  <c r="P129" i="19"/>
  <c r="R130" i="19"/>
  <c r="P130" i="19"/>
  <c r="R131" i="19"/>
  <c r="P131" i="19"/>
  <c r="R132" i="19"/>
  <c r="P132" i="19"/>
  <c r="R136" i="19"/>
  <c r="P136" i="19"/>
  <c r="O135" i="19"/>
  <c r="R137" i="19"/>
  <c r="P137" i="19"/>
  <c r="R138" i="19"/>
  <c r="P138" i="19"/>
  <c r="R139" i="19"/>
  <c r="P139" i="19"/>
  <c r="O147" i="19"/>
  <c r="R140" i="19"/>
  <c r="P140" i="19"/>
  <c r="R141" i="19"/>
  <c r="P141" i="19"/>
  <c r="R142" i="19"/>
  <c r="P142" i="19"/>
  <c r="R143" i="19"/>
  <c r="P143" i="19"/>
  <c r="R144" i="19"/>
  <c r="P144" i="19"/>
  <c r="R145" i="19"/>
  <c r="P145" i="19"/>
  <c r="R146" i="19"/>
  <c r="P146" i="19"/>
  <c r="R150" i="19"/>
  <c r="P150" i="19"/>
  <c r="O149" i="19"/>
  <c r="R151" i="19"/>
  <c r="P151" i="19"/>
  <c r="R152" i="19"/>
  <c r="P152" i="19"/>
  <c r="R153" i="19"/>
  <c r="P153" i="19"/>
  <c r="O161" i="19"/>
  <c r="R154" i="19"/>
  <c r="P154" i="19"/>
  <c r="R155" i="19"/>
  <c r="P155" i="19"/>
  <c r="R156" i="19"/>
  <c r="P156" i="19"/>
  <c r="R157" i="19"/>
  <c r="P157" i="19"/>
  <c r="R158" i="19"/>
  <c r="P158" i="19"/>
  <c r="R159" i="19"/>
  <c r="P159" i="19"/>
  <c r="R160" i="19"/>
  <c r="P160" i="19"/>
  <c r="H108" i="19"/>
  <c r="G107" i="19"/>
  <c r="H104" i="19"/>
  <c r="H101" i="19"/>
  <c r="H98" i="19"/>
  <c r="H95" i="19"/>
  <c r="H88" i="19"/>
  <c r="H85" i="19"/>
  <c r="H82" i="19"/>
  <c r="H75" i="19"/>
  <c r="H72" i="19"/>
  <c r="H69" i="19"/>
  <c r="G77" i="19"/>
  <c r="R10" i="21"/>
  <c r="Q10" i="21"/>
  <c r="H158" i="19"/>
  <c r="H155" i="19"/>
  <c r="H152" i="19"/>
  <c r="H145" i="19"/>
  <c r="H142" i="19"/>
  <c r="H139" i="19"/>
  <c r="G147" i="19"/>
  <c r="H136" i="19"/>
  <c r="G135" i="19"/>
  <c r="H132" i="19"/>
  <c r="H129" i="19"/>
  <c r="H126" i="19"/>
  <c r="H123" i="19"/>
  <c r="H116" i="19"/>
  <c r="H113" i="19"/>
  <c r="R109" i="19"/>
  <c r="P109" i="19"/>
  <c r="R102" i="19"/>
  <c r="P102" i="19"/>
  <c r="R99" i="19"/>
  <c r="P99" i="19"/>
  <c r="R96" i="19"/>
  <c r="P96" i="19"/>
  <c r="R89" i="19"/>
  <c r="P89" i="19"/>
  <c r="R86" i="19"/>
  <c r="P86" i="19"/>
  <c r="R83" i="19"/>
  <c r="P83" i="19"/>
  <c r="O91" i="19"/>
  <c r="R80" i="19"/>
  <c r="P80" i="19"/>
  <c r="O79" i="19"/>
  <c r="R76" i="19"/>
  <c r="P76" i="19"/>
  <c r="R73" i="19"/>
  <c r="P73" i="19"/>
  <c r="R70" i="19"/>
  <c r="P70" i="19"/>
  <c r="H67" i="19"/>
  <c r="H62" i="19"/>
  <c r="H61" i="19"/>
  <c r="H60" i="19"/>
  <c r="H59" i="19"/>
  <c r="H58" i="19"/>
  <c r="H57" i="19"/>
  <c r="H56" i="19"/>
  <c r="H55" i="19"/>
  <c r="G63" i="19"/>
  <c r="H54" i="19"/>
  <c r="H53" i="19"/>
  <c r="H52" i="19"/>
  <c r="G51" i="19"/>
  <c r="H48" i="19"/>
  <c r="H47" i="19"/>
  <c r="H46" i="19"/>
  <c r="H45" i="19"/>
  <c r="H44" i="19"/>
  <c r="H43" i="19"/>
  <c r="H42" i="19"/>
  <c r="H41" i="19"/>
  <c r="G49" i="19"/>
  <c r="H40" i="19"/>
  <c r="H39" i="19"/>
  <c r="H38" i="19"/>
  <c r="G37" i="19"/>
  <c r="H34" i="19"/>
  <c r="H33" i="19"/>
  <c r="H32" i="19"/>
  <c r="H31" i="19"/>
  <c r="H30" i="19"/>
  <c r="H29" i="19"/>
  <c r="H28" i="19"/>
  <c r="H27" i="19"/>
  <c r="G35" i="19"/>
  <c r="H26" i="19"/>
  <c r="H25" i="19"/>
  <c r="H24" i="19"/>
  <c r="G23" i="19"/>
  <c r="H20" i="19"/>
  <c r="H19" i="19"/>
  <c r="H18" i="19"/>
  <c r="H17" i="19"/>
  <c r="H16" i="19"/>
  <c r="J16" i="19"/>
  <c r="H15" i="19"/>
  <c r="H14" i="19"/>
  <c r="J14" i="19"/>
  <c r="H13" i="19"/>
  <c r="G21" i="19"/>
  <c r="H12" i="19"/>
  <c r="H11" i="19"/>
  <c r="H10" i="19"/>
  <c r="G9" i="19"/>
  <c r="J157" i="19" s="1"/>
  <c r="J10" i="19"/>
  <c r="R11" i="21"/>
  <c r="Q11" i="21"/>
  <c r="R14" i="21"/>
  <c r="Q14" i="21"/>
  <c r="P22" i="21"/>
  <c r="R17" i="21"/>
  <c r="Q17" i="21"/>
  <c r="R20" i="21"/>
  <c r="Q20" i="21"/>
  <c r="J159" i="19"/>
  <c r="H159" i="19"/>
  <c r="J156" i="19"/>
  <c r="H156" i="19"/>
  <c r="J153" i="19"/>
  <c r="H153" i="19"/>
  <c r="G161" i="19"/>
  <c r="J150" i="19"/>
  <c r="H150" i="19"/>
  <c r="G149" i="19"/>
  <c r="J146" i="19"/>
  <c r="H146" i="19"/>
  <c r="J143" i="19"/>
  <c r="H143" i="19"/>
  <c r="J140" i="19"/>
  <c r="H140" i="19"/>
  <c r="J137" i="19"/>
  <c r="H137" i="19"/>
  <c r="J130" i="19"/>
  <c r="H130" i="19"/>
  <c r="J127" i="19"/>
  <c r="H127" i="19"/>
  <c r="J124" i="19"/>
  <c r="H124" i="19"/>
  <c r="J117" i="19"/>
  <c r="H117" i="19"/>
  <c r="J114" i="19"/>
  <c r="H114" i="19"/>
  <c r="J111" i="19"/>
  <c r="H111" i="19"/>
  <c r="G119" i="19"/>
  <c r="R108" i="19"/>
  <c r="P108" i="19"/>
  <c r="O107" i="19"/>
  <c r="R104" i="19"/>
  <c r="P104" i="19"/>
  <c r="R101" i="19"/>
  <c r="P101" i="19"/>
  <c r="R98" i="19"/>
  <c r="P98" i="19"/>
  <c r="R95" i="19"/>
  <c r="P95" i="19"/>
  <c r="R88" i="19"/>
  <c r="P88" i="19"/>
  <c r="R85" i="19"/>
  <c r="P85" i="19"/>
  <c r="R82" i="19"/>
  <c r="P82" i="19"/>
  <c r="R75" i="19"/>
  <c r="P75" i="19"/>
  <c r="R72" i="19"/>
  <c r="P72" i="19"/>
  <c r="R69" i="19"/>
  <c r="P69" i="19"/>
  <c r="O77" i="19"/>
  <c r="R67" i="19"/>
  <c r="P67" i="19"/>
  <c r="R66" i="19"/>
  <c r="P66" i="19"/>
  <c r="O65" i="19"/>
  <c r="X62" i="19"/>
  <c r="X61" i="19"/>
  <c r="X60" i="19"/>
  <c r="X59" i="19"/>
  <c r="X58" i="19"/>
  <c r="X57" i="19"/>
  <c r="X56" i="19"/>
  <c r="W63" i="19"/>
  <c r="X55" i="19"/>
  <c r="X54" i="19"/>
  <c r="X53" i="19"/>
  <c r="W51" i="19"/>
  <c r="X52" i="19"/>
  <c r="X48" i="19"/>
  <c r="X47" i="19"/>
  <c r="X46" i="19"/>
  <c r="X45" i="19"/>
  <c r="X44" i="19"/>
  <c r="X43" i="19"/>
  <c r="X42" i="19"/>
  <c r="W49" i="19"/>
  <c r="X41" i="19"/>
  <c r="X40" i="19"/>
  <c r="X39" i="19"/>
  <c r="W37" i="19"/>
  <c r="X38" i="19"/>
  <c r="X34" i="19"/>
  <c r="X33" i="19"/>
  <c r="X32" i="19"/>
  <c r="X31" i="19"/>
  <c r="X30" i="19"/>
  <c r="X29" i="19"/>
  <c r="X28" i="19"/>
  <c r="W35" i="19"/>
  <c r="X27" i="19"/>
  <c r="X26" i="19"/>
  <c r="X25" i="19"/>
  <c r="W23" i="19"/>
  <c r="X24" i="19"/>
  <c r="X20" i="19"/>
  <c r="X19" i="19"/>
  <c r="X18" i="19"/>
  <c r="X17" i="19"/>
  <c r="X16" i="19"/>
  <c r="X15" i="19"/>
  <c r="X14" i="19"/>
  <c r="W21" i="19"/>
  <c r="X13" i="19"/>
  <c r="X12" i="19"/>
  <c r="X11" i="19"/>
  <c r="W9" i="19"/>
  <c r="X10" i="19"/>
  <c r="X68" i="19"/>
  <c r="X69" i="19"/>
  <c r="W77" i="19"/>
  <c r="X70" i="19"/>
  <c r="X71" i="19"/>
  <c r="X72" i="19"/>
  <c r="X73" i="19"/>
  <c r="X74" i="19"/>
  <c r="X75" i="19"/>
  <c r="X76" i="19"/>
  <c r="X80" i="19"/>
  <c r="W79" i="19"/>
  <c r="X81" i="19"/>
  <c r="X82" i="19"/>
  <c r="X83" i="19"/>
  <c r="W91" i="19"/>
  <c r="X84" i="19"/>
  <c r="X85" i="19"/>
  <c r="X86" i="19"/>
  <c r="X87" i="19"/>
  <c r="X88" i="19"/>
  <c r="X89" i="19"/>
  <c r="X90" i="19"/>
  <c r="X94" i="19"/>
  <c r="W93" i="19"/>
  <c r="X95" i="19"/>
  <c r="X96" i="19"/>
  <c r="X97" i="19"/>
  <c r="W105" i="19"/>
  <c r="X98" i="19"/>
  <c r="X99" i="19"/>
  <c r="X100" i="19"/>
  <c r="X101" i="19"/>
  <c r="X102" i="19"/>
  <c r="X103" i="19"/>
  <c r="X104" i="19"/>
  <c r="X108" i="19"/>
  <c r="W107" i="19"/>
  <c r="X109" i="19"/>
  <c r="X110" i="19"/>
  <c r="X111" i="19"/>
  <c r="W119" i="19"/>
  <c r="X112" i="19"/>
  <c r="X113" i="19"/>
  <c r="X114" i="19"/>
  <c r="X115" i="19"/>
  <c r="X116" i="19"/>
  <c r="X117" i="19"/>
  <c r="X118" i="19"/>
  <c r="X122" i="19"/>
  <c r="W121" i="19"/>
  <c r="X123" i="19"/>
  <c r="X124" i="19"/>
  <c r="X125" i="19"/>
  <c r="W133" i="19"/>
  <c r="X126" i="19"/>
  <c r="X127" i="19"/>
  <c r="X128" i="19"/>
  <c r="X129" i="19"/>
  <c r="X130" i="19"/>
  <c r="X131" i="19"/>
  <c r="X132" i="19"/>
  <c r="X136" i="19"/>
  <c r="W135" i="19"/>
  <c r="X137" i="19"/>
  <c r="X138" i="19"/>
  <c r="X139" i="19"/>
  <c r="W147" i="19"/>
  <c r="X140" i="19"/>
  <c r="X141" i="19"/>
  <c r="X142" i="19"/>
  <c r="X143" i="19"/>
  <c r="X144" i="19"/>
  <c r="X145" i="19"/>
  <c r="X146" i="19"/>
  <c r="X150" i="19"/>
  <c r="W149" i="19"/>
  <c r="X151" i="19"/>
  <c r="X152" i="19"/>
  <c r="X153" i="19"/>
  <c r="W161" i="19"/>
  <c r="X154" i="19"/>
  <c r="X155" i="19"/>
  <c r="X156" i="19"/>
  <c r="X157" i="19"/>
  <c r="X158" i="19"/>
  <c r="X159" i="19"/>
  <c r="X160" i="19"/>
  <c r="J109" i="19"/>
  <c r="H109" i="19"/>
  <c r="J102" i="19"/>
  <c r="H102" i="19"/>
  <c r="J99" i="19"/>
  <c r="H99" i="19"/>
  <c r="J96" i="19"/>
  <c r="H96" i="19"/>
  <c r="J89" i="19"/>
  <c r="H89" i="19"/>
  <c r="J86" i="19"/>
  <c r="H86" i="19"/>
  <c r="J83" i="19"/>
  <c r="H83" i="19"/>
  <c r="G91" i="19"/>
  <c r="J80" i="19"/>
  <c r="H80" i="19"/>
  <c r="G79" i="19"/>
  <c r="J76" i="19"/>
  <c r="H76" i="19"/>
  <c r="J73" i="19"/>
  <c r="H73" i="19"/>
  <c r="J70" i="19"/>
  <c r="H70" i="19"/>
  <c r="J150" i="18"/>
  <c r="I150" i="18"/>
  <c r="Y127" i="18"/>
  <c r="X127" i="18"/>
  <c r="J111" i="18"/>
  <c r="I111" i="18"/>
  <c r="Q83" i="18"/>
  <c r="R83" i="18"/>
  <c r="Y81" i="18"/>
  <c r="X81" i="18"/>
  <c r="R73" i="18"/>
  <c r="Q73" i="18"/>
  <c r="W76" i="18"/>
  <c r="Y68" i="18"/>
  <c r="X68" i="18"/>
  <c r="R67" i="18"/>
  <c r="Q67" i="18"/>
  <c r="J65" i="18"/>
  <c r="H64" i="18"/>
  <c r="I65" i="18"/>
  <c r="Y61" i="18"/>
  <c r="X61" i="18"/>
  <c r="R60" i="18"/>
  <c r="Q60" i="18"/>
  <c r="J58" i="18"/>
  <c r="I58" i="18"/>
  <c r="Y55" i="18"/>
  <c r="X55" i="18"/>
  <c r="P62" i="18"/>
  <c r="R54" i="18"/>
  <c r="Q54" i="18"/>
  <c r="J52" i="18"/>
  <c r="I52" i="18"/>
  <c r="R47" i="18"/>
  <c r="Q47" i="18"/>
  <c r="J45" i="18"/>
  <c r="I45" i="18"/>
  <c r="Y42" i="18"/>
  <c r="X42" i="18"/>
  <c r="J39" i="18"/>
  <c r="I39" i="18"/>
  <c r="J32" i="18"/>
  <c r="I32" i="18"/>
  <c r="J26" i="18"/>
  <c r="H34" i="18"/>
  <c r="I26" i="18"/>
  <c r="J19" i="18"/>
  <c r="I19" i="18"/>
  <c r="J13" i="18"/>
  <c r="I13" i="18"/>
  <c r="I100" i="18"/>
  <c r="J100" i="18"/>
  <c r="I107" i="18"/>
  <c r="H106" i="18"/>
  <c r="J107" i="18"/>
  <c r="I113" i="18"/>
  <c r="J113" i="18"/>
  <c r="I126" i="18"/>
  <c r="J126" i="18"/>
  <c r="I139" i="18"/>
  <c r="J139" i="18"/>
  <c r="I145" i="18"/>
  <c r="J145" i="18"/>
  <c r="H160" i="18"/>
  <c r="I152" i="18"/>
  <c r="J152" i="18"/>
  <c r="I158" i="18"/>
  <c r="J158" i="18"/>
  <c r="J73" i="18"/>
  <c r="I73" i="18"/>
  <c r="J80" i="18"/>
  <c r="I80" i="18"/>
  <c r="J86" i="18"/>
  <c r="I86" i="18"/>
  <c r="J93" i="18"/>
  <c r="H92" i="18"/>
  <c r="I93" i="18"/>
  <c r="J99" i="18"/>
  <c r="I99" i="18"/>
  <c r="J112" i="18"/>
  <c r="I112" i="18"/>
  <c r="J125" i="18"/>
  <c r="I125" i="18"/>
  <c r="J131" i="18"/>
  <c r="I131" i="18"/>
  <c r="H146" i="18"/>
  <c r="J138" i="18"/>
  <c r="I138" i="18"/>
  <c r="J144" i="18"/>
  <c r="I144" i="18"/>
  <c r="J151" i="18"/>
  <c r="I151" i="18"/>
  <c r="J157" i="18"/>
  <c r="I157" i="18"/>
  <c r="J84" i="18"/>
  <c r="I84" i="18"/>
  <c r="J97" i="18"/>
  <c r="I97" i="18"/>
  <c r="J103" i="18"/>
  <c r="I103" i="18"/>
  <c r="J110" i="18"/>
  <c r="I110" i="18"/>
  <c r="H118" i="18"/>
  <c r="J116" i="18"/>
  <c r="I116" i="18"/>
  <c r="J123" i="18"/>
  <c r="I123" i="18"/>
  <c r="J129" i="18"/>
  <c r="I129" i="18"/>
  <c r="J136" i="18"/>
  <c r="I136" i="18"/>
  <c r="J142" i="18"/>
  <c r="I142" i="18"/>
  <c r="J149" i="18"/>
  <c r="I149" i="18"/>
  <c r="H148" i="18"/>
  <c r="J155" i="18"/>
  <c r="I155" i="18"/>
  <c r="I70" i="18"/>
  <c r="J70" i="18"/>
  <c r="I83" i="18"/>
  <c r="J83" i="18"/>
  <c r="I89" i="18"/>
  <c r="J89" i="18"/>
  <c r="I96" i="18"/>
  <c r="J96" i="18"/>
  <c r="H104" i="18"/>
  <c r="I102" i="18"/>
  <c r="J102" i="18"/>
  <c r="I109" i="18"/>
  <c r="J109" i="18"/>
  <c r="I115" i="18"/>
  <c r="J115" i="18"/>
  <c r="I122" i="18"/>
  <c r="J122" i="18"/>
  <c r="I128" i="18"/>
  <c r="J128" i="18"/>
  <c r="I135" i="18"/>
  <c r="H134" i="18"/>
  <c r="J135" i="18"/>
  <c r="I141" i="18"/>
  <c r="J141" i="18"/>
  <c r="I154" i="18"/>
  <c r="J154" i="18"/>
  <c r="J69" i="18"/>
  <c r="I69" i="18"/>
  <c r="J75" i="18"/>
  <c r="I75" i="18"/>
  <c r="H90" i="18"/>
  <c r="J82" i="18"/>
  <c r="I82" i="18"/>
  <c r="J88" i="18"/>
  <c r="I88" i="18"/>
  <c r="J95" i="18"/>
  <c r="I95" i="18"/>
  <c r="J101" i="18"/>
  <c r="I101" i="18"/>
  <c r="J108" i="18"/>
  <c r="I108" i="18"/>
  <c r="J114" i="18"/>
  <c r="I114" i="18"/>
  <c r="J121" i="18"/>
  <c r="I121" i="18"/>
  <c r="H120" i="18"/>
  <c r="J127" i="18"/>
  <c r="I127" i="18"/>
  <c r="J140" i="18"/>
  <c r="I140" i="18"/>
  <c r="J153" i="18"/>
  <c r="I153" i="18"/>
  <c r="J159" i="18"/>
  <c r="I159" i="18"/>
  <c r="L7" i="19"/>
  <c r="R139" i="18"/>
  <c r="Q139" i="18"/>
  <c r="J117" i="18"/>
  <c r="I117" i="18"/>
  <c r="R100" i="18"/>
  <c r="Q100" i="18"/>
  <c r="Y95" i="18"/>
  <c r="X95" i="18"/>
  <c r="R94" i="18"/>
  <c r="Q94" i="18"/>
  <c r="Y88" i="18"/>
  <c r="X88" i="18"/>
  <c r="Y82" i="18"/>
  <c r="X82" i="18"/>
  <c r="W90" i="18"/>
  <c r="J79" i="18"/>
  <c r="I79" i="18"/>
  <c r="H78" i="18"/>
  <c r="I66" i="18"/>
  <c r="J66" i="18"/>
  <c r="I59" i="18"/>
  <c r="J59" i="18"/>
  <c r="I53" i="18"/>
  <c r="J53" i="18"/>
  <c r="I46" i="18"/>
  <c r="J46" i="18"/>
  <c r="I40" i="18"/>
  <c r="H48" i="18"/>
  <c r="J40" i="18"/>
  <c r="J124" i="18"/>
  <c r="I124" i="18"/>
  <c r="H132" i="18"/>
  <c r="I87" i="18"/>
  <c r="J87" i="18"/>
  <c r="I81" i="18"/>
  <c r="J81" i="18"/>
  <c r="R152" i="18"/>
  <c r="Q152" i="18"/>
  <c r="P160" i="18"/>
  <c r="J130" i="18"/>
  <c r="I130" i="18"/>
  <c r="R113" i="18"/>
  <c r="Q113" i="18"/>
  <c r="Y108" i="18"/>
  <c r="X108" i="18"/>
  <c r="R80" i="18"/>
  <c r="Q80" i="18"/>
  <c r="Y74" i="18"/>
  <c r="X74" i="18"/>
  <c r="J71" i="18"/>
  <c r="I71" i="18"/>
  <c r="H76" i="18"/>
  <c r="J68" i="18"/>
  <c r="I68" i="18"/>
  <c r="Y65" i="18"/>
  <c r="X65" i="18"/>
  <c r="W64" i="18"/>
  <c r="J61" i="18"/>
  <c r="I61" i="18"/>
  <c r="Y58" i="18"/>
  <c r="X58" i="18"/>
  <c r="R57" i="18"/>
  <c r="Q57" i="18"/>
  <c r="J55" i="18"/>
  <c r="I55" i="18"/>
  <c r="Y52" i="18"/>
  <c r="X52" i="18"/>
  <c r="R51" i="18"/>
  <c r="Q51" i="18"/>
  <c r="P50" i="18"/>
  <c r="Y45" i="18"/>
  <c r="X45" i="18"/>
  <c r="R44" i="18"/>
  <c r="Q44" i="18"/>
  <c r="J42" i="18"/>
  <c r="I42" i="18"/>
  <c r="Y39" i="18"/>
  <c r="X39" i="18"/>
  <c r="R38" i="18"/>
  <c r="Q38" i="18"/>
  <c r="Y32" i="18"/>
  <c r="X32" i="18"/>
  <c r="R31" i="18"/>
  <c r="Q31" i="18"/>
  <c r="J29" i="18"/>
  <c r="I29" i="18"/>
  <c r="Y26" i="18"/>
  <c r="W34" i="18"/>
  <c r="X26" i="18"/>
  <c r="R25" i="18"/>
  <c r="Q25" i="18"/>
  <c r="J23" i="18"/>
  <c r="I23" i="18"/>
  <c r="H22" i="18"/>
  <c r="Y19" i="18"/>
  <c r="X19" i="18"/>
  <c r="R18" i="18"/>
  <c r="Q18" i="18"/>
  <c r="J16" i="18"/>
  <c r="I16" i="18"/>
  <c r="Y13" i="18"/>
  <c r="X13" i="18"/>
  <c r="R12" i="18"/>
  <c r="P20" i="18"/>
  <c r="Q12" i="18"/>
  <c r="J10" i="18"/>
  <c r="I10" i="18"/>
  <c r="X97" i="18"/>
  <c r="Y97" i="18"/>
  <c r="X103" i="18"/>
  <c r="Y103" i="18"/>
  <c r="W118" i="18"/>
  <c r="X110" i="18"/>
  <c r="Y110" i="18"/>
  <c r="X116" i="18"/>
  <c r="Y116" i="18"/>
  <c r="X123" i="18"/>
  <c r="Y123" i="18"/>
  <c r="X129" i="18"/>
  <c r="Y129" i="18"/>
  <c r="X136" i="18"/>
  <c r="Y136" i="18"/>
  <c r="X142" i="18"/>
  <c r="Y142" i="18"/>
  <c r="X149" i="18"/>
  <c r="W148" i="18"/>
  <c r="Y149" i="18"/>
  <c r="X155" i="18"/>
  <c r="Y155" i="18"/>
  <c r="Y70" i="18"/>
  <c r="X70" i="18"/>
  <c r="Y83" i="18"/>
  <c r="X83" i="18"/>
  <c r="Y89" i="18"/>
  <c r="X89" i="18"/>
  <c r="W104" i="18"/>
  <c r="Y96" i="18"/>
  <c r="X96" i="18"/>
  <c r="Y102" i="18"/>
  <c r="X102" i="18"/>
  <c r="Y109" i="18"/>
  <c r="X109" i="18"/>
  <c r="Y115" i="18"/>
  <c r="X115" i="18"/>
  <c r="Y122" i="18"/>
  <c r="X122" i="18"/>
  <c r="Y128" i="18"/>
  <c r="X128" i="18"/>
  <c r="Y135" i="18"/>
  <c r="W134" i="18"/>
  <c r="X135" i="18"/>
  <c r="Y141" i="18"/>
  <c r="X141" i="18"/>
  <c r="Y154" i="18"/>
  <c r="X154" i="18"/>
  <c r="Y87" i="18"/>
  <c r="X87" i="18"/>
  <c r="Y94" i="18"/>
  <c r="X94" i="18"/>
  <c r="Y100" i="18"/>
  <c r="X100" i="18"/>
  <c r="Y107" i="18"/>
  <c r="X107" i="18"/>
  <c r="W106" i="18"/>
  <c r="Y113" i="18"/>
  <c r="X113" i="18"/>
  <c r="Y126" i="18"/>
  <c r="X126" i="18"/>
  <c r="Y139" i="18"/>
  <c r="X139" i="18"/>
  <c r="Y145" i="18"/>
  <c r="X145" i="18"/>
  <c r="Y152" i="18"/>
  <c r="X152" i="18"/>
  <c r="W160" i="18"/>
  <c r="Y158" i="18"/>
  <c r="X158" i="18"/>
  <c r="X73" i="18"/>
  <c r="Y73" i="18"/>
  <c r="X80" i="18"/>
  <c r="Y80" i="18"/>
  <c r="X86" i="18"/>
  <c r="Y86" i="18"/>
  <c r="X93" i="18"/>
  <c r="W92" i="18"/>
  <c r="Y93" i="18"/>
  <c r="X99" i="18"/>
  <c r="Y99" i="18"/>
  <c r="X112" i="18"/>
  <c r="Y112" i="18"/>
  <c r="X125" i="18"/>
  <c r="Y125" i="18"/>
  <c r="X131" i="18"/>
  <c r="Y131" i="18"/>
  <c r="X138" i="18"/>
  <c r="Y138" i="18"/>
  <c r="W146" i="18"/>
  <c r="X144" i="18"/>
  <c r="Y144" i="18"/>
  <c r="X151" i="18"/>
  <c r="Y151" i="18"/>
  <c r="X157" i="18"/>
  <c r="Y157" i="18"/>
  <c r="Y72" i="18"/>
  <c r="X72" i="18"/>
  <c r="Y79" i="18"/>
  <c r="X79" i="18"/>
  <c r="W78" i="18"/>
  <c r="Y85" i="18"/>
  <c r="X85" i="18"/>
  <c r="Y98" i="18"/>
  <c r="X98" i="18"/>
  <c r="Y111" i="18"/>
  <c r="X111" i="18"/>
  <c r="Y117" i="18"/>
  <c r="X117" i="18"/>
  <c r="W132" i="18"/>
  <c r="Y124" i="18"/>
  <c r="X124" i="18"/>
  <c r="Y130" i="18"/>
  <c r="X130" i="18"/>
  <c r="Y137" i="18"/>
  <c r="X137" i="18"/>
  <c r="Y143" i="18"/>
  <c r="X143" i="18"/>
  <c r="Y150" i="18"/>
  <c r="X150" i="18"/>
  <c r="Y156" i="18"/>
  <c r="X156" i="18"/>
  <c r="R158" i="18"/>
  <c r="Q158" i="18"/>
  <c r="J137" i="18"/>
  <c r="I137" i="18"/>
  <c r="Y114" i="18"/>
  <c r="X114" i="18"/>
  <c r="J98" i="18"/>
  <c r="I98" i="18"/>
  <c r="I94" i="18"/>
  <c r="J94" i="18"/>
  <c r="R81" i="18"/>
  <c r="Q81" i="18"/>
  <c r="Y75" i="18"/>
  <c r="X75" i="18"/>
  <c r="J72" i="18"/>
  <c r="I72" i="18"/>
  <c r="Y66" i="18"/>
  <c r="X66" i="18"/>
  <c r="R65" i="18"/>
  <c r="Q65" i="18"/>
  <c r="P64" i="18"/>
  <c r="Y59" i="18"/>
  <c r="X59" i="18"/>
  <c r="R58" i="18"/>
  <c r="Q58" i="18"/>
  <c r="J56" i="18"/>
  <c r="I56" i="18"/>
  <c r="Y53" i="18"/>
  <c r="X53" i="18"/>
  <c r="R52" i="18"/>
  <c r="Q52" i="18"/>
  <c r="X46" i="18"/>
  <c r="Y46" i="18"/>
  <c r="Q45" i="18"/>
  <c r="R45" i="18"/>
  <c r="I43" i="18"/>
  <c r="J43" i="18"/>
  <c r="W48" i="18"/>
  <c r="X40" i="18"/>
  <c r="Y40" i="18"/>
  <c r="Q39" i="18"/>
  <c r="R39" i="18"/>
  <c r="I37" i="18"/>
  <c r="H36" i="18"/>
  <c r="J37" i="18"/>
  <c r="X33" i="18"/>
  <c r="Y33" i="18"/>
  <c r="Q32" i="18"/>
  <c r="R32" i="18"/>
  <c r="I30" i="18"/>
  <c r="J30" i="18"/>
  <c r="X27" i="18"/>
  <c r="Y27" i="18"/>
  <c r="P34" i="18"/>
  <c r="Q26" i="18"/>
  <c r="R26" i="18"/>
  <c r="I24" i="18"/>
  <c r="J24" i="18"/>
  <c r="Q19" i="18"/>
  <c r="R19" i="18"/>
  <c r="I17" i="18"/>
  <c r="J17" i="18"/>
  <c r="X14" i="18"/>
  <c r="Y14" i="18"/>
  <c r="Q13" i="18"/>
  <c r="R13" i="18"/>
  <c r="I11" i="18"/>
  <c r="J11" i="18"/>
  <c r="P104" i="18"/>
  <c r="Q96" i="18"/>
  <c r="R96" i="18"/>
  <c r="Q102" i="18"/>
  <c r="R102" i="18"/>
  <c r="Q109" i="18"/>
  <c r="R109" i="18"/>
  <c r="Q115" i="18"/>
  <c r="R115" i="18"/>
  <c r="Q122" i="18"/>
  <c r="R122" i="18"/>
  <c r="Q128" i="18"/>
  <c r="R128" i="18"/>
  <c r="Q135" i="18"/>
  <c r="P134" i="18"/>
  <c r="R135" i="18"/>
  <c r="Q141" i="18"/>
  <c r="R141" i="18"/>
  <c r="Q154" i="18"/>
  <c r="R154" i="18"/>
  <c r="R69" i="18"/>
  <c r="Q69" i="18"/>
  <c r="R75" i="18"/>
  <c r="Q75" i="18"/>
  <c r="P90" i="18"/>
  <c r="R82" i="18"/>
  <c r="Q82" i="18"/>
  <c r="R88" i="18"/>
  <c r="Q88" i="18"/>
  <c r="R95" i="18"/>
  <c r="Q95" i="18"/>
  <c r="R101" i="18"/>
  <c r="Q101" i="18"/>
  <c r="R108" i="18"/>
  <c r="Q108" i="18"/>
  <c r="R114" i="18"/>
  <c r="Q114" i="18"/>
  <c r="R121" i="18"/>
  <c r="Q121" i="18"/>
  <c r="P120" i="18"/>
  <c r="R127" i="18"/>
  <c r="Q127" i="18"/>
  <c r="R140" i="18"/>
  <c r="Q140" i="18"/>
  <c r="R153" i="18"/>
  <c r="Q153" i="18"/>
  <c r="R159" i="18"/>
  <c r="Q159" i="18"/>
  <c r="R86" i="18"/>
  <c r="Q86" i="18"/>
  <c r="R93" i="18"/>
  <c r="Q93" i="18"/>
  <c r="P92" i="18"/>
  <c r="R99" i="18"/>
  <c r="Q99" i="18"/>
  <c r="R112" i="18"/>
  <c r="Q112" i="18"/>
  <c r="R125" i="18"/>
  <c r="Q125" i="18"/>
  <c r="R131" i="18"/>
  <c r="Q131" i="18"/>
  <c r="R138" i="18"/>
  <c r="Q138" i="18"/>
  <c r="P146" i="18"/>
  <c r="R144" i="18"/>
  <c r="Q144" i="18"/>
  <c r="R151" i="18"/>
  <c r="Q151" i="18"/>
  <c r="R157" i="18"/>
  <c r="Q157" i="18"/>
  <c r="Q72" i="18"/>
  <c r="R72" i="18"/>
  <c r="Q79" i="18"/>
  <c r="P78" i="18"/>
  <c r="R79" i="18"/>
  <c r="Q85" i="18"/>
  <c r="R85" i="18"/>
  <c r="Q98" i="18"/>
  <c r="R98" i="18"/>
  <c r="Q111" i="18"/>
  <c r="R111" i="18"/>
  <c r="Q117" i="18"/>
  <c r="R117" i="18"/>
  <c r="Q124" i="18"/>
  <c r="R124" i="18"/>
  <c r="P132" i="18"/>
  <c r="Q130" i="18"/>
  <c r="R130" i="18"/>
  <c r="Q137" i="18"/>
  <c r="R137" i="18"/>
  <c r="Q143" i="18"/>
  <c r="R143" i="18"/>
  <c r="Q150" i="18"/>
  <c r="R150" i="18"/>
  <c r="Q156" i="18"/>
  <c r="R156" i="18"/>
  <c r="R71" i="18"/>
  <c r="Q71" i="18"/>
  <c r="R84" i="18"/>
  <c r="Q84" i="18"/>
  <c r="R97" i="18"/>
  <c r="Q97" i="18"/>
  <c r="R103" i="18"/>
  <c r="Q103" i="18"/>
  <c r="P118" i="18"/>
  <c r="R110" i="18"/>
  <c r="Q110" i="18"/>
  <c r="R116" i="18"/>
  <c r="Q116" i="18"/>
  <c r="R123" i="18"/>
  <c r="Q123" i="18"/>
  <c r="R129" i="18"/>
  <c r="Q129" i="18"/>
  <c r="R136" i="18"/>
  <c r="Q136" i="18"/>
  <c r="R142" i="18"/>
  <c r="Q142" i="18"/>
  <c r="R149" i="18"/>
  <c r="Q149" i="18"/>
  <c r="P148" i="18"/>
  <c r="R155" i="18"/>
  <c r="Q155" i="18"/>
  <c r="D7" i="19"/>
  <c r="I145" i="17"/>
  <c r="J145" i="17"/>
  <c r="I141" i="17"/>
  <c r="J141" i="17"/>
  <c r="I137" i="17"/>
  <c r="J137" i="17"/>
  <c r="I132" i="17"/>
  <c r="J132" i="17"/>
  <c r="I128" i="17"/>
  <c r="J128" i="17"/>
  <c r="I124" i="17"/>
  <c r="J124" i="17"/>
  <c r="I115" i="17"/>
  <c r="J115" i="17"/>
  <c r="I111" i="17"/>
  <c r="H119" i="17"/>
  <c r="J111" i="17"/>
  <c r="I102" i="17"/>
  <c r="J102" i="17"/>
  <c r="I98" i="17"/>
  <c r="J98" i="17"/>
  <c r="I94" i="17"/>
  <c r="H93" i="17"/>
  <c r="J94" i="17"/>
  <c r="I89" i="17"/>
  <c r="J89" i="17"/>
  <c r="I85" i="17"/>
  <c r="J85" i="17"/>
  <c r="I81" i="17"/>
  <c r="J81" i="17"/>
  <c r="I76" i="17"/>
  <c r="J76" i="17"/>
  <c r="I72" i="17"/>
  <c r="J72" i="17"/>
  <c r="I68" i="17"/>
  <c r="J68" i="17"/>
  <c r="I59" i="17"/>
  <c r="J59" i="17"/>
  <c r="I55" i="17"/>
  <c r="H63" i="17"/>
  <c r="J55" i="17"/>
  <c r="I46" i="17"/>
  <c r="J46" i="17"/>
  <c r="I42" i="17"/>
  <c r="J42" i="17"/>
  <c r="I38" i="17"/>
  <c r="H37" i="17"/>
  <c r="J38" i="17"/>
  <c r="I33" i="17"/>
  <c r="J33" i="17"/>
  <c r="M151" i="15"/>
  <c r="L151" i="15"/>
  <c r="K151" i="15"/>
  <c r="J151" i="15"/>
  <c r="I151" i="15"/>
  <c r="M144" i="15"/>
  <c r="L144" i="15"/>
  <c r="K144" i="15"/>
  <c r="J144" i="15"/>
  <c r="I144" i="15"/>
  <c r="M138" i="15"/>
  <c r="L138" i="15"/>
  <c r="K138" i="15"/>
  <c r="J138" i="15"/>
  <c r="I138" i="15"/>
  <c r="M131" i="15"/>
  <c r="L131" i="15"/>
  <c r="K131" i="15"/>
  <c r="J131" i="15"/>
  <c r="I131" i="15"/>
  <c r="M125" i="15"/>
  <c r="H133" i="15"/>
  <c r="L125" i="15"/>
  <c r="K125" i="15"/>
  <c r="J125" i="15"/>
  <c r="I125" i="15"/>
  <c r="M118" i="15"/>
  <c r="L118" i="15"/>
  <c r="K118" i="15"/>
  <c r="J118" i="15"/>
  <c r="I118" i="15"/>
  <c r="M112" i="15"/>
  <c r="L112" i="15"/>
  <c r="K112" i="15"/>
  <c r="J112" i="15"/>
  <c r="I112" i="15"/>
  <c r="M99" i="15"/>
  <c r="L99" i="15"/>
  <c r="K99" i="15"/>
  <c r="J99" i="15"/>
  <c r="I99" i="15"/>
  <c r="M93" i="15"/>
  <c r="L93" i="15"/>
  <c r="K93" i="15"/>
  <c r="J93" i="15"/>
  <c r="I93" i="15"/>
  <c r="M86" i="15"/>
  <c r="L86" i="15"/>
  <c r="K86" i="15"/>
  <c r="J86" i="15"/>
  <c r="I86" i="15"/>
  <c r="M80" i="15"/>
  <c r="L80" i="15"/>
  <c r="K80" i="15"/>
  <c r="J80" i="15"/>
  <c r="I80" i="15"/>
  <c r="M73" i="15"/>
  <c r="L73" i="15"/>
  <c r="K73" i="15"/>
  <c r="J73" i="15"/>
  <c r="I73" i="15"/>
  <c r="M67" i="15"/>
  <c r="L67" i="15"/>
  <c r="K67" i="15"/>
  <c r="J67" i="15"/>
  <c r="I67" i="15"/>
  <c r="M60" i="15"/>
  <c r="L60" i="15"/>
  <c r="K60" i="15"/>
  <c r="J60" i="15"/>
  <c r="I60" i="15"/>
  <c r="M54" i="15"/>
  <c r="L54" i="15"/>
  <c r="K54" i="15"/>
  <c r="J54" i="15"/>
  <c r="I54" i="15"/>
  <c r="M47" i="15"/>
  <c r="L47" i="15"/>
  <c r="K47" i="15"/>
  <c r="J47" i="15"/>
  <c r="I47" i="15"/>
  <c r="M41" i="15"/>
  <c r="H49" i="15"/>
  <c r="L41" i="15"/>
  <c r="K41" i="15"/>
  <c r="J41" i="15"/>
  <c r="I41" i="15"/>
  <c r="M34" i="15"/>
  <c r="L34" i="15"/>
  <c r="K34" i="15"/>
  <c r="J34" i="15"/>
  <c r="I34" i="15"/>
  <c r="M28" i="15"/>
  <c r="L28" i="15"/>
  <c r="K28" i="15"/>
  <c r="J28" i="15"/>
  <c r="I28" i="15"/>
  <c r="Y17" i="15"/>
  <c r="X17" i="15"/>
  <c r="W17" i="15"/>
  <c r="Y14" i="15"/>
  <c r="X14" i="15"/>
  <c r="W14" i="15"/>
  <c r="Y11" i="15"/>
  <c r="X11" i="15"/>
  <c r="W11" i="15"/>
  <c r="T19" i="14"/>
  <c r="S19" i="14"/>
  <c r="T17" i="14"/>
  <c r="S17" i="14"/>
  <c r="R23" i="14"/>
  <c r="T15" i="14"/>
  <c r="S15" i="14"/>
  <c r="T13" i="14"/>
  <c r="S13" i="14"/>
  <c r="T11" i="14"/>
  <c r="S11" i="14"/>
  <c r="V52" i="12"/>
  <c r="S52" i="12"/>
  <c r="T52" i="12"/>
  <c r="V49" i="12"/>
  <c r="S49" i="12"/>
  <c r="T49" i="12"/>
  <c r="V46" i="12"/>
  <c r="S46" i="12"/>
  <c r="T46" i="12"/>
  <c r="V43" i="12"/>
  <c r="S43" i="12"/>
  <c r="T43" i="12"/>
  <c r="V40" i="12"/>
  <c r="S40" i="12"/>
  <c r="T40" i="12"/>
  <c r="V37" i="12"/>
  <c r="S37" i="12"/>
  <c r="T37" i="12"/>
  <c r="V34" i="12"/>
  <c r="S34" i="12"/>
  <c r="T34" i="12"/>
  <c r="V31" i="12"/>
  <c r="S31" i="12"/>
  <c r="T31" i="12"/>
  <c r="V28" i="12"/>
  <c r="S28" i="12"/>
  <c r="T28" i="12"/>
  <c r="V25" i="12"/>
  <c r="S25" i="12"/>
  <c r="T25" i="12"/>
  <c r="V22" i="12"/>
  <c r="S22" i="12"/>
  <c r="T22" i="12"/>
  <c r="V19" i="12"/>
  <c r="S19" i="12"/>
  <c r="T19" i="12"/>
  <c r="V16" i="12"/>
  <c r="S16" i="12"/>
  <c r="T16" i="12"/>
  <c r="I24" i="17"/>
  <c r="J24" i="17"/>
  <c r="H23" i="17"/>
  <c r="I26" i="17"/>
  <c r="J26" i="17"/>
  <c r="I28" i="17"/>
  <c r="J28" i="17"/>
  <c r="I30" i="17"/>
  <c r="J30" i="17"/>
  <c r="I32" i="17"/>
  <c r="J32" i="17"/>
  <c r="I34" i="17"/>
  <c r="J34" i="17"/>
  <c r="I39" i="17"/>
  <c r="J39" i="17"/>
  <c r="I41" i="17"/>
  <c r="H49" i="17"/>
  <c r="J41" i="17"/>
  <c r="I43" i="17"/>
  <c r="J43" i="17"/>
  <c r="I45" i="17"/>
  <c r="J45" i="17"/>
  <c r="I47" i="17"/>
  <c r="J47" i="17"/>
  <c r="I52" i="17"/>
  <c r="H51" i="17"/>
  <c r="J52" i="17"/>
  <c r="I54" i="17"/>
  <c r="J54" i="17"/>
  <c r="I56" i="17"/>
  <c r="J56" i="17"/>
  <c r="I58" i="17"/>
  <c r="J58" i="17"/>
  <c r="I60" i="17"/>
  <c r="J60" i="17"/>
  <c r="I62" i="17"/>
  <c r="J62" i="17"/>
  <c r="I67" i="17"/>
  <c r="J67" i="17"/>
  <c r="I69" i="17"/>
  <c r="H77" i="17"/>
  <c r="J69" i="17"/>
  <c r="I71" i="17"/>
  <c r="J71" i="17"/>
  <c r="I73" i="17"/>
  <c r="J73" i="17"/>
  <c r="I75" i="17"/>
  <c r="J75" i="17"/>
  <c r="I80" i="17"/>
  <c r="H79" i="17"/>
  <c r="J80" i="17"/>
  <c r="I82" i="17"/>
  <c r="J82" i="17"/>
  <c r="I84" i="17"/>
  <c r="J84" i="17"/>
  <c r="I86" i="17"/>
  <c r="J86" i="17"/>
  <c r="I88" i="17"/>
  <c r="J88" i="17"/>
  <c r="I90" i="17"/>
  <c r="J90" i="17"/>
  <c r="I95" i="17"/>
  <c r="J95" i="17"/>
  <c r="I97" i="17"/>
  <c r="H105" i="17"/>
  <c r="J97" i="17"/>
  <c r="I99" i="17"/>
  <c r="J99" i="17"/>
  <c r="I101" i="17"/>
  <c r="J101" i="17"/>
  <c r="I103" i="17"/>
  <c r="J103" i="17"/>
  <c r="I108" i="17"/>
  <c r="H107" i="17"/>
  <c r="J108" i="17"/>
  <c r="I110" i="17"/>
  <c r="J110" i="17"/>
  <c r="I112" i="17"/>
  <c r="J112" i="17"/>
  <c r="I114" i="17"/>
  <c r="J114" i="17"/>
  <c r="I116" i="17"/>
  <c r="J116" i="17"/>
  <c r="I118" i="17"/>
  <c r="J118" i="17"/>
  <c r="I123" i="17"/>
  <c r="J123" i="17"/>
  <c r="I125" i="17"/>
  <c r="H133" i="17"/>
  <c r="J125" i="17"/>
  <c r="I127" i="17"/>
  <c r="J127" i="17"/>
  <c r="I129" i="17"/>
  <c r="J129" i="17"/>
  <c r="I131" i="17"/>
  <c r="J131" i="17"/>
  <c r="I136" i="17"/>
  <c r="H135" i="17"/>
  <c r="J136" i="17"/>
  <c r="I138" i="17"/>
  <c r="J138" i="17"/>
  <c r="I140" i="17"/>
  <c r="J140" i="17"/>
  <c r="I142" i="17"/>
  <c r="J142" i="17"/>
  <c r="I144" i="17"/>
  <c r="J144" i="17"/>
  <c r="I146" i="17"/>
  <c r="J146" i="17"/>
  <c r="I151" i="17"/>
  <c r="J151" i="17"/>
  <c r="I153" i="17"/>
  <c r="H161" i="17"/>
  <c r="J153" i="17"/>
  <c r="I155" i="17"/>
  <c r="J155" i="17"/>
  <c r="I157" i="17"/>
  <c r="J157" i="17"/>
  <c r="I159" i="17"/>
  <c r="J159" i="17"/>
  <c r="I150" i="17"/>
  <c r="H149" i="17"/>
  <c r="J150" i="17"/>
  <c r="I152" i="17"/>
  <c r="J152" i="17"/>
  <c r="I154" i="17"/>
  <c r="J154" i="17"/>
  <c r="I156" i="17"/>
  <c r="J156" i="17"/>
  <c r="I158" i="17"/>
  <c r="J158" i="17"/>
  <c r="I160" i="17"/>
  <c r="J160" i="17"/>
  <c r="J96" i="16"/>
  <c r="I96" i="16"/>
  <c r="J94" i="16"/>
  <c r="I94" i="16"/>
  <c r="H93" i="16"/>
  <c r="J89" i="16"/>
  <c r="I89" i="16"/>
  <c r="J87" i="16"/>
  <c r="I87" i="16"/>
  <c r="J85" i="16"/>
  <c r="I85" i="16"/>
  <c r="J83" i="16"/>
  <c r="I83" i="16"/>
  <c r="H91" i="16"/>
  <c r="J81" i="16"/>
  <c r="I81" i="16"/>
  <c r="J76" i="16"/>
  <c r="I76" i="16"/>
  <c r="J74" i="16"/>
  <c r="I74" i="16"/>
  <c r="J72" i="16"/>
  <c r="I72" i="16"/>
  <c r="J70" i="16"/>
  <c r="I70" i="16"/>
  <c r="J68" i="16"/>
  <c r="I68" i="16"/>
  <c r="J66" i="16"/>
  <c r="I66" i="16"/>
  <c r="H65" i="16"/>
  <c r="J61" i="16"/>
  <c r="I61" i="16"/>
  <c r="J59" i="16"/>
  <c r="I59" i="16"/>
  <c r="J57" i="16"/>
  <c r="I57" i="16"/>
  <c r="J55" i="16"/>
  <c r="I55" i="16"/>
  <c r="H63" i="16"/>
  <c r="J53" i="16"/>
  <c r="I53" i="16"/>
  <c r="J48" i="16"/>
  <c r="I48" i="16"/>
  <c r="J46" i="16"/>
  <c r="I46" i="16"/>
  <c r="J44" i="16"/>
  <c r="I44" i="16"/>
  <c r="J42" i="16"/>
  <c r="I42" i="16"/>
  <c r="J40" i="16"/>
  <c r="I40" i="16"/>
  <c r="J38" i="16"/>
  <c r="I38" i="16"/>
  <c r="H37" i="16"/>
  <c r="J33" i="16"/>
  <c r="I33" i="16"/>
  <c r="J31" i="16"/>
  <c r="I31" i="16"/>
  <c r="J29" i="16"/>
  <c r="I29" i="16"/>
  <c r="J27" i="16"/>
  <c r="I27" i="16"/>
  <c r="H35" i="16"/>
  <c r="J25" i="16"/>
  <c r="I25" i="16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J13" i="16"/>
  <c r="I13" i="16"/>
  <c r="H21" i="16"/>
  <c r="J12" i="16"/>
  <c r="I12" i="16"/>
  <c r="J11" i="16"/>
  <c r="I11" i="16"/>
  <c r="J10" i="16"/>
  <c r="I10" i="16"/>
  <c r="H9" i="16"/>
  <c r="K83" i="16" s="1"/>
  <c r="K10" i="16"/>
  <c r="J159" i="15"/>
  <c r="I159" i="15"/>
  <c r="M159" i="15"/>
  <c r="L159" i="15"/>
  <c r="K159" i="15"/>
  <c r="J153" i="15"/>
  <c r="I153" i="15"/>
  <c r="M153" i="15"/>
  <c r="H161" i="15"/>
  <c r="L153" i="15"/>
  <c r="K153" i="15"/>
  <c r="J146" i="15"/>
  <c r="I146" i="15"/>
  <c r="M146" i="15"/>
  <c r="L146" i="15"/>
  <c r="K146" i="15"/>
  <c r="J140" i="15"/>
  <c r="I140" i="15"/>
  <c r="M140" i="15"/>
  <c r="L140" i="15"/>
  <c r="K140" i="15"/>
  <c r="J127" i="15"/>
  <c r="I127" i="15"/>
  <c r="M127" i="15"/>
  <c r="L127" i="15"/>
  <c r="K127" i="15"/>
  <c r="J121" i="15"/>
  <c r="I121" i="15"/>
  <c r="M121" i="15"/>
  <c r="L121" i="15"/>
  <c r="K121" i="15"/>
  <c r="J114" i="15"/>
  <c r="I114" i="15"/>
  <c r="M114" i="15"/>
  <c r="L114" i="15"/>
  <c r="K114" i="15"/>
  <c r="J108" i="15"/>
  <c r="I108" i="15"/>
  <c r="M108" i="15"/>
  <c r="L108" i="15"/>
  <c r="K108" i="15"/>
  <c r="J101" i="15"/>
  <c r="I101" i="15"/>
  <c r="M101" i="15"/>
  <c r="L101" i="15"/>
  <c r="K101" i="15"/>
  <c r="J95" i="15"/>
  <c r="I95" i="15"/>
  <c r="M95" i="15"/>
  <c r="L95" i="15"/>
  <c r="K95" i="15"/>
  <c r="J88" i="15"/>
  <c r="I88" i="15"/>
  <c r="M88" i="15"/>
  <c r="L88" i="15"/>
  <c r="K88" i="15"/>
  <c r="J82" i="15"/>
  <c r="I82" i="15"/>
  <c r="M82" i="15"/>
  <c r="L82" i="15"/>
  <c r="K82" i="15"/>
  <c r="J75" i="15"/>
  <c r="I75" i="15"/>
  <c r="M75" i="15"/>
  <c r="L75" i="15"/>
  <c r="K75" i="15"/>
  <c r="J69" i="15"/>
  <c r="I69" i="15"/>
  <c r="M69" i="15"/>
  <c r="H77" i="15"/>
  <c r="L69" i="15"/>
  <c r="K69" i="15"/>
  <c r="J62" i="15"/>
  <c r="I62" i="15"/>
  <c r="M62" i="15"/>
  <c r="L62" i="15"/>
  <c r="K62" i="15"/>
  <c r="J56" i="15"/>
  <c r="I56" i="15"/>
  <c r="M56" i="15"/>
  <c r="L56" i="15"/>
  <c r="K56" i="15"/>
  <c r="J43" i="15"/>
  <c r="I43" i="15"/>
  <c r="M43" i="15"/>
  <c r="L43" i="15"/>
  <c r="K43" i="15"/>
  <c r="J37" i="15"/>
  <c r="I37" i="15"/>
  <c r="M37" i="15"/>
  <c r="L37" i="15"/>
  <c r="K37" i="15"/>
  <c r="J30" i="15"/>
  <c r="I30" i="15"/>
  <c r="M30" i="15"/>
  <c r="L30" i="15"/>
  <c r="K30" i="15"/>
  <c r="J24" i="15"/>
  <c r="I24" i="15"/>
  <c r="M24" i="15"/>
  <c r="L24" i="15"/>
  <c r="K24" i="15"/>
  <c r="X19" i="15"/>
  <c r="W19" i="15"/>
  <c r="Y19" i="15"/>
  <c r="X16" i="15"/>
  <c r="W16" i="15"/>
  <c r="Y16" i="15"/>
  <c r="X13" i="15"/>
  <c r="W13" i="15"/>
  <c r="V21" i="15"/>
  <c r="Y13" i="15"/>
  <c r="X10" i="15"/>
  <c r="W10" i="15"/>
  <c r="Y10" i="15"/>
  <c r="T57" i="12"/>
  <c r="V57" i="12"/>
  <c r="S57" i="12"/>
  <c r="T54" i="12"/>
  <c r="V54" i="12"/>
  <c r="S54" i="12"/>
  <c r="T51" i="12"/>
  <c r="V51" i="12"/>
  <c r="S51" i="12"/>
  <c r="T48" i="12"/>
  <c r="V48" i="12"/>
  <c r="S48" i="12"/>
  <c r="T45" i="12"/>
  <c r="V45" i="12"/>
  <c r="S45" i="12"/>
  <c r="T42" i="12"/>
  <c r="V42" i="12"/>
  <c r="S42" i="12"/>
  <c r="T39" i="12"/>
  <c r="V39" i="12"/>
  <c r="S39" i="12"/>
  <c r="T36" i="12"/>
  <c r="V36" i="12"/>
  <c r="S36" i="12"/>
  <c r="T33" i="12"/>
  <c r="V33" i="12"/>
  <c r="S33" i="12"/>
  <c r="T30" i="12"/>
  <c r="V30" i="12"/>
  <c r="S30" i="12"/>
  <c r="T27" i="12"/>
  <c r="V27" i="12"/>
  <c r="S27" i="12"/>
  <c r="T24" i="12"/>
  <c r="V24" i="12"/>
  <c r="S24" i="12"/>
  <c r="T21" i="12"/>
  <c r="V21" i="12"/>
  <c r="S21" i="12"/>
  <c r="T18" i="12"/>
  <c r="V18" i="12"/>
  <c r="S18" i="12"/>
  <c r="T15" i="12"/>
  <c r="V15" i="12"/>
  <c r="S15" i="12"/>
  <c r="T13" i="12"/>
  <c r="S13" i="12"/>
  <c r="V13" i="12"/>
  <c r="T11" i="12"/>
  <c r="V11" i="12"/>
  <c r="S11" i="12"/>
  <c r="I139" i="17"/>
  <c r="H147" i="17"/>
  <c r="J139" i="17"/>
  <c r="I130" i="17"/>
  <c r="J130" i="17"/>
  <c r="I126" i="17"/>
  <c r="J126" i="17"/>
  <c r="I122" i="17"/>
  <c r="H121" i="17"/>
  <c r="J122" i="17"/>
  <c r="I117" i="17"/>
  <c r="J117" i="17"/>
  <c r="I113" i="17"/>
  <c r="J113" i="17"/>
  <c r="I109" i="17"/>
  <c r="J109" i="17"/>
  <c r="I104" i="17"/>
  <c r="J104" i="17"/>
  <c r="I100" i="17"/>
  <c r="J100" i="17"/>
  <c r="I96" i="17"/>
  <c r="J96" i="17"/>
  <c r="I87" i="17"/>
  <c r="J87" i="17"/>
  <c r="I83" i="17"/>
  <c r="J83" i="17"/>
  <c r="H91" i="17"/>
  <c r="I74" i="17"/>
  <c r="J74" i="17"/>
  <c r="I70" i="17"/>
  <c r="J70" i="17"/>
  <c r="I66" i="17"/>
  <c r="H65" i="17"/>
  <c r="J66" i="17"/>
  <c r="I61" i="17"/>
  <c r="J61" i="17"/>
  <c r="I57" i="17"/>
  <c r="J57" i="17"/>
  <c r="I53" i="17"/>
  <c r="J53" i="17"/>
  <c r="I48" i="17"/>
  <c r="J48" i="17"/>
  <c r="I44" i="17"/>
  <c r="J44" i="17"/>
  <c r="I40" i="17"/>
  <c r="J40" i="17"/>
  <c r="I98" i="16"/>
  <c r="K98" i="16"/>
  <c r="J98" i="16"/>
  <c r="I100" i="16"/>
  <c r="K100" i="16"/>
  <c r="J100" i="16"/>
  <c r="I102" i="16"/>
  <c r="K102" i="16"/>
  <c r="J102" i="16"/>
  <c r="I104" i="16"/>
  <c r="K104" i="16"/>
  <c r="J104" i="16"/>
  <c r="I109" i="16"/>
  <c r="K109" i="16"/>
  <c r="J109" i="16"/>
  <c r="I111" i="16"/>
  <c r="H119" i="16"/>
  <c r="K111" i="16"/>
  <c r="J111" i="16"/>
  <c r="I113" i="16"/>
  <c r="K113" i="16"/>
  <c r="J113" i="16"/>
  <c r="I115" i="16"/>
  <c r="K115" i="16"/>
  <c r="J115" i="16"/>
  <c r="I117" i="16"/>
  <c r="K117" i="16"/>
  <c r="J117" i="16"/>
  <c r="I122" i="16"/>
  <c r="K122" i="16"/>
  <c r="J122" i="16"/>
  <c r="H121" i="16"/>
  <c r="I124" i="16"/>
  <c r="K124" i="16"/>
  <c r="J124" i="16"/>
  <c r="I126" i="16"/>
  <c r="K126" i="16"/>
  <c r="J126" i="16"/>
  <c r="I128" i="16"/>
  <c r="K128" i="16"/>
  <c r="J128" i="16"/>
  <c r="I130" i="16"/>
  <c r="K130" i="16"/>
  <c r="J130" i="16"/>
  <c r="I132" i="16"/>
  <c r="K132" i="16"/>
  <c r="J132" i="16"/>
  <c r="I137" i="16"/>
  <c r="K137" i="16"/>
  <c r="J137" i="16"/>
  <c r="I139" i="16"/>
  <c r="H147" i="16"/>
  <c r="K139" i="16"/>
  <c r="J139" i="16"/>
  <c r="I141" i="16"/>
  <c r="K141" i="16"/>
  <c r="J141" i="16"/>
  <c r="I143" i="16"/>
  <c r="K143" i="16"/>
  <c r="J143" i="16"/>
  <c r="I145" i="16"/>
  <c r="K145" i="16"/>
  <c r="J145" i="16"/>
  <c r="I150" i="16"/>
  <c r="K150" i="16"/>
  <c r="J150" i="16"/>
  <c r="H149" i="16"/>
  <c r="I152" i="16"/>
  <c r="K152" i="16"/>
  <c r="J152" i="16"/>
  <c r="I154" i="16"/>
  <c r="K154" i="16"/>
  <c r="J154" i="16"/>
  <c r="I156" i="16"/>
  <c r="K156" i="16"/>
  <c r="J156" i="16"/>
  <c r="I158" i="16"/>
  <c r="K158" i="16"/>
  <c r="J158" i="16"/>
  <c r="I160" i="16"/>
  <c r="K160" i="16"/>
  <c r="J160" i="16"/>
  <c r="K160" i="15"/>
  <c r="J160" i="15"/>
  <c r="I160" i="15"/>
  <c r="M160" i="15"/>
  <c r="L160" i="15"/>
  <c r="K154" i="15"/>
  <c r="J154" i="15"/>
  <c r="I154" i="15"/>
  <c r="M154" i="15"/>
  <c r="L154" i="15"/>
  <c r="K141" i="15"/>
  <c r="J141" i="15"/>
  <c r="I141" i="15"/>
  <c r="M141" i="15"/>
  <c r="L141" i="15"/>
  <c r="K135" i="15"/>
  <c r="J135" i="15"/>
  <c r="I135" i="15"/>
  <c r="M135" i="15"/>
  <c r="L135" i="15"/>
  <c r="K128" i="15"/>
  <c r="J128" i="15"/>
  <c r="I128" i="15"/>
  <c r="M128" i="15"/>
  <c r="L128" i="15"/>
  <c r="K122" i="15"/>
  <c r="J122" i="15"/>
  <c r="I122" i="15"/>
  <c r="M122" i="15"/>
  <c r="L122" i="15"/>
  <c r="K115" i="15"/>
  <c r="J115" i="15"/>
  <c r="I115" i="15"/>
  <c r="M115" i="15"/>
  <c r="L115" i="15"/>
  <c r="K109" i="15"/>
  <c r="J109" i="15"/>
  <c r="I109" i="15"/>
  <c r="M109" i="15"/>
  <c r="L109" i="15"/>
  <c r="K102" i="15"/>
  <c r="J102" i="15"/>
  <c r="I102" i="15"/>
  <c r="M102" i="15"/>
  <c r="L102" i="15"/>
  <c r="K96" i="15"/>
  <c r="J96" i="15"/>
  <c r="I96" i="15"/>
  <c r="M96" i="15"/>
  <c r="L96" i="15"/>
  <c r="K89" i="15"/>
  <c r="J89" i="15"/>
  <c r="I89" i="15"/>
  <c r="M89" i="15"/>
  <c r="L89" i="15"/>
  <c r="K83" i="15"/>
  <c r="J83" i="15"/>
  <c r="I83" i="15"/>
  <c r="M83" i="15"/>
  <c r="L83" i="15"/>
  <c r="H91" i="15"/>
  <c r="K76" i="15"/>
  <c r="J76" i="15"/>
  <c r="I76" i="15"/>
  <c r="M76" i="15"/>
  <c r="L76" i="15"/>
  <c r="K70" i="15"/>
  <c r="J70" i="15"/>
  <c r="I70" i="15"/>
  <c r="M70" i="15"/>
  <c r="L70" i="15"/>
  <c r="K57" i="15"/>
  <c r="J57" i="15"/>
  <c r="I57" i="15"/>
  <c r="M57" i="15"/>
  <c r="L57" i="15"/>
  <c r="K51" i="15"/>
  <c r="J51" i="15"/>
  <c r="I51" i="15"/>
  <c r="M51" i="15"/>
  <c r="L51" i="15"/>
  <c r="K44" i="15"/>
  <c r="J44" i="15"/>
  <c r="I44" i="15"/>
  <c r="M44" i="15"/>
  <c r="L44" i="15"/>
  <c r="K38" i="15"/>
  <c r="J38" i="15"/>
  <c r="I38" i="15"/>
  <c r="M38" i="15"/>
  <c r="L38" i="15"/>
  <c r="K31" i="15"/>
  <c r="J31" i="15"/>
  <c r="I31" i="15"/>
  <c r="M31" i="15"/>
  <c r="L31" i="15"/>
  <c r="K25" i="15"/>
  <c r="J25" i="15"/>
  <c r="I25" i="15"/>
  <c r="M25" i="15"/>
  <c r="L25" i="15"/>
  <c r="K18" i="15"/>
  <c r="J18" i="15"/>
  <c r="I18" i="15"/>
  <c r="M18" i="15"/>
  <c r="L18" i="15"/>
  <c r="K15" i="15"/>
  <c r="J15" i="15"/>
  <c r="I15" i="15"/>
  <c r="M15" i="15"/>
  <c r="L15" i="15"/>
  <c r="K12" i="15"/>
  <c r="J12" i="15"/>
  <c r="I12" i="15"/>
  <c r="M12" i="15"/>
  <c r="L12" i="15"/>
  <c r="K9" i="15"/>
  <c r="J9" i="15"/>
  <c r="I9" i="15"/>
  <c r="M9" i="15"/>
  <c r="L9" i="15"/>
  <c r="T22" i="14"/>
  <c r="S22" i="14"/>
  <c r="T20" i="14"/>
  <c r="S20" i="14"/>
  <c r="T18" i="14"/>
  <c r="S18" i="14"/>
  <c r="T16" i="14"/>
  <c r="S16" i="14"/>
  <c r="T14" i="14"/>
  <c r="S14" i="14"/>
  <c r="T12" i="14"/>
  <c r="S12" i="14"/>
  <c r="S8" i="12"/>
  <c r="V8" i="12"/>
  <c r="T8" i="12"/>
  <c r="L96" i="10"/>
  <c r="I95" i="10"/>
  <c r="K31" i="17"/>
  <c r="J31" i="17"/>
  <c r="I31" i="17"/>
  <c r="J29" i="17"/>
  <c r="I29" i="17"/>
  <c r="K27" i="17"/>
  <c r="J27" i="17"/>
  <c r="H35" i="17"/>
  <c r="I27" i="17"/>
  <c r="J25" i="17"/>
  <c r="I25" i="17"/>
  <c r="K20" i="17"/>
  <c r="J20" i="17"/>
  <c r="I20" i="17"/>
  <c r="J19" i="17"/>
  <c r="I19" i="17"/>
  <c r="K18" i="17"/>
  <c r="J18" i="17"/>
  <c r="I18" i="17"/>
  <c r="J17" i="17"/>
  <c r="I17" i="17"/>
  <c r="K16" i="17"/>
  <c r="J16" i="17"/>
  <c r="I16" i="17"/>
  <c r="J15" i="17"/>
  <c r="I15" i="17"/>
  <c r="K14" i="17"/>
  <c r="J14" i="17"/>
  <c r="I14" i="17"/>
  <c r="J13" i="17"/>
  <c r="I13" i="17"/>
  <c r="H21" i="17"/>
  <c r="K12" i="17"/>
  <c r="J12" i="17"/>
  <c r="I12" i="17"/>
  <c r="J11" i="17"/>
  <c r="I11" i="17"/>
  <c r="K10" i="17"/>
  <c r="J10" i="17"/>
  <c r="I10" i="17"/>
  <c r="H9" i="17"/>
  <c r="K143" i="17" s="1"/>
  <c r="U10" i="17"/>
  <c r="T9" i="17"/>
  <c r="W10" i="17" s="1"/>
  <c r="V10" i="17"/>
  <c r="U11" i="17"/>
  <c r="V11" i="17"/>
  <c r="U12" i="17"/>
  <c r="V12" i="17"/>
  <c r="U13" i="17"/>
  <c r="T21" i="17"/>
  <c r="W13" i="17"/>
  <c r="V13" i="17"/>
  <c r="U14" i="17"/>
  <c r="V14" i="17"/>
  <c r="U15" i="17"/>
  <c r="W15" i="17"/>
  <c r="V15" i="17"/>
  <c r="U16" i="17"/>
  <c r="V16" i="17"/>
  <c r="U17" i="17"/>
  <c r="W17" i="17"/>
  <c r="V17" i="17"/>
  <c r="U18" i="17"/>
  <c r="V18" i="17"/>
  <c r="U19" i="17"/>
  <c r="W19" i="17"/>
  <c r="V19" i="17"/>
  <c r="U20" i="17"/>
  <c r="V20" i="17"/>
  <c r="L155" i="15"/>
  <c r="K155" i="15"/>
  <c r="J155" i="15"/>
  <c r="I155" i="15"/>
  <c r="M155" i="15"/>
  <c r="L149" i="15"/>
  <c r="K149" i="15"/>
  <c r="J149" i="15"/>
  <c r="I149" i="15"/>
  <c r="M149" i="15"/>
  <c r="L142" i="15"/>
  <c r="K142" i="15"/>
  <c r="J142" i="15"/>
  <c r="I142" i="15"/>
  <c r="M142" i="15"/>
  <c r="L136" i="15"/>
  <c r="K136" i="15"/>
  <c r="J136" i="15"/>
  <c r="I136" i="15"/>
  <c r="M136" i="15"/>
  <c r="L129" i="15"/>
  <c r="K129" i="15"/>
  <c r="J129" i="15"/>
  <c r="I129" i="15"/>
  <c r="M129" i="15"/>
  <c r="L123" i="15"/>
  <c r="K123" i="15"/>
  <c r="J123" i="15"/>
  <c r="I123" i="15"/>
  <c r="M123" i="15"/>
  <c r="L116" i="15"/>
  <c r="K116" i="15"/>
  <c r="J116" i="15"/>
  <c r="I116" i="15"/>
  <c r="M116" i="15"/>
  <c r="L110" i="15"/>
  <c r="K110" i="15"/>
  <c r="J110" i="15"/>
  <c r="I110" i="15"/>
  <c r="M110" i="15"/>
  <c r="L103" i="15"/>
  <c r="K103" i="15"/>
  <c r="J103" i="15"/>
  <c r="I103" i="15"/>
  <c r="M103" i="15"/>
  <c r="H105" i="15"/>
  <c r="L97" i="15"/>
  <c r="K97" i="15"/>
  <c r="J97" i="15"/>
  <c r="I97" i="15"/>
  <c r="M97" i="15"/>
  <c r="L90" i="15"/>
  <c r="K90" i="15"/>
  <c r="J90" i="15"/>
  <c r="I90" i="15"/>
  <c r="M90" i="15"/>
  <c r="L84" i="15"/>
  <c r="K84" i="15"/>
  <c r="J84" i="15"/>
  <c r="I84" i="15"/>
  <c r="M84" i="15"/>
  <c r="L71" i="15"/>
  <c r="K71" i="15"/>
  <c r="J71" i="15"/>
  <c r="I71" i="15"/>
  <c r="M71" i="15"/>
  <c r="L65" i="15"/>
  <c r="K65" i="15"/>
  <c r="J65" i="15"/>
  <c r="I65" i="15"/>
  <c r="M65" i="15"/>
  <c r="L58" i="15"/>
  <c r="K58" i="15"/>
  <c r="J58" i="15"/>
  <c r="I58" i="15"/>
  <c r="M58" i="15"/>
  <c r="L52" i="15"/>
  <c r="K52" i="15"/>
  <c r="J52" i="15"/>
  <c r="I52" i="15"/>
  <c r="M52" i="15"/>
  <c r="L45" i="15"/>
  <c r="K45" i="15"/>
  <c r="J45" i="15"/>
  <c r="I45" i="15"/>
  <c r="M45" i="15"/>
  <c r="L39" i="15"/>
  <c r="K39" i="15"/>
  <c r="J39" i="15"/>
  <c r="I39" i="15"/>
  <c r="M39" i="15"/>
  <c r="L32" i="15"/>
  <c r="K32" i="15"/>
  <c r="J32" i="15"/>
  <c r="I32" i="15"/>
  <c r="M32" i="15"/>
  <c r="L26" i="15"/>
  <c r="K26" i="15"/>
  <c r="J26" i="15"/>
  <c r="I26" i="15"/>
  <c r="M26" i="15"/>
  <c r="Y18" i="15"/>
  <c r="X18" i="15"/>
  <c r="W18" i="15"/>
  <c r="Y15" i="15"/>
  <c r="X15" i="15"/>
  <c r="W15" i="15"/>
  <c r="Y12" i="15"/>
  <c r="X12" i="15"/>
  <c r="W12" i="15"/>
  <c r="Y9" i="15"/>
  <c r="X9" i="15"/>
  <c r="W9" i="15"/>
  <c r="K156" i="13"/>
  <c r="J156" i="13"/>
  <c r="I156" i="13"/>
  <c r="K154" i="13"/>
  <c r="J154" i="13"/>
  <c r="I154" i="13"/>
  <c r="K152" i="13"/>
  <c r="J152" i="13"/>
  <c r="I152" i="13"/>
  <c r="H160" i="13"/>
  <c r="K150" i="13"/>
  <c r="J150" i="13"/>
  <c r="I150" i="13"/>
  <c r="V8" i="13"/>
  <c r="U8" i="13"/>
  <c r="W8" i="13"/>
  <c r="V9" i="13"/>
  <c r="U9" i="13"/>
  <c r="W9" i="13"/>
  <c r="V10" i="13"/>
  <c r="U10" i="13"/>
  <c r="W10" i="13"/>
  <c r="V11" i="13"/>
  <c r="U11" i="13"/>
  <c r="W11" i="13"/>
  <c r="V12" i="13"/>
  <c r="U12" i="13"/>
  <c r="T20" i="13"/>
  <c r="W12" i="13"/>
  <c r="V13" i="13"/>
  <c r="U13" i="13"/>
  <c r="W13" i="13"/>
  <c r="V14" i="13"/>
  <c r="U14" i="13"/>
  <c r="W14" i="13"/>
  <c r="V15" i="13"/>
  <c r="U15" i="13"/>
  <c r="W15" i="13"/>
  <c r="V16" i="13"/>
  <c r="U16" i="13"/>
  <c r="W16" i="13"/>
  <c r="V17" i="13"/>
  <c r="U17" i="13"/>
  <c r="W17" i="13"/>
  <c r="V18" i="13"/>
  <c r="U18" i="13"/>
  <c r="W18" i="13"/>
  <c r="V19" i="13"/>
  <c r="U19" i="13"/>
  <c r="W19" i="13"/>
  <c r="H56" i="12"/>
  <c r="K9" i="12"/>
  <c r="J9" i="12"/>
  <c r="L9" i="12"/>
  <c r="I9" i="12"/>
  <c r="H53" i="12"/>
  <c r="K6" i="12"/>
  <c r="J6" i="12"/>
  <c r="L6" i="12"/>
  <c r="I6" i="12"/>
  <c r="L74" i="10"/>
  <c r="I73" i="10"/>
  <c r="H54" i="12"/>
  <c r="K7" i="12"/>
  <c r="I7" i="12"/>
  <c r="L7" i="12"/>
  <c r="J7" i="12"/>
  <c r="K10" i="12"/>
  <c r="I10" i="12"/>
  <c r="L10" i="12"/>
  <c r="J10" i="12"/>
  <c r="K12" i="12"/>
  <c r="I12" i="12"/>
  <c r="L12" i="12"/>
  <c r="J12" i="12"/>
  <c r="K14" i="12"/>
  <c r="I14" i="12"/>
  <c r="L14" i="12"/>
  <c r="J14" i="12"/>
  <c r="J17" i="12"/>
  <c r="K17" i="12"/>
  <c r="I17" i="12"/>
  <c r="L17" i="12"/>
  <c r="J20" i="12"/>
  <c r="K20" i="12"/>
  <c r="I20" i="12"/>
  <c r="L20" i="12"/>
  <c r="J23" i="12"/>
  <c r="K23" i="12"/>
  <c r="I23" i="12"/>
  <c r="L23" i="12"/>
  <c r="J26" i="12"/>
  <c r="K26" i="12"/>
  <c r="I26" i="12"/>
  <c r="L26" i="12"/>
  <c r="J29" i="12"/>
  <c r="K29" i="12"/>
  <c r="I29" i="12"/>
  <c r="L29" i="12"/>
  <c r="J32" i="12"/>
  <c r="K32" i="12"/>
  <c r="I32" i="12"/>
  <c r="L32" i="12"/>
  <c r="J35" i="12"/>
  <c r="K35" i="12"/>
  <c r="I35" i="12"/>
  <c r="L35" i="12"/>
  <c r="J38" i="12"/>
  <c r="K38" i="12"/>
  <c r="I38" i="12"/>
  <c r="L38" i="12"/>
  <c r="J41" i="12"/>
  <c r="K41" i="12"/>
  <c r="I41" i="12"/>
  <c r="L41" i="12"/>
  <c r="J44" i="12"/>
  <c r="K44" i="12"/>
  <c r="I44" i="12"/>
  <c r="L44" i="12"/>
  <c r="J47" i="12"/>
  <c r="K47" i="12"/>
  <c r="I47" i="12"/>
  <c r="L47" i="12"/>
  <c r="J50" i="12"/>
  <c r="K50" i="12"/>
  <c r="I50" i="12"/>
  <c r="L50" i="12"/>
  <c r="L11" i="12"/>
  <c r="K11" i="12"/>
  <c r="J11" i="12"/>
  <c r="I11" i="12"/>
  <c r="L13" i="12"/>
  <c r="K13" i="12"/>
  <c r="I13" i="12"/>
  <c r="J13" i="12"/>
  <c r="L15" i="12"/>
  <c r="K15" i="12"/>
  <c r="J15" i="12"/>
  <c r="I15" i="12"/>
  <c r="L18" i="12"/>
  <c r="K18" i="12"/>
  <c r="J18" i="12"/>
  <c r="I18" i="12"/>
  <c r="L21" i="12"/>
  <c r="K21" i="12"/>
  <c r="J21" i="12"/>
  <c r="I21" i="12"/>
  <c r="L24" i="12"/>
  <c r="K24" i="12"/>
  <c r="J24" i="12"/>
  <c r="I24" i="12"/>
  <c r="L27" i="12"/>
  <c r="K27" i="12"/>
  <c r="J27" i="12"/>
  <c r="I27" i="12"/>
  <c r="L30" i="12"/>
  <c r="K30" i="12"/>
  <c r="J30" i="12"/>
  <c r="I30" i="12"/>
  <c r="L33" i="12"/>
  <c r="K33" i="12"/>
  <c r="J33" i="12"/>
  <c r="I33" i="12"/>
  <c r="L36" i="12"/>
  <c r="K36" i="12"/>
  <c r="J36" i="12"/>
  <c r="I36" i="12"/>
  <c r="L39" i="12"/>
  <c r="K39" i="12"/>
  <c r="J39" i="12"/>
  <c r="I39" i="12"/>
  <c r="L42" i="12"/>
  <c r="K42" i="12"/>
  <c r="J42" i="12"/>
  <c r="I42" i="12"/>
  <c r="L45" i="12"/>
  <c r="K45" i="12"/>
  <c r="J45" i="12"/>
  <c r="I45" i="12"/>
  <c r="L48" i="12"/>
  <c r="K48" i="12"/>
  <c r="J48" i="12"/>
  <c r="I48" i="12"/>
  <c r="L51" i="12"/>
  <c r="K51" i="12"/>
  <c r="J51" i="12"/>
  <c r="I51" i="12"/>
  <c r="S45" i="6"/>
  <c r="R45" i="6"/>
  <c r="Q45" i="6"/>
  <c r="K43" i="6"/>
  <c r="J43" i="6"/>
  <c r="I43" i="6"/>
  <c r="S39" i="6"/>
  <c r="R39" i="6"/>
  <c r="Q39" i="6"/>
  <c r="K37" i="6"/>
  <c r="J37" i="6"/>
  <c r="I37" i="6"/>
  <c r="R33" i="6"/>
  <c r="Q33" i="6"/>
  <c r="S33" i="6"/>
  <c r="K31" i="6"/>
  <c r="J31" i="6"/>
  <c r="I31" i="6"/>
  <c r="R27" i="6"/>
  <c r="Q27" i="6"/>
  <c r="S27" i="6"/>
  <c r="J25" i="6"/>
  <c r="I25" i="6"/>
  <c r="K25" i="6"/>
  <c r="S21" i="6"/>
  <c r="R21" i="6"/>
  <c r="Q21" i="6"/>
  <c r="K19" i="6"/>
  <c r="J19" i="6"/>
  <c r="I19" i="6"/>
  <c r="K12" i="6"/>
  <c r="J12" i="6"/>
  <c r="I12" i="6"/>
  <c r="W50" i="5"/>
  <c r="V50" i="5"/>
  <c r="U50" i="5"/>
  <c r="T50" i="5"/>
  <c r="S50" i="5"/>
  <c r="U48" i="5"/>
  <c r="W48" i="5"/>
  <c r="V48" i="5"/>
  <c r="T48" i="5"/>
  <c r="S48" i="5"/>
  <c r="W46" i="5"/>
  <c r="V46" i="5"/>
  <c r="T46" i="5"/>
  <c r="S46" i="5"/>
  <c r="U46" i="5"/>
  <c r="W44" i="5"/>
  <c r="U44" i="5"/>
  <c r="V44" i="5"/>
  <c r="T44" i="5"/>
  <c r="S44" i="5"/>
  <c r="W42" i="5"/>
  <c r="V42" i="5"/>
  <c r="T42" i="5"/>
  <c r="U42" i="5"/>
  <c r="S42" i="5"/>
  <c r="W40" i="5"/>
  <c r="V40" i="5"/>
  <c r="U40" i="5"/>
  <c r="T40" i="5"/>
  <c r="S40" i="5"/>
  <c r="W38" i="5"/>
  <c r="U38" i="5"/>
  <c r="V38" i="5"/>
  <c r="T38" i="5"/>
  <c r="S38" i="5"/>
  <c r="U36" i="5"/>
  <c r="W36" i="5"/>
  <c r="V36" i="5"/>
  <c r="T36" i="5"/>
  <c r="S36" i="5"/>
  <c r="W34" i="5"/>
  <c r="V34" i="5"/>
  <c r="U34" i="5"/>
  <c r="T34" i="5"/>
  <c r="S34" i="5"/>
  <c r="W32" i="5"/>
  <c r="V32" i="5"/>
  <c r="U32" i="5"/>
  <c r="T32" i="5"/>
  <c r="S32" i="5"/>
  <c r="W30" i="5"/>
  <c r="V30" i="5"/>
  <c r="T30" i="5"/>
  <c r="U30" i="5"/>
  <c r="S30" i="5"/>
  <c r="W28" i="5"/>
  <c r="U28" i="5"/>
  <c r="V28" i="5"/>
  <c r="T28" i="5"/>
  <c r="S28" i="5"/>
  <c r="U26" i="5"/>
  <c r="W26" i="5"/>
  <c r="V26" i="5"/>
  <c r="T26" i="5"/>
  <c r="S26" i="5"/>
  <c r="W24" i="5"/>
  <c r="U24" i="5"/>
  <c r="V24" i="5"/>
  <c r="T24" i="5"/>
  <c r="S24" i="5"/>
  <c r="W22" i="5"/>
  <c r="V22" i="5"/>
  <c r="T22" i="5"/>
  <c r="U22" i="5"/>
  <c r="S22" i="5"/>
  <c r="W20" i="5"/>
  <c r="V20" i="5"/>
  <c r="T20" i="5"/>
  <c r="S20" i="5"/>
  <c r="U20" i="5"/>
  <c r="W18" i="5"/>
  <c r="V18" i="5"/>
  <c r="U18" i="5"/>
  <c r="T18" i="5"/>
  <c r="S18" i="5"/>
  <c r="H196" i="3"/>
  <c r="F194" i="3"/>
  <c r="H193" i="3"/>
  <c r="F191" i="3"/>
  <c r="H190" i="3"/>
  <c r="F188" i="3"/>
  <c r="H187" i="3"/>
  <c r="F123" i="3"/>
  <c r="H122" i="3"/>
  <c r="F120" i="3"/>
  <c r="H119" i="3"/>
  <c r="F117" i="3"/>
  <c r="H116" i="3"/>
  <c r="F114" i="3"/>
  <c r="H113" i="3"/>
  <c r="K51" i="3"/>
  <c r="J51" i="3"/>
  <c r="K45" i="3"/>
  <c r="J45" i="3"/>
  <c r="H69" i="2"/>
  <c r="I43" i="2"/>
  <c r="L40" i="2"/>
  <c r="K40" i="2"/>
  <c r="J40" i="2"/>
  <c r="E42" i="2"/>
  <c r="L37" i="2"/>
  <c r="K37" i="2"/>
  <c r="J37" i="2"/>
  <c r="K34" i="2"/>
  <c r="L34" i="2"/>
  <c r="J34" i="2"/>
  <c r="I17" i="2"/>
  <c r="K14" i="2"/>
  <c r="L14" i="2"/>
  <c r="J14" i="2"/>
  <c r="K11" i="2"/>
  <c r="J11" i="2"/>
  <c r="L11" i="2"/>
  <c r="L8" i="2"/>
  <c r="K8" i="2"/>
  <c r="J8" i="2"/>
  <c r="L138" i="3"/>
  <c r="K138" i="3"/>
  <c r="J138" i="3"/>
  <c r="I120" i="3"/>
  <c r="L109" i="3"/>
  <c r="K109" i="3"/>
  <c r="J109" i="3"/>
  <c r="L100" i="3"/>
  <c r="K100" i="3"/>
  <c r="J100" i="3"/>
  <c r="L97" i="3"/>
  <c r="K97" i="3"/>
  <c r="J97" i="3"/>
  <c r="L91" i="3"/>
  <c r="K91" i="3"/>
  <c r="J91" i="3"/>
  <c r="L75" i="2"/>
  <c r="K75" i="2"/>
  <c r="J75" i="2"/>
  <c r="Q52" i="6"/>
  <c r="S52" i="6"/>
  <c r="R52" i="6"/>
  <c r="I50" i="6"/>
  <c r="K50" i="6"/>
  <c r="J50" i="6"/>
  <c r="Q46" i="6"/>
  <c r="S46" i="6"/>
  <c r="R46" i="6"/>
  <c r="I44" i="6"/>
  <c r="K44" i="6"/>
  <c r="J44" i="6"/>
  <c r="Q40" i="6"/>
  <c r="S40" i="6"/>
  <c r="R40" i="6"/>
  <c r="I38" i="6"/>
  <c r="K38" i="6"/>
  <c r="J38" i="6"/>
  <c r="Q34" i="6"/>
  <c r="S34" i="6"/>
  <c r="R34" i="6"/>
  <c r="I32" i="6"/>
  <c r="K32" i="6"/>
  <c r="J32" i="6"/>
  <c r="Q28" i="6"/>
  <c r="S28" i="6"/>
  <c r="R28" i="6"/>
  <c r="I26" i="6"/>
  <c r="K26" i="6"/>
  <c r="J26" i="6"/>
  <c r="Q22" i="6"/>
  <c r="S22" i="6"/>
  <c r="R22" i="6"/>
  <c r="I20" i="6"/>
  <c r="K20" i="6"/>
  <c r="J20" i="6"/>
  <c r="I13" i="6"/>
  <c r="K13" i="6"/>
  <c r="J13" i="6"/>
  <c r="I7" i="6"/>
  <c r="K7" i="6"/>
  <c r="J7" i="6"/>
  <c r="I51" i="5"/>
  <c r="M51" i="5"/>
  <c r="K51" i="5"/>
  <c r="L51" i="5"/>
  <c r="J51" i="5"/>
  <c r="I49" i="5"/>
  <c r="L49" i="5"/>
  <c r="M49" i="5"/>
  <c r="K49" i="5"/>
  <c r="J49" i="5"/>
  <c r="I47" i="5"/>
  <c r="L47" i="5"/>
  <c r="M47" i="5"/>
  <c r="K47" i="5"/>
  <c r="J47" i="5"/>
  <c r="I45" i="5"/>
  <c r="L45" i="5"/>
  <c r="M45" i="5"/>
  <c r="K45" i="5"/>
  <c r="J45" i="5"/>
  <c r="I43" i="5"/>
  <c r="M43" i="5"/>
  <c r="K43" i="5"/>
  <c r="L43" i="5"/>
  <c r="J43" i="5"/>
  <c r="I41" i="5"/>
  <c r="M41" i="5"/>
  <c r="L41" i="5"/>
  <c r="K41" i="5"/>
  <c r="J41" i="5"/>
  <c r="I39" i="5"/>
  <c r="L39" i="5"/>
  <c r="M39" i="5"/>
  <c r="K39" i="5"/>
  <c r="J39" i="5"/>
  <c r="I37" i="5"/>
  <c r="L37" i="5"/>
  <c r="M37" i="5"/>
  <c r="K37" i="5"/>
  <c r="J37" i="5"/>
  <c r="I35" i="5"/>
  <c r="M35" i="5"/>
  <c r="L35" i="5"/>
  <c r="K35" i="5"/>
  <c r="J35" i="5"/>
  <c r="I33" i="5"/>
  <c r="M33" i="5"/>
  <c r="K33" i="5"/>
  <c r="L33" i="5"/>
  <c r="J33" i="5"/>
  <c r="I31" i="5"/>
  <c r="M31" i="5"/>
  <c r="K31" i="5"/>
  <c r="J31" i="5"/>
  <c r="L31" i="5"/>
  <c r="I29" i="5"/>
  <c r="L29" i="5"/>
  <c r="M29" i="5"/>
  <c r="K29" i="5"/>
  <c r="J29" i="5"/>
  <c r="I27" i="5"/>
  <c r="M27" i="5"/>
  <c r="K27" i="5"/>
  <c r="J27" i="5"/>
  <c r="L27" i="5"/>
  <c r="I25" i="5"/>
  <c r="L25" i="5"/>
  <c r="M25" i="5"/>
  <c r="K25" i="5"/>
  <c r="J25" i="5"/>
  <c r="I23" i="5"/>
  <c r="L23" i="5"/>
  <c r="M23" i="5"/>
  <c r="K23" i="5"/>
  <c r="J23" i="5"/>
  <c r="I21" i="5"/>
  <c r="L21" i="5"/>
  <c r="M21" i="5"/>
  <c r="K21" i="5"/>
  <c r="J21" i="5"/>
  <c r="I19" i="5"/>
  <c r="M19" i="5"/>
  <c r="L19" i="5"/>
  <c r="K19" i="5"/>
  <c r="J19" i="5"/>
  <c r="I17" i="5"/>
  <c r="M17" i="5"/>
  <c r="K17" i="5"/>
  <c r="J17" i="5"/>
  <c r="L17" i="5"/>
  <c r="S16" i="5"/>
  <c r="W16" i="5"/>
  <c r="U16" i="5"/>
  <c r="T16" i="5"/>
  <c r="V16" i="5"/>
  <c r="S14" i="5"/>
  <c r="W14" i="5"/>
  <c r="U14" i="5"/>
  <c r="T14" i="5"/>
  <c r="V14" i="5"/>
  <c r="S12" i="5"/>
  <c r="W12" i="5"/>
  <c r="U12" i="5"/>
  <c r="T12" i="5"/>
  <c r="V12" i="5"/>
  <c r="S10" i="5"/>
  <c r="V10" i="5"/>
  <c r="W10" i="5"/>
  <c r="U10" i="5"/>
  <c r="T10" i="5"/>
  <c r="S8" i="5"/>
  <c r="V8" i="5"/>
  <c r="W8" i="5"/>
  <c r="U8" i="5"/>
  <c r="T8" i="5"/>
  <c r="J213" i="3"/>
  <c r="L213" i="3"/>
  <c r="K213" i="3"/>
  <c r="J210" i="3"/>
  <c r="L210" i="3"/>
  <c r="K210" i="3"/>
  <c r="G196" i="3"/>
  <c r="I195" i="3"/>
  <c r="J184" i="3"/>
  <c r="L184" i="3"/>
  <c r="K184" i="3"/>
  <c r="E194" i="3"/>
  <c r="G193" i="3"/>
  <c r="J181" i="3"/>
  <c r="L181" i="3"/>
  <c r="I192" i="3"/>
  <c r="K181" i="3"/>
  <c r="E191" i="3"/>
  <c r="G190" i="3"/>
  <c r="I189" i="3"/>
  <c r="J178" i="3"/>
  <c r="L178" i="3"/>
  <c r="K178" i="3"/>
  <c r="E188" i="3"/>
  <c r="G187" i="3"/>
  <c r="J175" i="3"/>
  <c r="I186" i="3"/>
  <c r="L175" i="3"/>
  <c r="K175" i="3"/>
  <c r="J172" i="3"/>
  <c r="L172" i="3"/>
  <c r="K172" i="3"/>
  <c r="J169" i="3"/>
  <c r="L169" i="3"/>
  <c r="K169" i="3"/>
  <c r="J166" i="3"/>
  <c r="L166" i="3"/>
  <c r="K166" i="3"/>
  <c r="J163" i="3"/>
  <c r="L163" i="3"/>
  <c r="K163" i="3"/>
  <c r="J160" i="3"/>
  <c r="L160" i="3"/>
  <c r="K160" i="3"/>
  <c r="J157" i="3"/>
  <c r="L157" i="3"/>
  <c r="K157" i="3"/>
  <c r="J154" i="3"/>
  <c r="L154" i="3"/>
  <c r="K154" i="3"/>
  <c r="J145" i="3"/>
  <c r="L145" i="3"/>
  <c r="K145" i="3"/>
  <c r="J142" i="3"/>
  <c r="L142" i="3"/>
  <c r="K142" i="3"/>
  <c r="J139" i="3"/>
  <c r="L139" i="3"/>
  <c r="K139" i="3"/>
  <c r="J136" i="3"/>
  <c r="L136" i="3"/>
  <c r="K136" i="3"/>
  <c r="E123" i="3"/>
  <c r="G122" i="3"/>
  <c r="J110" i="3"/>
  <c r="L110" i="3"/>
  <c r="I121" i="3"/>
  <c r="K110" i="3"/>
  <c r="E120" i="3"/>
  <c r="G119" i="3"/>
  <c r="J107" i="3"/>
  <c r="I118" i="3"/>
  <c r="L107" i="3"/>
  <c r="K107" i="3"/>
  <c r="E117" i="3"/>
  <c r="G116" i="3"/>
  <c r="J104" i="3"/>
  <c r="L104" i="3"/>
  <c r="I115" i="3"/>
  <c r="K104" i="3"/>
  <c r="E114" i="3"/>
  <c r="G113" i="3"/>
  <c r="J101" i="3"/>
  <c r="L101" i="3"/>
  <c r="K101" i="3"/>
  <c r="J98" i="3"/>
  <c r="L98" i="3"/>
  <c r="K98" i="3"/>
  <c r="J95" i="3"/>
  <c r="L95" i="3"/>
  <c r="K95" i="3"/>
  <c r="J92" i="3"/>
  <c r="L92" i="3"/>
  <c r="K92" i="3"/>
  <c r="J89" i="3"/>
  <c r="L89" i="3"/>
  <c r="K89" i="3"/>
  <c r="J86" i="3"/>
  <c r="L86" i="3"/>
  <c r="K86" i="3"/>
  <c r="J83" i="3"/>
  <c r="L83" i="3"/>
  <c r="K83" i="3"/>
  <c r="J80" i="3"/>
  <c r="L80" i="3"/>
  <c r="K80" i="3"/>
  <c r="J71" i="3"/>
  <c r="L71" i="3"/>
  <c r="K71" i="3"/>
  <c r="J68" i="3"/>
  <c r="L68" i="3"/>
  <c r="K68" i="3"/>
  <c r="J65" i="3"/>
  <c r="L65" i="3"/>
  <c r="K65" i="3"/>
  <c r="J62" i="3"/>
  <c r="L62" i="3"/>
  <c r="K62" i="3"/>
  <c r="J56" i="3"/>
  <c r="K56" i="3"/>
  <c r="J50" i="3"/>
  <c r="K50" i="3"/>
  <c r="J44" i="3"/>
  <c r="K44" i="3"/>
  <c r="J39" i="3"/>
  <c r="L39" i="3"/>
  <c r="K39" i="3"/>
  <c r="J36" i="3"/>
  <c r="L36" i="3"/>
  <c r="K36" i="3"/>
  <c r="J33" i="3"/>
  <c r="L33" i="3"/>
  <c r="K33" i="3"/>
  <c r="J30" i="3"/>
  <c r="L30" i="3"/>
  <c r="K30" i="3"/>
  <c r="J27" i="3"/>
  <c r="L27" i="3"/>
  <c r="K27" i="3"/>
  <c r="J24" i="3"/>
  <c r="L24" i="3"/>
  <c r="K24" i="3"/>
  <c r="J21" i="3"/>
  <c r="L21" i="3"/>
  <c r="K21" i="3"/>
  <c r="J18" i="3"/>
  <c r="L18" i="3"/>
  <c r="K18" i="3"/>
  <c r="J15" i="3"/>
  <c r="L15" i="3"/>
  <c r="K15" i="3"/>
  <c r="J12" i="3"/>
  <c r="L12" i="3"/>
  <c r="K12" i="3"/>
  <c r="J9" i="3"/>
  <c r="L9" i="3"/>
  <c r="K9" i="3"/>
  <c r="J73" i="2"/>
  <c r="L73" i="2"/>
  <c r="K73" i="2"/>
  <c r="G69" i="2"/>
  <c r="J65" i="2"/>
  <c r="I68" i="2"/>
  <c r="L65" i="2"/>
  <c r="K65" i="2"/>
  <c r="J62" i="2"/>
  <c r="L62" i="2"/>
  <c r="K62" i="2"/>
  <c r="J59" i="2"/>
  <c r="L59" i="2"/>
  <c r="K59" i="2"/>
  <c r="H43" i="2"/>
  <c r="E193" i="3"/>
  <c r="E190" i="3"/>
  <c r="L144" i="3"/>
  <c r="K144" i="3"/>
  <c r="J144" i="3"/>
  <c r="L141" i="3"/>
  <c r="K141" i="3"/>
  <c r="J141" i="3"/>
  <c r="L135" i="3"/>
  <c r="K135" i="3"/>
  <c r="J135" i="3"/>
  <c r="L112" i="3"/>
  <c r="I123" i="3"/>
  <c r="K112" i="3"/>
  <c r="J112" i="3"/>
  <c r="L88" i="3"/>
  <c r="K88" i="3"/>
  <c r="J88" i="3"/>
  <c r="L82" i="3"/>
  <c r="K82" i="3"/>
  <c r="J82" i="3"/>
  <c r="K67" i="2"/>
  <c r="J67" i="2"/>
  <c r="L8" i="10"/>
  <c r="I7" i="10"/>
  <c r="J51" i="6"/>
  <c r="I51" i="6"/>
  <c r="K51" i="6"/>
  <c r="R47" i="6"/>
  <c r="Q47" i="6"/>
  <c r="S47" i="6"/>
  <c r="J45" i="6"/>
  <c r="I45" i="6"/>
  <c r="K45" i="6"/>
  <c r="R41" i="6"/>
  <c r="Q41" i="6"/>
  <c r="S41" i="6"/>
  <c r="J39" i="6"/>
  <c r="I39" i="6"/>
  <c r="K39" i="6"/>
  <c r="R35" i="6"/>
  <c r="Q35" i="6"/>
  <c r="S35" i="6"/>
  <c r="J33" i="6"/>
  <c r="I33" i="6"/>
  <c r="K33" i="6"/>
  <c r="R29" i="6"/>
  <c r="Q29" i="6"/>
  <c r="S29" i="6"/>
  <c r="J27" i="6"/>
  <c r="I27" i="6"/>
  <c r="K27" i="6"/>
  <c r="R23" i="6"/>
  <c r="Q23" i="6"/>
  <c r="S23" i="6"/>
  <c r="J21" i="6"/>
  <c r="I21" i="6"/>
  <c r="K21" i="6"/>
  <c r="J14" i="6"/>
  <c r="I14" i="6"/>
  <c r="K14" i="6"/>
  <c r="J8" i="6"/>
  <c r="I8" i="6"/>
  <c r="K8" i="6"/>
  <c r="J15" i="5"/>
  <c r="I15" i="5"/>
  <c r="M15" i="5"/>
  <c r="L15" i="5"/>
  <c r="K15" i="5"/>
  <c r="J13" i="5"/>
  <c r="I13" i="5"/>
  <c r="M13" i="5"/>
  <c r="L13" i="5"/>
  <c r="K13" i="5"/>
  <c r="J11" i="5"/>
  <c r="I11" i="5"/>
  <c r="L11" i="5"/>
  <c r="K11" i="5"/>
  <c r="M11" i="5"/>
  <c r="J9" i="5"/>
  <c r="I9" i="5"/>
  <c r="L9" i="5"/>
  <c r="K9" i="5"/>
  <c r="M9" i="5"/>
  <c r="J7" i="5"/>
  <c r="I7" i="5"/>
  <c r="M7" i="5"/>
  <c r="L7" i="5"/>
  <c r="K7" i="5"/>
  <c r="F196" i="3"/>
  <c r="H195" i="3"/>
  <c r="F193" i="3"/>
  <c r="H192" i="3"/>
  <c r="F190" i="3"/>
  <c r="H189" i="3"/>
  <c r="F187" i="3"/>
  <c r="H186" i="3"/>
  <c r="F122" i="3"/>
  <c r="H121" i="3"/>
  <c r="F119" i="3"/>
  <c r="H118" i="3"/>
  <c r="F116" i="3"/>
  <c r="H115" i="3"/>
  <c r="F113" i="3"/>
  <c r="K61" i="3"/>
  <c r="J61" i="3"/>
  <c r="K55" i="3"/>
  <c r="J55" i="3"/>
  <c r="K49" i="3"/>
  <c r="J49" i="3"/>
  <c r="K43" i="3"/>
  <c r="J43" i="3"/>
  <c r="F69" i="2"/>
  <c r="H68" i="2"/>
  <c r="K50" i="2"/>
  <c r="J50" i="2"/>
  <c r="L50" i="2"/>
  <c r="G43" i="2"/>
  <c r="K39" i="2"/>
  <c r="I42" i="2"/>
  <c r="J39" i="2"/>
  <c r="L39" i="2"/>
  <c r="K36" i="2"/>
  <c r="J36" i="2"/>
  <c r="L36" i="2"/>
  <c r="K33" i="2"/>
  <c r="J33" i="2"/>
  <c r="L33" i="2"/>
  <c r="K22" i="2"/>
  <c r="J22" i="2"/>
  <c r="L22" i="2"/>
  <c r="K16" i="2"/>
  <c r="J16" i="2"/>
  <c r="K13" i="2"/>
  <c r="J13" i="2"/>
  <c r="L13" i="2"/>
  <c r="K10" i="2"/>
  <c r="J10" i="2"/>
  <c r="L10" i="2"/>
  <c r="K7" i="2"/>
  <c r="J7" i="2"/>
  <c r="L7" i="2"/>
  <c r="N52" i="8"/>
  <c r="E196" i="3"/>
  <c r="I114" i="3"/>
  <c r="L103" i="3"/>
  <c r="K103" i="3"/>
  <c r="J103" i="3"/>
  <c r="L64" i="2"/>
  <c r="K64" i="2"/>
  <c r="J64" i="2"/>
  <c r="K227" i="8"/>
  <c r="K161" i="8"/>
  <c r="K95" i="8"/>
  <c r="K51" i="8"/>
  <c r="K249" i="8"/>
  <c r="K183" i="8"/>
  <c r="K271" i="8"/>
  <c r="K205" i="8"/>
  <c r="K117" i="8"/>
  <c r="K73" i="8"/>
  <c r="K29" i="8"/>
  <c r="L30" i="8" s="1"/>
  <c r="L8" i="8"/>
  <c r="K139" i="8"/>
  <c r="I7" i="8"/>
  <c r="S49" i="6"/>
  <c r="R49" i="6"/>
  <c r="Q49" i="6"/>
  <c r="K47" i="6"/>
  <c r="J47" i="6"/>
  <c r="I47" i="6"/>
  <c r="S43" i="6"/>
  <c r="R43" i="6"/>
  <c r="Q43" i="6"/>
  <c r="K41" i="6"/>
  <c r="I41" i="6"/>
  <c r="J41" i="6"/>
  <c r="S37" i="6"/>
  <c r="Q37" i="6"/>
  <c r="R37" i="6"/>
  <c r="K35" i="6"/>
  <c r="J35" i="6"/>
  <c r="I35" i="6"/>
  <c r="Q31" i="6"/>
  <c r="S31" i="6"/>
  <c r="R31" i="6"/>
  <c r="K29" i="6"/>
  <c r="J29" i="6"/>
  <c r="I29" i="6"/>
  <c r="S25" i="6"/>
  <c r="R25" i="6"/>
  <c r="Q25" i="6"/>
  <c r="I23" i="6"/>
  <c r="K23" i="6"/>
  <c r="J23" i="6"/>
  <c r="S19" i="6"/>
  <c r="Q19" i="6"/>
  <c r="R19" i="6"/>
  <c r="K17" i="6"/>
  <c r="J17" i="6"/>
  <c r="I17" i="6"/>
  <c r="K16" i="6"/>
  <c r="I16" i="6"/>
  <c r="J16" i="6"/>
  <c r="S12" i="6"/>
  <c r="Q12" i="6"/>
  <c r="R12" i="6"/>
  <c r="K10" i="6"/>
  <c r="J10" i="6"/>
  <c r="I10" i="6"/>
  <c r="L52" i="5"/>
  <c r="K52" i="5"/>
  <c r="J52" i="5"/>
  <c r="M52" i="5"/>
  <c r="I52" i="5"/>
  <c r="L50" i="5"/>
  <c r="K50" i="5"/>
  <c r="J50" i="5"/>
  <c r="I50" i="5"/>
  <c r="M50" i="5"/>
  <c r="L48" i="5"/>
  <c r="K48" i="5"/>
  <c r="I48" i="5"/>
  <c r="J48" i="5"/>
  <c r="M48" i="5"/>
  <c r="L46" i="5"/>
  <c r="I46" i="5"/>
  <c r="K46" i="5"/>
  <c r="J46" i="5"/>
  <c r="M46" i="5"/>
  <c r="L44" i="5"/>
  <c r="K44" i="5"/>
  <c r="J44" i="5"/>
  <c r="I44" i="5"/>
  <c r="M44" i="5"/>
  <c r="L42" i="5"/>
  <c r="K42" i="5"/>
  <c r="J42" i="5"/>
  <c r="I42" i="5"/>
  <c r="M42" i="5"/>
  <c r="L40" i="5"/>
  <c r="K40" i="5"/>
  <c r="J40" i="5"/>
  <c r="I40" i="5"/>
  <c r="M40" i="5"/>
  <c r="L38" i="5"/>
  <c r="K38" i="5"/>
  <c r="J38" i="5"/>
  <c r="I38" i="5"/>
  <c r="M38" i="5"/>
  <c r="L36" i="5"/>
  <c r="K36" i="5"/>
  <c r="J36" i="5"/>
  <c r="I36" i="5"/>
  <c r="M36" i="5"/>
  <c r="L34" i="5"/>
  <c r="K34" i="5"/>
  <c r="J34" i="5"/>
  <c r="M34" i="5"/>
  <c r="I34" i="5"/>
  <c r="L32" i="5"/>
  <c r="K32" i="5"/>
  <c r="J32" i="5"/>
  <c r="I32" i="5"/>
  <c r="M32" i="5"/>
  <c r="L30" i="5"/>
  <c r="K30" i="5"/>
  <c r="J30" i="5"/>
  <c r="I30" i="5"/>
  <c r="M30" i="5"/>
  <c r="L28" i="5"/>
  <c r="K28" i="5"/>
  <c r="J28" i="5"/>
  <c r="M28" i="5"/>
  <c r="I28" i="5"/>
  <c r="L26" i="5"/>
  <c r="K26" i="5"/>
  <c r="I26" i="5"/>
  <c r="J26" i="5"/>
  <c r="M26" i="5"/>
  <c r="L24" i="5"/>
  <c r="K24" i="5"/>
  <c r="J24" i="5"/>
  <c r="I24" i="5"/>
  <c r="M24" i="5"/>
  <c r="H123" i="3"/>
  <c r="H120" i="3"/>
  <c r="H117" i="3"/>
  <c r="H114" i="3"/>
  <c r="G42" i="2"/>
  <c r="E187" i="3"/>
  <c r="L106" i="3"/>
  <c r="I117" i="3"/>
  <c r="K106" i="3"/>
  <c r="J106" i="3"/>
  <c r="L94" i="3"/>
  <c r="K94" i="3"/>
  <c r="J94" i="3"/>
  <c r="L85" i="3"/>
  <c r="K85" i="3"/>
  <c r="J85" i="3"/>
  <c r="L52" i="10"/>
  <c r="I51" i="10"/>
  <c r="F30" i="10"/>
  <c r="C29" i="10"/>
  <c r="N74" i="8"/>
  <c r="S50" i="6"/>
  <c r="R50" i="6"/>
  <c r="Q50" i="6"/>
  <c r="J48" i="6"/>
  <c r="K48" i="6"/>
  <c r="I48" i="6"/>
  <c r="R44" i="6"/>
  <c r="S44" i="6"/>
  <c r="Q44" i="6"/>
  <c r="J42" i="6"/>
  <c r="K42" i="6"/>
  <c r="I42" i="6"/>
  <c r="S38" i="6"/>
  <c r="Q38" i="6"/>
  <c r="R38" i="6"/>
  <c r="K36" i="6"/>
  <c r="I36" i="6"/>
  <c r="J36" i="6"/>
  <c r="S32" i="6"/>
  <c r="Q32" i="6"/>
  <c r="R32" i="6"/>
  <c r="K30" i="6"/>
  <c r="I30" i="6"/>
  <c r="J30" i="6"/>
  <c r="S26" i="6"/>
  <c r="R26" i="6"/>
  <c r="Q26" i="6"/>
  <c r="J24" i="6"/>
  <c r="K24" i="6"/>
  <c r="I24" i="6"/>
  <c r="R20" i="6"/>
  <c r="S20" i="6"/>
  <c r="Q20" i="6"/>
  <c r="K18" i="6"/>
  <c r="I18" i="6"/>
  <c r="J18" i="6"/>
  <c r="R13" i="6"/>
  <c r="S13" i="6"/>
  <c r="Q13" i="6"/>
  <c r="J11" i="6"/>
  <c r="K11" i="6"/>
  <c r="I11" i="6"/>
  <c r="S7" i="6"/>
  <c r="R7" i="6"/>
  <c r="Q7" i="6"/>
  <c r="M16" i="5"/>
  <c r="L16" i="5"/>
  <c r="K16" i="5"/>
  <c r="I16" i="5"/>
  <c r="J16" i="5"/>
  <c r="M14" i="5"/>
  <c r="L14" i="5"/>
  <c r="J14" i="5"/>
  <c r="K14" i="5"/>
  <c r="I14" i="5"/>
  <c r="M12" i="5"/>
  <c r="L12" i="5"/>
  <c r="K12" i="5"/>
  <c r="I12" i="5"/>
  <c r="J12" i="5"/>
  <c r="M10" i="5"/>
  <c r="L10" i="5"/>
  <c r="K10" i="5"/>
  <c r="I10" i="5"/>
  <c r="J10" i="5"/>
  <c r="M8" i="5"/>
  <c r="L8" i="5"/>
  <c r="J8" i="5"/>
  <c r="K8" i="5"/>
  <c r="I8" i="5"/>
  <c r="K217" i="3"/>
  <c r="L217" i="3"/>
  <c r="J217" i="3"/>
  <c r="K214" i="3"/>
  <c r="L214" i="3"/>
  <c r="J214" i="3"/>
  <c r="K211" i="3"/>
  <c r="L211" i="3"/>
  <c r="J211" i="3"/>
  <c r="L208" i="3"/>
  <c r="K208" i="3"/>
  <c r="J208" i="3"/>
  <c r="K185" i="3"/>
  <c r="L185" i="3"/>
  <c r="J185" i="3"/>
  <c r="I196" i="3"/>
  <c r="E195" i="3"/>
  <c r="G194" i="3"/>
  <c r="K182" i="3"/>
  <c r="I193" i="3"/>
  <c r="L182" i="3"/>
  <c r="J182" i="3"/>
  <c r="E192" i="3"/>
  <c r="G191" i="3"/>
  <c r="K179" i="3"/>
  <c r="L179" i="3"/>
  <c r="J179" i="3"/>
  <c r="I190" i="3"/>
  <c r="E189" i="3"/>
  <c r="G188" i="3"/>
  <c r="I187" i="3"/>
  <c r="L176" i="3"/>
  <c r="J176" i="3"/>
  <c r="K176" i="3"/>
  <c r="E186" i="3"/>
  <c r="L173" i="3"/>
  <c r="J173" i="3"/>
  <c r="K173" i="3"/>
  <c r="L170" i="3"/>
  <c r="J170" i="3"/>
  <c r="K170" i="3"/>
  <c r="L167" i="3"/>
  <c r="K167" i="3"/>
  <c r="J167" i="3"/>
  <c r="K164" i="3"/>
  <c r="L164" i="3"/>
  <c r="J164" i="3"/>
  <c r="K161" i="3"/>
  <c r="L161" i="3"/>
  <c r="J161" i="3"/>
  <c r="K158" i="3"/>
  <c r="L158" i="3"/>
  <c r="J158" i="3"/>
  <c r="K155" i="3"/>
  <c r="L155" i="3"/>
  <c r="J155" i="3"/>
  <c r="L143" i="3"/>
  <c r="J143" i="3"/>
  <c r="K143" i="3"/>
  <c r="L140" i="3"/>
  <c r="K140" i="3"/>
  <c r="J140" i="3"/>
  <c r="L137" i="3"/>
  <c r="J137" i="3"/>
  <c r="K137" i="3"/>
  <c r="G123" i="3"/>
  <c r="K111" i="3"/>
  <c r="L111" i="3"/>
  <c r="I122" i="3"/>
  <c r="J111" i="3"/>
  <c r="G120" i="3"/>
  <c r="K108" i="3"/>
  <c r="I119" i="3"/>
  <c r="L108" i="3"/>
  <c r="J108" i="3"/>
  <c r="G117" i="3"/>
  <c r="L105" i="3"/>
  <c r="K105" i="3"/>
  <c r="I116" i="3"/>
  <c r="J105" i="3"/>
  <c r="G114" i="3"/>
  <c r="I113" i="3"/>
  <c r="K102" i="3"/>
  <c r="L102" i="3"/>
  <c r="J102" i="3"/>
  <c r="L99" i="3"/>
  <c r="J99" i="3"/>
  <c r="K99" i="3"/>
  <c r="K96" i="3"/>
  <c r="L96" i="3"/>
  <c r="J96" i="3"/>
  <c r="L93" i="3"/>
  <c r="J93" i="3"/>
  <c r="K93" i="3"/>
  <c r="K90" i="3"/>
  <c r="L90" i="3"/>
  <c r="J90" i="3"/>
  <c r="L87" i="3"/>
  <c r="K87" i="3"/>
  <c r="J87" i="3"/>
  <c r="K84" i="3"/>
  <c r="L84" i="3"/>
  <c r="J84" i="3"/>
  <c r="L81" i="3"/>
  <c r="K81" i="3"/>
  <c r="J81" i="3"/>
  <c r="K74" i="2"/>
  <c r="L74" i="2"/>
  <c r="J74" i="2"/>
  <c r="K66" i="2"/>
  <c r="I69" i="2"/>
  <c r="L66" i="2"/>
  <c r="J66" i="2"/>
  <c r="L63" i="2"/>
  <c r="J63" i="2"/>
  <c r="K63" i="2"/>
  <c r="K60" i="2"/>
  <c r="L60" i="2"/>
  <c r="J60" i="2"/>
  <c r="F42" i="2"/>
  <c r="K19" i="2"/>
  <c r="J19" i="2"/>
  <c r="L61" i="2"/>
  <c r="K61" i="2"/>
  <c r="J61" i="2"/>
  <c r="N16" i="45"/>
  <c r="L16" i="45"/>
  <c r="M16" i="45"/>
  <c r="T16" i="45"/>
  <c r="Q16" i="45"/>
  <c r="S16" i="45"/>
  <c r="R16" i="45"/>
  <c r="P16" i="45"/>
  <c r="O146" i="44"/>
  <c r="L146" i="44"/>
  <c r="M146" i="44"/>
  <c r="N146" i="44"/>
  <c r="Q16" i="44"/>
  <c r="P16" i="44"/>
  <c r="R16" i="44"/>
  <c r="T16" i="44"/>
  <c r="S16" i="44"/>
  <c r="H16" i="45"/>
  <c r="I16" i="45"/>
  <c r="J16" i="45"/>
  <c r="L16" i="44"/>
  <c r="N16" i="44"/>
  <c r="M16" i="44"/>
  <c r="J16" i="44"/>
  <c r="I16" i="44"/>
  <c r="H16" i="44"/>
  <c r="N129" i="39"/>
  <c r="M129" i="39"/>
  <c r="L129" i="39"/>
  <c r="O129" i="39"/>
  <c r="K129" i="39"/>
  <c r="G11" i="39"/>
  <c r="I11" i="39"/>
  <c r="H11" i="39"/>
  <c r="S11" i="39"/>
  <c r="R11" i="39"/>
  <c r="Q11" i="39"/>
  <c r="O11" i="39"/>
  <c r="P11" i="39"/>
  <c r="T11" i="39"/>
  <c r="M11" i="39"/>
  <c r="L11" i="39"/>
  <c r="K11" i="39"/>
  <c r="K20" i="28"/>
  <c r="J20" i="28"/>
  <c r="I20" i="28"/>
  <c r="M20" i="28"/>
  <c r="L20" i="28"/>
  <c r="L104" i="28"/>
  <c r="K104" i="28"/>
  <c r="J104" i="28"/>
  <c r="M104" i="28"/>
  <c r="I104" i="28"/>
  <c r="J48" i="28"/>
  <c r="M48" i="28"/>
  <c r="K48" i="28"/>
  <c r="I48" i="28"/>
  <c r="L48" i="28"/>
  <c r="L76" i="28"/>
  <c r="J76" i="28"/>
  <c r="I76" i="28"/>
  <c r="M76" i="28"/>
  <c r="K76" i="28"/>
  <c r="I50" i="21"/>
  <c r="H50" i="21"/>
  <c r="L21" i="22"/>
  <c r="J21" i="22"/>
  <c r="K21" i="22"/>
  <c r="J93" i="19"/>
  <c r="H93" i="19"/>
  <c r="H65" i="19"/>
  <c r="J65" i="19"/>
  <c r="Y22" i="18"/>
  <c r="X22" i="18"/>
  <c r="R8" i="18"/>
  <c r="Q8" i="18"/>
  <c r="Q76" i="18"/>
  <c r="R76" i="18"/>
  <c r="Y36" i="18"/>
  <c r="X36" i="18"/>
  <c r="R22" i="18"/>
  <c r="Q22" i="18"/>
  <c r="J105" i="19"/>
  <c r="H105" i="19"/>
  <c r="R106" i="18"/>
  <c r="Q106" i="18"/>
  <c r="J62" i="18"/>
  <c r="I62" i="18"/>
  <c r="X50" i="18"/>
  <c r="Y50" i="18"/>
  <c r="I8" i="18"/>
  <c r="J8" i="18"/>
  <c r="J135" i="14"/>
  <c r="I135" i="14"/>
  <c r="J93" i="14"/>
  <c r="I93" i="14"/>
  <c r="J51" i="14"/>
  <c r="I51" i="14"/>
  <c r="Y120" i="18"/>
  <c r="X120" i="18"/>
  <c r="I50" i="18"/>
  <c r="J50" i="18"/>
  <c r="I20" i="18"/>
  <c r="J20" i="18"/>
  <c r="X8" i="18"/>
  <c r="Y8" i="18"/>
  <c r="K147" i="15"/>
  <c r="J147" i="15"/>
  <c r="I147" i="15"/>
  <c r="M147" i="15"/>
  <c r="L147" i="15"/>
  <c r="K63" i="15"/>
  <c r="J63" i="15"/>
  <c r="I63" i="15"/>
  <c r="M63" i="15"/>
  <c r="L63" i="15"/>
  <c r="K21" i="15"/>
  <c r="J21" i="15"/>
  <c r="I21" i="15"/>
  <c r="M21" i="15"/>
  <c r="L21" i="15"/>
  <c r="I23" i="14"/>
  <c r="J23" i="14"/>
  <c r="I146" i="13"/>
  <c r="K146" i="13"/>
  <c r="J146" i="13"/>
  <c r="Q36" i="18"/>
  <c r="R36" i="18"/>
  <c r="X20" i="18"/>
  <c r="Y20" i="18"/>
  <c r="J163" i="14"/>
  <c r="I163" i="14"/>
  <c r="J121" i="14"/>
  <c r="I121" i="14"/>
  <c r="J79" i="14"/>
  <c r="I79" i="14"/>
  <c r="J37" i="14"/>
  <c r="I37" i="14"/>
  <c r="Q48" i="18"/>
  <c r="R48" i="18"/>
  <c r="J149" i="14"/>
  <c r="I149" i="14"/>
  <c r="J107" i="14"/>
  <c r="I107" i="14"/>
  <c r="J65" i="14"/>
  <c r="I65" i="14"/>
  <c r="K132" i="13"/>
  <c r="J132" i="13"/>
  <c r="I132" i="13"/>
  <c r="J104" i="13"/>
  <c r="I104" i="13"/>
  <c r="K104" i="13"/>
  <c r="J76" i="13"/>
  <c r="I76" i="13"/>
  <c r="K76" i="13"/>
  <c r="J48" i="13"/>
  <c r="I48" i="13"/>
  <c r="K48" i="13"/>
  <c r="X62" i="18"/>
  <c r="Y62" i="18"/>
  <c r="K161" i="16"/>
  <c r="J161" i="16"/>
  <c r="I161" i="16"/>
  <c r="I107" i="16"/>
  <c r="K107" i="16"/>
  <c r="J107" i="16"/>
  <c r="I35" i="15"/>
  <c r="M35" i="15"/>
  <c r="L35" i="15"/>
  <c r="K35" i="15"/>
  <c r="J35" i="15"/>
  <c r="K77" i="16"/>
  <c r="J77" i="16"/>
  <c r="I77" i="16"/>
  <c r="J51" i="16"/>
  <c r="I51" i="16"/>
  <c r="K51" i="16"/>
  <c r="W21" i="16"/>
  <c r="V21" i="16"/>
  <c r="U21" i="16"/>
  <c r="I119" i="15"/>
  <c r="M119" i="15"/>
  <c r="L119" i="15"/>
  <c r="K119" i="15"/>
  <c r="J119" i="15"/>
  <c r="I118" i="13"/>
  <c r="K118" i="13"/>
  <c r="J118" i="13"/>
  <c r="I90" i="13"/>
  <c r="K90" i="13"/>
  <c r="J90" i="13"/>
  <c r="I62" i="13"/>
  <c r="K62" i="13"/>
  <c r="J62" i="13"/>
  <c r="I34" i="13"/>
  <c r="K34" i="13"/>
  <c r="J34" i="13"/>
  <c r="I20" i="13"/>
  <c r="K20" i="13"/>
  <c r="J20" i="13"/>
  <c r="L55" i="12"/>
  <c r="J55" i="12"/>
  <c r="I55" i="12"/>
  <c r="K55" i="12"/>
  <c r="I135" i="16"/>
  <c r="K135" i="16"/>
  <c r="J135" i="16"/>
  <c r="K105" i="16"/>
  <c r="J105" i="16"/>
  <c r="I105" i="16"/>
  <c r="J79" i="16"/>
  <c r="I79" i="16"/>
  <c r="K79" i="16"/>
  <c r="K49" i="16"/>
  <c r="J49" i="16"/>
  <c r="I49" i="16"/>
  <c r="J23" i="16"/>
  <c r="I23" i="16"/>
  <c r="K23" i="16"/>
  <c r="W9" i="16"/>
  <c r="V9" i="16"/>
  <c r="U9" i="16"/>
  <c r="K133" i="16"/>
  <c r="J133" i="16"/>
  <c r="I133" i="16"/>
  <c r="K199" i="3"/>
  <c r="J199" i="3"/>
  <c r="J188" i="3"/>
  <c r="K188" i="3"/>
  <c r="K202" i="3"/>
  <c r="J202" i="3"/>
  <c r="K191" i="3"/>
  <c r="J191" i="3"/>
  <c r="J44" i="2"/>
  <c r="K44" i="2"/>
  <c r="K18" i="2"/>
  <c r="J18" i="2"/>
  <c r="K205" i="3"/>
  <c r="J205" i="3"/>
  <c r="J194" i="3"/>
  <c r="K194" i="3"/>
  <c r="H36" i="10" l="1"/>
  <c r="H42" i="10"/>
  <c r="N119" i="8"/>
  <c r="N125" i="8"/>
  <c r="N98" i="8"/>
  <c r="N254" i="8"/>
  <c r="N164" i="8"/>
  <c r="N234" i="8"/>
  <c r="N144" i="8"/>
  <c r="N208" i="8"/>
  <c r="N278" i="8"/>
  <c r="N11" i="10"/>
  <c r="E49" i="19"/>
  <c r="E119" i="19"/>
  <c r="E149" i="19"/>
  <c r="M91" i="19"/>
  <c r="M65" i="19"/>
  <c r="M107" i="19"/>
  <c r="M21" i="19"/>
  <c r="M51" i="19"/>
  <c r="M93" i="19"/>
  <c r="M147" i="19"/>
  <c r="N80" i="24"/>
  <c r="L32" i="25"/>
  <c r="N32" i="25"/>
  <c r="L38" i="25"/>
  <c r="L79" i="25"/>
  <c r="N79" i="25"/>
  <c r="L64" i="25"/>
  <c r="L84" i="25"/>
  <c r="L57" i="25"/>
  <c r="N57" i="25"/>
  <c r="N98" i="25"/>
  <c r="N58" i="33"/>
  <c r="N31" i="33"/>
  <c r="N76" i="33"/>
  <c r="H41" i="10"/>
  <c r="H31" i="10"/>
  <c r="N120" i="8"/>
  <c r="N99" i="8"/>
  <c r="N185" i="8"/>
  <c r="N191" i="8"/>
  <c r="N255" i="8"/>
  <c r="N165" i="8"/>
  <c r="N229" i="8"/>
  <c r="N235" i="8"/>
  <c r="N145" i="8"/>
  <c r="N209" i="8"/>
  <c r="N273" i="8"/>
  <c r="N279" i="8"/>
  <c r="N12" i="10"/>
  <c r="E35" i="19"/>
  <c r="E65" i="19"/>
  <c r="E105" i="19"/>
  <c r="E135" i="19"/>
  <c r="M37" i="19"/>
  <c r="M105" i="19"/>
  <c r="N75" i="24"/>
  <c r="N81" i="24"/>
  <c r="L33" i="25"/>
  <c r="N33" i="25"/>
  <c r="L41" i="25"/>
  <c r="L80" i="25"/>
  <c r="N80" i="25"/>
  <c r="L87" i="25"/>
  <c r="L58" i="25"/>
  <c r="N58" i="25"/>
  <c r="N99" i="25"/>
  <c r="N54" i="24"/>
  <c r="N54" i="33"/>
  <c r="N57" i="33"/>
  <c r="N37" i="33"/>
  <c r="J43" i="33"/>
  <c r="L43" i="33"/>
  <c r="F43" i="33"/>
  <c r="H43" i="33"/>
  <c r="H32" i="10"/>
  <c r="H34" i="10"/>
  <c r="H40" i="10"/>
  <c r="N121" i="8"/>
  <c r="N100" i="8"/>
  <c r="N187" i="8"/>
  <c r="N188" i="8"/>
  <c r="N256" i="8"/>
  <c r="N166" i="8"/>
  <c r="N230" i="8"/>
  <c r="N146" i="8"/>
  <c r="N210" i="8"/>
  <c r="N274" i="8"/>
  <c r="N13" i="10"/>
  <c r="E21" i="19"/>
  <c r="E51" i="19"/>
  <c r="E91" i="19"/>
  <c r="E121" i="19"/>
  <c r="M149" i="19"/>
  <c r="M77" i="19"/>
  <c r="M23" i="19"/>
  <c r="N76" i="24"/>
  <c r="L62" i="25"/>
  <c r="L34" i="25"/>
  <c r="N34" i="25"/>
  <c r="L75" i="25"/>
  <c r="N75" i="25"/>
  <c r="L81" i="25"/>
  <c r="N81" i="25"/>
  <c r="L53" i="25"/>
  <c r="N53" i="25"/>
  <c r="L59" i="25"/>
  <c r="N59" i="25"/>
  <c r="N100" i="25"/>
  <c r="L39" i="25"/>
  <c r="N57" i="24"/>
  <c r="N56" i="33"/>
  <c r="N36" i="33"/>
  <c r="N79" i="33"/>
  <c r="H35" i="10"/>
  <c r="H37" i="10"/>
  <c r="H43" i="10"/>
  <c r="N122" i="8"/>
  <c r="N101" i="8"/>
  <c r="N190" i="8"/>
  <c r="N251" i="8"/>
  <c r="N257" i="8"/>
  <c r="N167" i="8"/>
  <c r="N231" i="8"/>
  <c r="N141" i="8"/>
  <c r="N147" i="8"/>
  <c r="N211" i="8"/>
  <c r="N275" i="8"/>
  <c r="N14" i="10"/>
  <c r="E37" i="19"/>
  <c r="E77" i="19"/>
  <c r="E107" i="19"/>
  <c r="E161" i="19"/>
  <c r="M79" i="19"/>
  <c r="M9" i="19"/>
  <c r="M63" i="19"/>
  <c r="N77" i="24"/>
  <c r="L35" i="25"/>
  <c r="N35" i="25"/>
  <c r="L76" i="25"/>
  <c r="N76" i="25"/>
  <c r="L82" i="25"/>
  <c r="L54" i="25"/>
  <c r="N54" i="25"/>
  <c r="L60" i="25"/>
  <c r="N101" i="25"/>
  <c r="L42" i="25"/>
  <c r="N53" i="24"/>
  <c r="N55" i="33"/>
  <c r="N32" i="33"/>
  <c r="N35" i="33"/>
  <c r="N78" i="33"/>
  <c r="H38" i="10"/>
  <c r="N123" i="8"/>
  <c r="N186" i="8"/>
  <c r="N102" i="8"/>
  <c r="N252" i="8"/>
  <c r="N168" i="8"/>
  <c r="N232" i="8"/>
  <c r="N142" i="8"/>
  <c r="N212" i="8"/>
  <c r="N276" i="8"/>
  <c r="N9" i="10"/>
  <c r="N15" i="10"/>
  <c r="E23" i="19"/>
  <c r="E93" i="19"/>
  <c r="E147" i="19"/>
  <c r="M121" i="19"/>
  <c r="M49" i="19"/>
  <c r="N78" i="24"/>
  <c r="L65" i="25"/>
  <c r="L36" i="25"/>
  <c r="N36" i="25"/>
  <c r="L77" i="25"/>
  <c r="N77" i="25"/>
  <c r="L85" i="25"/>
  <c r="L40" i="25"/>
  <c r="L55" i="25"/>
  <c r="N55" i="25"/>
  <c r="L63" i="25"/>
  <c r="N102" i="25"/>
  <c r="L83" i="25"/>
  <c r="N58" i="24"/>
  <c r="N56" i="24"/>
  <c r="N53" i="33"/>
  <c r="N34" i="33"/>
  <c r="N77" i="33"/>
  <c r="N75" i="33"/>
  <c r="J65" i="33"/>
  <c r="L65" i="33"/>
  <c r="F65" i="33"/>
  <c r="H65" i="33"/>
  <c r="H33" i="10"/>
  <c r="H39" i="10"/>
  <c r="N124" i="8"/>
  <c r="N189" i="8"/>
  <c r="N97" i="8"/>
  <c r="N103" i="8"/>
  <c r="N253" i="8"/>
  <c r="N163" i="8"/>
  <c r="N169" i="8"/>
  <c r="N233" i="8"/>
  <c r="N143" i="8"/>
  <c r="N207" i="8"/>
  <c r="N213" i="8"/>
  <c r="N277" i="8"/>
  <c r="N10" i="10"/>
  <c r="E9" i="19"/>
  <c r="E63" i="19"/>
  <c r="E79" i="19"/>
  <c r="E133" i="19"/>
  <c r="M119" i="19"/>
  <c r="M161" i="19"/>
  <c r="M133" i="19"/>
  <c r="M35" i="19"/>
  <c r="M135" i="19"/>
  <c r="N79" i="24"/>
  <c r="L31" i="25"/>
  <c r="N31" i="25"/>
  <c r="L37" i="25"/>
  <c r="N37" i="25"/>
  <c r="L78" i="25"/>
  <c r="N78" i="25"/>
  <c r="L61" i="25"/>
  <c r="L43" i="25"/>
  <c r="L56" i="25"/>
  <c r="N56" i="25"/>
  <c r="N97" i="25"/>
  <c r="N103" i="25"/>
  <c r="L86" i="25"/>
  <c r="N55" i="24"/>
  <c r="N59" i="24"/>
  <c r="N59" i="33"/>
  <c r="N33" i="33"/>
  <c r="N80" i="33"/>
  <c r="N81" i="33"/>
  <c r="L272" i="8"/>
  <c r="L162" i="8"/>
  <c r="K40" i="17"/>
  <c r="K48" i="17"/>
  <c r="K57" i="17"/>
  <c r="K122" i="17"/>
  <c r="K130" i="17"/>
  <c r="K14" i="16"/>
  <c r="K16" i="16"/>
  <c r="K18" i="16"/>
  <c r="K20" i="16"/>
  <c r="K27" i="16"/>
  <c r="K59" i="16"/>
  <c r="K157" i="17"/>
  <c r="K142" i="17"/>
  <c r="K138" i="17"/>
  <c r="K103" i="17"/>
  <c r="K99" i="17"/>
  <c r="K67" i="17"/>
  <c r="K60" i="17"/>
  <c r="K56" i="17"/>
  <c r="K24" i="17"/>
  <c r="K94" i="17"/>
  <c r="K102" i="17"/>
  <c r="J18" i="19"/>
  <c r="J20" i="19"/>
  <c r="J39" i="19"/>
  <c r="J41" i="19"/>
  <c r="J57" i="19"/>
  <c r="J59" i="19"/>
  <c r="J61" i="19"/>
  <c r="J142" i="19"/>
  <c r="J152" i="19"/>
  <c r="J158" i="19"/>
  <c r="J69" i="19"/>
  <c r="J75" i="19"/>
  <c r="J85" i="19"/>
  <c r="J95" i="19"/>
  <c r="J101" i="19"/>
  <c r="R26" i="19"/>
  <c r="R42" i="19"/>
  <c r="R44" i="19"/>
  <c r="R46" i="19"/>
  <c r="R48" i="19"/>
  <c r="R71" i="19"/>
  <c r="R81" i="19"/>
  <c r="R87" i="19"/>
  <c r="J122" i="19"/>
  <c r="K140" i="43"/>
  <c r="K143" i="43"/>
  <c r="K145" i="43"/>
  <c r="G57" i="12"/>
  <c r="W11" i="17"/>
  <c r="K11" i="17"/>
  <c r="K66" i="17"/>
  <c r="K74" i="17"/>
  <c r="K31" i="16"/>
  <c r="K38" i="16"/>
  <c r="K66" i="16"/>
  <c r="K70" i="16"/>
  <c r="K74" i="16"/>
  <c r="K81" i="16"/>
  <c r="K160" i="17"/>
  <c r="K156" i="17"/>
  <c r="K152" i="17"/>
  <c r="K153" i="17"/>
  <c r="K146" i="17"/>
  <c r="K131" i="17"/>
  <c r="K127" i="17"/>
  <c r="K95" i="17"/>
  <c r="K88" i="17"/>
  <c r="K84" i="17"/>
  <c r="K52" i="17"/>
  <c r="K45" i="17"/>
  <c r="K41" i="17"/>
  <c r="K38" i="17"/>
  <c r="K46" i="17"/>
  <c r="K115" i="17"/>
  <c r="K128" i="17"/>
  <c r="K137" i="17"/>
  <c r="K145" i="17"/>
  <c r="J25" i="19"/>
  <c r="J27" i="19"/>
  <c r="J43" i="19"/>
  <c r="J45" i="19"/>
  <c r="J47" i="19"/>
  <c r="J52" i="19"/>
  <c r="J116" i="19"/>
  <c r="J126" i="19"/>
  <c r="J132" i="19"/>
  <c r="J108" i="19"/>
  <c r="R28" i="19"/>
  <c r="R30" i="19"/>
  <c r="R32" i="19"/>
  <c r="R34" i="19"/>
  <c r="R53" i="19"/>
  <c r="R55" i="19"/>
  <c r="R94" i="19"/>
  <c r="J128" i="19"/>
  <c r="J138" i="19"/>
  <c r="J144" i="19"/>
  <c r="J154" i="19"/>
  <c r="K141" i="43"/>
  <c r="K138" i="43"/>
  <c r="L140" i="8"/>
  <c r="L184" i="8"/>
  <c r="L228" i="8"/>
  <c r="K13" i="17"/>
  <c r="K15" i="17"/>
  <c r="K17" i="17"/>
  <c r="K19" i="17"/>
  <c r="K25" i="17"/>
  <c r="K87" i="17"/>
  <c r="K100" i="17"/>
  <c r="K109" i="17"/>
  <c r="K117" i="17"/>
  <c r="K11" i="16"/>
  <c r="K13" i="16"/>
  <c r="K42" i="16"/>
  <c r="K46" i="16"/>
  <c r="K53" i="16"/>
  <c r="K85" i="16"/>
  <c r="K89" i="16"/>
  <c r="K123" i="17"/>
  <c r="K116" i="17"/>
  <c r="K112" i="17"/>
  <c r="K80" i="17"/>
  <c r="K73" i="17"/>
  <c r="K69" i="17"/>
  <c r="K34" i="17"/>
  <c r="K30" i="17"/>
  <c r="K26" i="17"/>
  <c r="K59" i="17"/>
  <c r="K72" i="17"/>
  <c r="K81" i="17"/>
  <c r="K89" i="17"/>
  <c r="J11" i="19"/>
  <c r="J13" i="19"/>
  <c r="J29" i="19"/>
  <c r="J31" i="19"/>
  <c r="J33" i="19"/>
  <c r="J38" i="19"/>
  <c r="J54" i="19"/>
  <c r="J67" i="19"/>
  <c r="R14" i="19"/>
  <c r="R16" i="19"/>
  <c r="R18" i="19"/>
  <c r="R20" i="19"/>
  <c r="R39" i="19"/>
  <c r="R41" i="19"/>
  <c r="R57" i="19"/>
  <c r="R59" i="19"/>
  <c r="R61" i="19"/>
  <c r="R100" i="19"/>
  <c r="J112" i="19"/>
  <c r="J118" i="19"/>
  <c r="J87" i="33"/>
  <c r="H109" i="33"/>
  <c r="K137" i="43"/>
  <c r="L96" i="25"/>
  <c r="W20" i="17"/>
  <c r="W18" i="17"/>
  <c r="W16" i="17"/>
  <c r="W14" i="17"/>
  <c r="K29" i="17"/>
  <c r="K44" i="17"/>
  <c r="K53" i="17"/>
  <c r="K61" i="17"/>
  <c r="K126" i="17"/>
  <c r="K139" i="17"/>
  <c r="K15" i="16"/>
  <c r="K17" i="16"/>
  <c r="K19" i="16"/>
  <c r="K25" i="16"/>
  <c r="K57" i="16"/>
  <c r="K61" i="16"/>
  <c r="K96" i="16"/>
  <c r="K159" i="17"/>
  <c r="K155" i="17"/>
  <c r="K144" i="17"/>
  <c r="K140" i="17"/>
  <c r="K108" i="17"/>
  <c r="K101" i="17"/>
  <c r="K97" i="17"/>
  <c r="K62" i="17"/>
  <c r="K58" i="17"/>
  <c r="K54" i="17"/>
  <c r="K33" i="17"/>
  <c r="K98" i="17"/>
  <c r="J15" i="19"/>
  <c r="J17" i="19"/>
  <c r="J19" i="19"/>
  <c r="J24" i="19"/>
  <c r="J40" i="19"/>
  <c r="J56" i="19"/>
  <c r="J58" i="19"/>
  <c r="J60" i="19"/>
  <c r="J62" i="19"/>
  <c r="J139" i="19"/>
  <c r="J145" i="19"/>
  <c r="J155" i="19"/>
  <c r="J72" i="19"/>
  <c r="J82" i="19"/>
  <c r="J88" i="19"/>
  <c r="J98" i="19"/>
  <c r="J104" i="19"/>
  <c r="R25" i="19"/>
  <c r="R27" i="19"/>
  <c r="R43" i="19"/>
  <c r="R45" i="19"/>
  <c r="R47" i="19"/>
  <c r="R52" i="19"/>
  <c r="R68" i="19"/>
  <c r="R74" i="19"/>
  <c r="R84" i="19"/>
  <c r="R90" i="19"/>
  <c r="K142" i="44"/>
  <c r="K141" i="45"/>
  <c r="D57" i="12"/>
  <c r="E57" i="12"/>
  <c r="L206" i="8"/>
  <c r="L250" i="8"/>
  <c r="L96" i="8"/>
  <c r="W12" i="17"/>
  <c r="K70" i="17"/>
  <c r="K29" i="16"/>
  <c r="K33" i="16"/>
  <c r="K68" i="16"/>
  <c r="K72" i="16"/>
  <c r="K76" i="16"/>
  <c r="K158" i="17"/>
  <c r="K154" i="17"/>
  <c r="K151" i="17"/>
  <c r="K136" i="17"/>
  <c r="K129" i="17"/>
  <c r="K125" i="17"/>
  <c r="K90" i="17"/>
  <c r="K86" i="17"/>
  <c r="K82" i="17"/>
  <c r="K47" i="17"/>
  <c r="K43" i="17"/>
  <c r="K42" i="17"/>
  <c r="K111" i="17"/>
  <c r="K124" i="17"/>
  <c r="K132" i="17"/>
  <c r="K141" i="17"/>
  <c r="J26" i="19"/>
  <c r="J42" i="19"/>
  <c r="J44" i="19"/>
  <c r="J46" i="19"/>
  <c r="J48" i="19"/>
  <c r="J113" i="19"/>
  <c r="J123" i="19"/>
  <c r="J129" i="19"/>
  <c r="R54" i="19"/>
  <c r="J125" i="19"/>
  <c r="J131" i="19"/>
  <c r="J141" i="19"/>
  <c r="J151" i="19"/>
  <c r="H87" i="33"/>
  <c r="R70" i="18"/>
  <c r="R37" i="18"/>
  <c r="R46" i="18"/>
  <c r="R43" i="18"/>
  <c r="R107" i="18"/>
  <c r="R24" i="18"/>
  <c r="R126" i="18"/>
  <c r="R27" i="18"/>
  <c r="R53" i="18"/>
  <c r="R40" i="18"/>
  <c r="R17" i="18"/>
  <c r="R14" i="18"/>
  <c r="R33" i="18"/>
  <c r="R11" i="18"/>
  <c r="R30" i="18"/>
  <c r="R56" i="18"/>
  <c r="R23" i="18"/>
  <c r="R29" i="18"/>
  <c r="R15" i="18"/>
  <c r="R89" i="18"/>
  <c r="R10" i="18"/>
  <c r="R59" i="18"/>
  <c r="R87" i="18"/>
  <c r="R145" i="18"/>
  <c r="R42" i="18"/>
  <c r="R66" i="18"/>
  <c r="R16" i="18"/>
  <c r="R68" i="18"/>
  <c r="R41" i="18"/>
  <c r="R74" i="18"/>
  <c r="R55" i="18"/>
  <c r="R9" i="18"/>
  <c r="R28" i="18"/>
  <c r="R61" i="18"/>
  <c r="L118" i="8"/>
  <c r="K83" i="17"/>
  <c r="K96" i="17"/>
  <c r="K104" i="17"/>
  <c r="K113" i="17"/>
  <c r="K131" i="16"/>
  <c r="K144" i="16"/>
  <c r="K157" i="16"/>
  <c r="K112" i="16"/>
  <c r="K32" i="16"/>
  <c r="K103" i="16"/>
  <c r="K116" i="16"/>
  <c r="K129" i="16"/>
  <c r="K56" i="16"/>
  <c r="K69" i="16"/>
  <c r="K159" i="16"/>
  <c r="K45" i="16"/>
  <c r="K58" i="16"/>
  <c r="K67" i="16"/>
  <c r="K75" i="16"/>
  <c r="K142" i="16"/>
  <c r="K138" i="16"/>
  <c r="K151" i="16"/>
  <c r="K125" i="16"/>
  <c r="K28" i="16"/>
  <c r="K41" i="16"/>
  <c r="K110" i="16"/>
  <c r="K123" i="16"/>
  <c r="K136" i="16"/>
  <c r="K99" i="16"/>
  <c r="K118" i="16"/>
  <c r="K24" i="16"/>
  <c r="K88" i="16"/>
  <c r="K30" i="16"/>
  <c r="K39" i="16"/>
  <c r="K47" i="16"/>
  <c r="K127" i="16"/>
  <c r="K146" i="16"/>
  <c r="K84" i="16"/>
  <c r="K90" i="16"/>
  <c r="K62" i="16"/>
  <c r="K34" i="16"/>
  <c r="K73" i="16"/>
  <c r="K114" i="16"/>
  <c r="K97" i="16"/>
  <c r="K60" i="16"/>
  <c r="K82" i="16"/>
  <c r="K101" i="16"/>
  <c r="K71" i="16"/>
  <c r="K26" i="16"/>
  <c r="K52" i="16"/>
  <c r="K95" i="16"/>
  <c r="K153" i="16"/>
  <c r="K54" i="16"/>
  <c r="K80" i="16"/>
  <c r="K155" i="16"/>
  <c r="K43" i="16"/>
  <c r="K86" i="16"/>
  <c r="K108" i="16"/>
  <c r="K140" i="16"/>
  <c r="K12" i="16"/>
  <c r="K40" i="16"/>
  <c r="K44" i="16"/>
  <c r="K48" i="16"/>
  <c r="K55" i="16"/>
  <c r="K87" i="16"/>
  <c r="K94" i="16"/>
  <c r="K150" i="17"/>
  <c r="K118" i="17"/>
  <c r="K114" i="17"/>
  <c r="K110" i="17"/>
  <c r="K75" i="17"/>
  <c r="K71" i="17"/>
  <c r="K39" i="17"/>
  <c r="K32" i="17"/>
  <c r="K28" i="17"/>
  <c r="K55" i="17"/>
  <c r="K68" i="17"/>
  <c r="K76" i="17"/>
  <c r="K85" i="17"/>
  <c r="J68" i="19"/>
  <c r="J97" i="19"/>
  <c r="J160" i="19"/>
  <c r="J81" i="19"/>
  <c r="J100" i="19"/>
  <c r="J71" i="19"/>
  <c r="J90" i="19"/>
  <c r="J110" i="19"/>
  <c r="J103" i="19"/>
  <c r="J84" i="19"/>
  <c r="J87" i="19"/>
  <c r="J94" i="19"/>
  <c r="J66" i="19"/>
  <c r="J74" i="19"/>
  <c r="J12" i="19"/>
  <c r="J28" i="19"/>
  <c r="J30" i="19"/>
  <c r="J32" i="19"/>
  <c r="J34" i="19"/>
  <c r="J53" i="19"/>
  <c r="J55" i="19"/>
  <c r="J136" i="19"/>
  <c r="R15" i="19"/>
  <c r="R17" i="19"/>
  <c r="R19" i="19"/>
  <c r="R24" i="19"/>
  <c r="R40" i="19"/>
  <c r="R56" i="19"/>
  <c r="R58" i="19"/>
  <c r="R60" i="19"/>
  <c r="R62" i="19"/>
  <c r="R97" i="19"/>
  <c r="J115" i="19"/>
  <c r="K143" i="44"/>
  <c r="K139" i="44"/>
  <c r="K140" i="45"/>
  <c r="K139" i="43"/>
  <c r="K142" i="43"/>
  <c r="L87" i="33"/>
  <c r="L109" i="33"/>
  <c r="L72" i="2"/>
  <c r="K72" i="2"/>
  <c r="J72" i="2"/>
  <c r="J69" i="2"/>
  <c r="L69" i="2"/>
  <c r="K69" i="2"/>
  <c r="K124" i="3"/>
  <c r="J124" i="3"/>
  <c r="J113" i="3"/>
  <c r="K113" i="3"/>
  <c r="K127" i="3"/>
  <c r="J127" i="3"/>
  <c r="K116" i="3"/>
  <c r="J116" i="3"/>
  <c r="K130" i="3"/>
  <c r="J130" i="3"/>
  <c r="J119" i="3"/>
  <c r="K119" i="3"/>
  <c r="K133" i="3"/>
  <c r="J133" i="3"/>
  <c r="K122" i="3"/>
  <c r="J122" i="3"/>
  <c r="K187" i="3"/>
  <c r="J187" i="3"/>
  <c r="K198" i="3"/>
  <c r="J198" i="3"/>
  <c r="K190" i="3"/>
  <c r="J190" i="3"/>
  <c r="K201" i="3"/>
  <c r="J201" i="3"/>
  <c r="K204" i="3"/>
  <c r="J204" i="3"/>
  <c r="K193" i="3"/>
  <c r="J193" i="3"/>
  <c r="J196" i="3"/>
  <c r="K196" i="3"/>
  <c r="K207" i="3"/>
  <c r="J207" i="3"/>
  <c r="D30" i="10"/>
  <c r="G51" i="10"/>
  <c r="J52" i="10"/>
  <c r="J128" i="3"/>
  <c r="K128" i="3"/>
  <c r="K117" i="3"/>
  <c r="J117" i="3"/>
  <c r="I227" i="8"/>
  <c r="J228" i="8" s="1"/>
  <c r="I161" i="8"/>
  <c r="J162" i="8" s="1"/>
  <c r="I95" i="8"/>
  <c r="J96" i="8" s="1"/>
  <c r="I51" i="8"/>
  <c r="I271" i="8"/>
  <c r="J272" i="8" s="1"/>
  <c r="I205" i="8"/>
  <c r="J206" i="8" s="1"/>
  <c r="I139" i="8"/>
  <c r="J140" i="8" s="1"/>
  <c r="G7" i="8"/>
  <c r="I117" i="8"/>
  <c r="J118" i="8" s="1"/>
  <c r="I73" i="8"/>
  <c r="I183" i="8"/>
  <c r="J184" i="8" s="1"/>
  <c r="I29" i="8"/>
  <c r="J30" i="8" s="1"/>
  <c r="I249" i="8"/>
  <c r="J250" i="8" s="1"/>
  <c r="J8" i="8"/>
  <c r="L74" i="8"/>
  <c r="L52" i="8"/>
  <c r="J70" i="2"/>
  <c r="K70" i="2"/>
  <c r="J125" i="3"/>
  <c r="K125" i="3"/>
  <c r="K114" i="3"/>
  <c r="J114" i="3"/>
  <c r="K42" i="2"/>
  <c r="J42" i="2"/>
  <c r="K45" i="2"/>
  <c r="J45" i="2"/>
  <c r="G7" i="10"/>
  <c r="J8" i="10"/>
  <c r="K134" i="3"/>
  <c r="J134" i="3"/>
  <c r="K123" i="3"/>
  <c r="J123" i="3"/>
  <c r="J71" i="2"/>
  <c r="K71" i="2"/>
  <c r="K68" i="2"/>
  <c r="J68" i="2"/>
  <c r="K115" i="3"/>
  <c r="J115" i="3"/>
  <c r="K126" i="3"/>
  <c r="J126" i="3"/>
  <c r="K129" i="3"/>
  <c r="J129" i="3"/>
  <c r="K118" i="3"/>
  <c r="J118" i="3"/>
  <c r="J121" i="3"/>
  <c r="K121" i="3"/>
  <c r="K132" i="3"/>
  <c r="J132" i="3"/>
  <c r="K197" i="3"/>
  <c r="J197" i="3"/>
  <c r="K186" i="3"/>
  <c r="J186" i="3"/>
  <c r="J200" i="3"/>
  <c r="K200" i="3"/>
  <c r="K189" i="3"/>
  <c r="J189" i="3"/>
  <c r="K192" i="3"/>
  <c r="J192" i="3"/>
  <c r="K203" i="3"/>
  <c r="J203" i="3"/>
  <c r="J206" i="3"/>
  <c r="K206" i="3"/>
  <c r="K195" i="3"/>
  <c r="J195" i="3"/>
  <c r="J131" i="3"/>
  <c r="K131" i="3"/>
  <c r="K120" i="3"/>
  <c r="J120" i="3"/>
  <c r="J17" i="2"/>
  <c r="K17" i="2"/>
  <c r="K46" i="2"/>
  <c r="J46" i="2"/>
  <c r="K43" i="2"/>
  <c r="J43" i="2"/>
  <c r="L54" i="12"/>
  <c r="K54" i="12"/>
  <c r="J54" i="12"/>
  <c r="I54" i="12"/>
  <c r="G73" i="10"/>
  <c r="J74" i="10"/>
  <c r="H57" i="12"/>
  <c r="J53" i="12"/>
  <c r="K53" i="12"/>
  <c r="I53" i="12"/>
  <c r="L53" i="12"/>
  <c r="J56" i="12"/>
  <c r="K56" i="12"/>
  <c r="I56" i="12"/>
  <c r="L56" i="12"/>
  <c r="V20" i="13"/>
  <c r="U20" i="13"/>
  <c r="W20" i="13"/>
  <c r="K160" i="13"/>
  <c r="J160" i="13"/>
  <c r="I160" i="13"/>
  <c r="M105" i="15"/>
  <c r="L105" i="15"/>
  <c r="K105" i="15"/>
  <c r="J105" i="15"/>
  <c r="I105" i="15"/>
  <c r="U21" i="17"/>
  <c r="W21" i="17"/>
  <c r="V21" i="17"/>
  <c r="U9" i="17"/>
  <c r="W9" i="17"/>
  <c r="V9" i="17"/>
  <c r="K9" i="17"/>
  <c r="J9" i="17"/>
  <c r="I9" i="17"/>
  <c r="K21" i="17"/>
  <c r="J21" i="17"/>
  <c r="I21" i="17"/>
  <c r="I35" i="17"/>
  <c r="K35" i="17"/>
  <c r="J35" i="17"/>
  <c r="J96" i="10"/>
  <c r="G95" i="10"/>
  <c r="M91" i="15"/>
  <c r="L91" i="15"/>
  <c r="K91" i="15"/>
  <c r="J91" i="15"/>
  <c r="I91" i="15"/>
  <c r="K149" i="16"/>
  <c r="J149" i="16"/>
  <c r="I149" i="16"/>
  <c r="I147" i="16"/>
  <c r="K147" i="16"/>
  <c r="J147" i="16"/>
  <c r="K121" i="16"/>
  <c r="J121" i="16"/>
  <c r="I121" i="16"/>
  <c r="I119" i="16"/>
  <c r="K119" i="16"/>
  <c r="J119" i="16"/>
  <c r="I65" i="17"/>
  <c r="K65" i="17"/>
  <c r="J65" i="17"/>
  <c r="I91" i="17"/>
  <c r="K91" i="17"/>
  <c r="J91" i="17"/>
  <c r="I121" i="17"/>
  <c r="K121" i="17"/>
  <c r="J121" i="17"/>
  <c r="I147" i="17"/>
  <c r="K147" i="17"/>
  <c r="J147" i="17"/>
  <c r="Y21" i="15"/>
  <c r="X21" i="15"/>
  <c r="W21" i="15"/>
  <c r="L77" i="15"/>
  <c r="K77" i="15"/>
  <c r="J77" i="15"/>
  <c r="I77" i="15"/>
  <c r="M77" i="15"/>
  <c r="L161" i="15"/>
  <c r="K161" i="15"/>
  <c r="J161" i="15"/>
  <c r="I161" i="15"/>
  <c r="M161" i="15"/>
  <c r="J9" i="16"/>
  <c r="I9" i="16"/>
  <c r="K9" i="16"/>
  <c r="J21" i="16"/>
  <c r="I21" i="16"/>
  <c r="K21" i="16"/>
  <c r="J35" i="16"/>
  <c r="I35" i="16"/>
  <c r="K35" i="16"/>
  <c r="K37" i="16"/>
  <c r="J37" i="16"/>
  <c r="I37" i="16"/>
  <c r="J63" i="16"/>
  <c r="I63" i="16"/>
  <c r="K63" i="16"/>
  <c r="K65" i="16"/>
  <c r="J65" i="16"/>
  <c r="I65" i="16"/>
  <c r="J91" i="16"/>
  <c r="I91" i="16"/>
  <c r="K91" i="16"/>
  <c r="K93" i="16"/>
  <c r="J93" i="16"/>
  <c r="I93" i="16"/>
  <c r="K149" i="17"/>
  <c r="I149" i="17"/>
  <c r="J149" i="17"/>
  <c r="K161" i="17"/>
  <c r="I161" i="17"/>
  <c r="J161" i="17"/>
  <c r="I135" i="17"/>
  <c r="K135" i="17"/>
  <c r="J135" i="17"/>
  <c r="I133" i="17"/>
  <c r="K133" i="17"/>
  <c r="J133" i="17"/>
  <c r="I107" i="17"/>
  <c r="K107" i="17"/>
  <c r="J107" i="17"/>
  <c r="I105" i="17"/>
  <c r="K105" i="17"/>
  <c r="J105" i="17"/>
  <c r="I79" i="17"/>
  <c r="K79" i="17"/>
  <c r="J79" i="17"/>
  <c r="I77" i="17"/>
  <c r="K77" i="17"/>
  <c r="J77" i="17"/>
  <c r="I51" i="17"/>
  <c r="K51" i="17"/>
  <c r="J51" i="17"/>
  <c r="I49" i="17"/>
  <c r="K49" i="17"/>
  <c r="J49" i="17"/>
  <c r="K23" i="17"/>
  <c r="J23" i="17"/>
  <c r="I23" i="17"/>
  <c r="T23" i="14"/>
  <c r="S23" i="14"/>
  <c r="J49" i="15"/>
  <c r="I49" i="15"/>
  <c r="M49" i="15"/>
  <c r="L49" i="15"/>
  <c r="K49" i="15"/>
  <c r="J133" i="15"/>
  <c r="I133" i="15"/>
  <c r="M133" i="15"/>
  <c r="L133" i="15"/>
  <c r="K133" i="15"/>
  <c r="I37" i="17"/>
  <c r="K37" i="17"/>
  <c r="J37" i="17"/>
  <c r="I63" i="17"/>
  <c r="K63" i="17"/>
  <c r="J63" i="17"/>
  <c r="I93" i="17"/>
  <c r="K93" i="17"/>
  <c r="J93" i="17"/>
  <c r="I119" i="17"/>
  <c r="K119" i="17"/>
  <c r="J119" i="17"/>
  <c r="C7" i="19"/>
  <c r="Q148" i="18"/>
  <c r="R148" i="18"/>
  <c r="R118" i="18"/>
  <c r="Q118" i="18"/>
  <c r="R132" i="18"/>
  <c r="Q132" i="18"/>
  <c r="R78" i="18"/>
  <c r="Q78" i="18"/>
  <c r="R146" i="18"/>
  <c r="Q146" i="18"/>
  <c r="Q92" i="18"/>
  <c r="R92" i="18"/>
  <c r="R120" i="18"/>
  <c r="Q120" i="18"/>
  <c r="R90" i="18"/>
  <c r="Q90" i="18"/>
  <c r="R134" i="18"/>
  <c r="Q134" i="18"/>
  <c r="Q104" i="18"/>
  <c r="R104" i="18"/>
  <c r="R34" i="18"/>
  <c r="Q34" i="18"/>
  <c r="J36" i="18"/>
  <c r="I36" i="18"/>
  <c r="Y48" i="18"/>
  <c r="X48" i="18"/>
  <c r="R64" i="18"/>
  <c r="Q64" i="18"/>
  <c r="Y132" i="18"/>
  <c r="X132" i="18"/>
  <c r="X78" i="18"/>
  <c r="Y78" i="18"/>
  <c r="Y146" i="18"/>
  <c r="X146" i="18"/>
  <c r="Y92" i="18"/>
  <c r="X92" i="18"/>
  <c r="Y160" i="18"/>
  <c r="X160" i="18"/>
  <c r="X106" i="18"/>
  <c r="Y106" i="18"/>
  <c r="Y134" i="18"/>
  <c r="X134" i="18"/>
  <c r="Y104" i="18"/>
  <c r="X104" i="18"/>
  <c r="Y148" i="18"/>
  <c r="X148" i="18"/>
  <c r="X118" i="18"/>
  <c r="Y118" i="18"/>
  <c r="R20" i="18"/>
  <c r="Q20" i="18"/>
  <c r="J22" i="18"/>
  <c r="I22" i="18"/>
  <c r="Y34" i="18"/>
  <c r="X34" i="18"/>
  <c r="R50" i="18"/>
  <c r="Q50" i="18"/>
  <c r="Y64" i="18"/>
  <c r="X64" i="18"/>
  <c r="I76" i="18"/>
  <c r="J76" i="18"/>
  <c r="Q160" i="18"/>
  <c r="R160" i="18"/>
  <c r="I132" i="18"/>
  <c r="J132" i="18"/>
  <c r="J48" i="18"/>
  <c r="I48" i="18"/>
  <c r="J78" i="18"/>
  <c r="I78" i="18"/>
  <c r="X90" i="18"/>
  <c r="Y90" i="18"/>
  <c r="K7" i="19"/>
  <c r="Q7" i="19" s="1"/>
  <c r="I120" i="18"/>
  <c r="J120" i="18"/>
  <c r="J90" i="18"/>
  <c r="I90" i="18"/>
  <c r="J134" i="18"/>
  <c r="I134" i="18"/>
  <c r="J104" i="18"/>
  <c r="I104" i="18"/>
  <c r="I148" i="18"/>
  <c r="J148" i="18"/>
  <c r="J118" i="18"/>
  <c r="I118" i="18"/>
  <c r="J146" i="18"/>
  <c r="I146" i="18"/>
  <c r="J92" i="18"/>
  <c r="I92" i="18"/>
  <c r="I160" i="18"/>
  <c r="J160" i="18"/>
  <c r="J106" i="18"/>
  <c r="I106" i="18"/>
  <c r="J34" i="18"/>
  <c r="I34" i="18"/>
  <c r="R62" i="18"/>
  <c r="Q62" i="18"/>
  <c r="J64" i="18"/>
  <c r="I64" i="18"/>
  <c r="Y76" i="18"/>
  <c r="X76" i="18"/>
  <c r="J79" i="19"/>
  <c r="H79" i="19"/>
  <c r="J91" i="19"/>
  <c r="H91" i="19"/>
  <c r="X161" i="19"/>
  <c r="X149" i="19"/>
  <c r="X147" i="19"/>
  <c r="X135" i="19"/>
  <c r="X133" i="19"/>
  <c r="X121" i="19"/>
  <c r="X119" i="19"/>
  <c r="X107" i="19"/>
  <c r="X105" i="19"/>
  <c r="X93" i="19"/>
  <c r="X91" i="19"/>
  <c r="X79" i="19"/>
  <c r="X77" i="19"/>
  <c r="X9" i="19"/>
  <c r="X21" i="19"/>
  <c r="X23" i="19"/>
  <c r="X35" i="19"/>
  <c r="X37" i="19"/>
  <c r="X49" i="19"/>
  <c r="X51" i="19"/>
  <c r="X63" i="19"/>
  <c r="P65" i="19"/>
  <c r="R65" i="19"/>
  <c r="R77" i="19"/>
  <c r="P77" i="19"/>
  <c r="R107" i="19"/>
  <c r="P107" i="19"/>
  <c r="J119" i="19"/>
  <c r="H119" i="19"/>
  <c r="J149" i="19"/>
  <c r="H149" i="19"/>
  <c r="J161" i="19"/>
  <c r="H161" i="19"/>
  <c r="R22" i="21"/>
  <c r="Q22" i="21"/>
  <c r="H9" i="19"/>
  <c r="J9" i="19"/>
  <c r="H21" i="19"/>
  <c r="J21" i="19"/>
  <c r="H23" i="19"/>
  <c r="J23" i="19"/>
  <c r="H35" i="19"/>
  <c r="J35" i="19"/>
  <c r="H37" i="19"/>
  <c r="J37" i="19"/>
  <c r="H49" i="19"/>
  <c r="J49" i="19"/>
  <c r="H51" i="19"/>
  <c r="J51" i="19"/>
  <c r="H63" i="19"/>
  <c r="J63" i="19"/>
  <c r="R79" i="19"/>
  <c r="P79" i="19"/>
  <c r="R91" i="19"/>
  <c r="P91" i="19"/>
  <c r="J135" i="19"/>
  <c r="H135" i="19"/>
  <c r="J147" i="19"/>
  <c r="H147" i="19"/>
  <c r="J77" i="19"/>
  <c r="H77" i="19"/>
  <c r="J107" i="19"/>
  <c r="H107" i="19"/>
  <c r="R161" i="19"/>
  <c r="P161" i="19"/>
  <c r="R149" i="19"/>
  <c r="P149" i="19"/>
  <c r="R147" i="19"/>
  <c r="P147" i="19"/>
  <c r="R135" i="19"/>
  <c r="P135" i="19"/>
  <c r="R133" i="19"/>
  <c r="P133" i="19"/>
  <c r="R121" i="19"/>
  <c r="P121" i="19"/>
  <c r="R119" i="19"/>
  <c r="P119" i="19"/>
  <c r="U93" i="19"/>
  <c r="U105" i="19"/>
  <c r="U77" i="19"/>
  <c r="U107" i="19"/>
  <c r="S7" i="19"/>
  <c r="Y7" i="19" s="1"/>
  <c r="U65" i="19"/>
  <c r="U9" i="19"/>
  <c r="Z9" i="19" s="1"/>
  <c r="U21" i="19"/>
  <c r="U23" i="19"/>
  <c r="U35" i="19"/>
  <c r="Z35" i="19" s="1"/>
  <c r="U37" i="19"/>
  <c r="U49" i="19"/>
  <c r="U51" i="19"/>
  <c r="Z51" i="19" s="1"/>
  <c r="U63" i="19"/>
  <c r="U79" i="19"/>
  <c r="Z83" i="19"/>
  <c r="U91" i="19"/>
  <c r="U119" i="19"/>
  <c r="U121" i="19"/>
  <c r="U133" i="19"/>
  <c r="Z133" i="19" s="1"/>
  <c r="U135" i="19"/>
  <c r="U147" i="19"/>
  <c r="U149" i="19"/>
  <c r="Z149" i="19" s="1"/>
  <c r="U161" i="19"/>
  <c r="P9" i="19"/>
  <c r="R9" i="19"/>
  <c r="P21" i="19"/>
  <c r="R21" i="19"/>
  <c r="P23" i="19"/>
  <c r="R23" i="19"/>
  <c r="P35" i="19"/>
  <c r="R35" i="19"/>
  <c r="P37" i="19"/>
  <c r="R37" i="19"/>
  <c r="P49" i="19"/>
  <c r="R49" i="19"/>
  <c r="P51" i="19"/>
  <c r="R51" i="19"/>
  <c r="P63" i="19"/>
  <c r="R63" i="19"/>
  <c r="X65" i="19"/>
  <c r="R93" i="19"/>
  <c r="P93" i="19"/>
  <c r="R105" i="19"/>
  <c r="P105" i="19"/>
  <c r="J121" i="19"/>
  <c r="H121" i="19"/>
  <c r="J133" i="19"/>
  <c r="H133" i="19"/>
  <c r="I22" i="21"/>
  <c r="H22" i="21"/>
  <c r="I64" i="21"/>
  <c r="H64" i="21"/>
  <c r="H92" i="21"/>
  <c r="I92" i="21"/>
  <c r="I162" i="21"/>
  <c r="H162" i="21"/>
  <c r="I134" i="21"/>
  <c r="H134" i="21"/>
  <c r="I106" i="21"/>
  <c r="H106" i="21"/>
  <c r="H78" i="21"/>
  <c r="I78" i="21"/>
  <c r="H120" i="21"/>
  <c r="I120" i="21"/>
  <c r="K133" i="22"/>
  <c r="L133" i="22"/>
  <c r="J133" i="22"/>
  <c r="K91" i="22"/>
  <c r="L91" i="22"/>
  <c r="J91" i="22"/>
  <c r="K49" i="22"/>
  <c r="L49" i="22"/>
  <c r="J49" i="22"/>
  <c r="K147" i="22"/>
  <c r="L147" i="22"/>
  <c r="J147" i="22"/>
  <c r="K105" i="22"/>
  <c r="L105" i="22"/>
  <c r="J105" i="22"/>
  <c r="K63" i="22"/>
  <c r="L63" i="22"/>
  <c r="J63" i="22"/>
  <c r="K161" i="22"/>
  <c r="J161" i="22"/>
  <c r="L161" i="22"/>
  <c r="K119" i="22"/>
  <c r="L119" i="22"/>
  <c r="J119" i="22"/>
  <c r="K77" i="22"/>
  <c r="J77" i="22"/>
  <c r="L77" i="22"/>
  <c r="K35" i="22"/>
  <c r="L35" i="22"/>
  <c r="J35" i="22"/>
  <c r="H148" i="21"/>
  <c r="I148" i="21"/>
  <c r="G205" i="24"/>
  <c r="G253" i="24"/>
  <c r="G161" i="24"/>
  <c r="G95" i="24"/>
  <c r="G51" i="24"/>
  <c r="E7" i="24"/>
  <c r="G73" i="24"/>
  <c r="G29" i="24"/>
  <c r="G227" i="24"/>
  <c r="G139" i="24"/>
  <c r="G183" i="24"/>
  <c r="G117" i="24"/>
  <c r="H8" i="24"/>
  <c r="I36" i="21"/>
  <c r="H36" i="21"/>
  <c r="G95" i="25"/>
  <c r="G51" i="25"/>
  <c r="E7" i="25"/>
  <c r="G73" i="25"/>
  <c r="J74" i="25" s="1"/>
  <c r="G29" i="25"/>
  <c r="H8" i="25"/>
  <c r="J30" i="25"/>
  <c r="J132" i="27"/>
  <c r="K132" i="27"/>
  <c r="I132" i="27"/>
  <c r="J146" i="27"/>
  <c r="I146" i="27"/>
  <c r="K146" i="27"/>
  <c r="J104" i="27"/>
  <c r="K104" i="27"/>
  <c r="I104" i="27"/>
  <c r="I76" i="27"/>
  <c r="J76" i="27"/>
  <c r="K76" i="27"/>
  <c r="I48" i="27"/>
  <c r="K48" i="27"/>
  <c r="J48" i="27"/>
  <c r="I20" i="27"/>
  <c r="J20" i="27"/>
  <c r="K20" i="27"/>
  <c r="K90" i="27"/>
  <c r="J90" i="27"/>
  <c r="I90" i="27"/>
  <c r="K34" i="27"/>
  <c r="J34" i="27"/>
  <c r="I34" i="27"/>
  <c r="J160" i="27"/>
  <c r="K160" i="27"/>
  <c r="I160" i="27"/>
  <c r="J118" i="27"/>
  <c r="I118" i="27"/>
  <c r="K118" i="27"/>
  <c r="W21" i="22"/>
  <c r="X21" i="22"/>
  <c r="V21" i="22"/>
  <c r="K62" i="27"/>
  <c r="J62" i="27"/>
  <c r="I62" i="27"/>
  <c r="K20" i="26"/>
  <c r="J20" i="26"/>
  <c r="I20" i="26"/>
  <c r="K48" i="26"/>
  <c r="J48" i="26"/>
  <c r="I48" i="26"/>
  <c r="K76" i="26"/>
  <c r="J76" i="26"/>
  <c r="I76" i="26"/>
  <c r="J104" i="26"/>
  <c r="I104" i="26"/>
  <c r="K104" i="26"/>
  <c r="K118" i="26"/>
  <c r="J118" i="26"/>
  <c r="I118" i="26"/>
  <c r="J160" i="26"/>
  <c r="I160" i="26"/>
  <c r="K160" i="26"/>
  <c r="J132" i="26"/>
  <c r="I132" i="26"/>
  <c r="K132" i="26"/>
  <c r="I34" i="26"/>
  <c r="K34" i="26"/>
  <c r="J34" i="26"/>
  <c r="I62" i="26"/>
  <c r="K62" i="26"/>
  <c r="J62" i="26"/>
  <c r="I90" i="26"/>
  <c r="K90" i="26"/>
  <c r="J90" i="26"/>
  <c r="K146" i="26"/>
  <c r="J146" i="26"/>
  <c r="I146" i="26"/>
  <c r="M90" i="28"/>
  <c r="K90" i="28"/>
  <c r="J90" i="28"/>
  <c r="I90" i="28"/>
  <c r="L90" i="28"/>
  <c r="J146" i="28"/>
  <c r="K146" i="28"/>
  <c r="M146" i="28"/>
  <c r="L146" i="28"/>
  <c r="I146" i="28"/>
  <c r="I132" i="28"/>
  <c r="J132" i="28"/>
  <c r="L132" i="28"/>
  <c r="K132" i="28"/>
  <c r="M132" i="28"/>
  <c r="L34" i="28"/>
  <c r="K34" i="28"/>
  <c r="J34" i="28"/>
  <c r="M34" i="28"/>
  <c r="I34" i="28"/>
  <c r="K62" i="28"/>
  <c r="I62" i="28"/>
  <c r="L62" i="28"/>
  <c r="J62" i="28"/>
  <c r="M62" i="28"/>
  <c r="K160" i="28"/>
  <c r="I160" i="28"/>
  <c r="L160" i="28"/>
  <c r="J160" i="28"/>
  <c r="M160" i="28"/>
  <c r="I118" i="28"/>
  <c r="K118" i="28"/>
  <c r="J118" i="28"/>
  <c r="M118" i="28"/>
  <c r="L118" i="28"/>
  <c r="L16" i="43"/>
  <c r="N16" i="43"/>
  <c r="M16" i="43"/>
  <c r="H129" i="39"/>
  <c r="G129" i="39"/>
  <c r="I129" i="39"/>
  <c r="Q16" i="43"/>
  <c r="P16" i="43"/>
  <c r="S16" i="43"/>
  <c r="T16" i="43"/>
  <c r="R16" i="43"/>
  <c r="I16" i="43"/>
  <c r="J16" i="43"/>
  <c r="H16" i="43"/>
  <c r="H146" i="43"/>
  <c r="K146" i="43" s="1"/>
  <c r="G146" i="43"/>
  <c r="I146" i="43"/>
  <c r="M146" i="43"/>
  <c r="O146" i="43"/>
  <c r="N146" i="43"/>
  <c r="L146" i="43"/>
  <c r="I146" i="44"/>
  <c r="H146" i="44"/>
  <c r="K146" i="44" s="1"/>
  <c r="G146" i="44"/>
  <c r="I146" i="45"/>
  <c r="G146" i="45"/>
  <c r="H146" i="45"/>
  <c r="K146" i="45" s="1"/>
  <c r="O146" i="45"/>
  <c r="M146" i="45"/>
  <c r="L146" i="45"/>
  <c r="N146" i="45"/>
  <c r="L84" i="24" l="1"/>
  <c r="L51" i="19"/>
  <c r="L80" i="10"/>
  <c r="L14" i="10"/>
  <c r="L163" i="8"/>
  <c r="L218" i="8"/>
  <c r="L238" i="8"/>
  <c r="L189" i="8"/>
  <c r="L57" i="10"/>
  <c r="F33" i="10"/>
  <c r="L106" i="25"/>
  <c r="L55" i="24"/>
  <c r="T149" i="19"/>
  <c r="L49" i="19"/>
  <c r="D35" i="19"/>
  <c r="D65" i="19"/>
  <c r="L97" i="8"/>
  <c r="L234" i="8"/>
  <c r="L275" i="8"/>
  <c r="L108" i="8"/>
  <c r="L282" i="8"/>
  <c r="L108" i="25"/>
  <c r="L101" i="25"/>
  <c r="L109" i="25"/>
  <c r="L64" i="24"/>
  <c r="L58" i="24"/>
  <c r="L83" i="24"/>
  <c r="L79" i="24"/>
  <c r="T21" i="19"/>
  <c r="T51" i="19"/>
  <c r="T105" i="19"/>
  <c r="T135" i="19"/>
  <c r="L9" i="19"/>
  <c r="L63" i="19"/>
  <c r="L65" i="19"/>
  <c r="L119" i="19"/>
  <c r="L149" i="19"/>
  <c r="D21" i="19"/>
  <c r="D51" i="19"/>
  <c r="D119" i="19"/>
  <c r="D149" i="19"/>
  <c r="L106" i="10"/>
  <c r="L102" i="10"/>
  <c r="L75" i="10"/>
  <c r="L86" i="10"/>
  <c r="L9" i="10"/>
  <c r="L15" i="10"/>
  <c r="N55" i="8"/>
  <c r="N78" i="8"/>
  <c r="L166" i="8"/>
  <c r="L99" i="8"/>
  <c r="L101" i="8"/>
  <c r="L165" i="8"/>
  <c r="L229" i="8"/>
  <c r="L235" i="8"/>
  <c r="L284" i="8"/>
  <c r="L146" i="8"/>
  <c r="L193" i="8"/>
  <c r="L211" i="8"/>
  <c r="L241" i="8"/>
  <c r="L276" i="8"/>
  <c r="L119" i="8"/>
  <c r="L125" i="8"/>
  <c r="L174" i="8"/>
  <c r="L190" i="8"/>
  <c r="L237" i="8"/>
  <c r="L255" i="8"/>
  <c r="L285" i="8"/>
  <c r="L56" i="10"/>
  <c r="L61" i="10"/>
  <c r="F43" i="10"/>
  <c r="F34" i="10"/>
  <c r="L60" i="24"/>
  <c r="D79" i="19"/>
  <c r="D133" i="19"/>
  <c r="L101" i="10"/>
  <c r="L109" i="8"/>
  <c r="L145" i="8"/>
  <c r="L219" i="8"/>
  <c r="L102" i="25"/>
  <c r="L53" i="24"/>
  <c r="L63" i="24"/>
  <c r="L86" i="24"/>
  <c r="L80" i="24"/>
  <c r="T37" i="19"/>
  <c r="T91" i="19"/>
  <c r="T121" i="19"/>
  <c r="L23" i="19"/>
  <c r="L21" i="19"/>
  <c r="L105" i="19"/>
  <c r="L135" i="19"/>
  <c r="D37" i="19"/>
  <c r="D105" i="19"/>
  <c r="D135" i="19"/>
  <c r="L97" i="10"/>
  <c r="L103" i="10"/>
  <c r="L76" i="10"/>
  <c r="L85" i="10"/>
  <c r="L10" i="10"/>
  <c r="L16" i="10"/>
  <c r="N56" i="8"/>
  <c r="N79" i="8"/>
  <c r="L169" i="8"/>
  <c r="L103" i="8"/>
  <c r="L102" i="8"/>
  <c r="L152" i="8"/>
  <c r="L168" i="8"/>
  <c r="L230" i="8"/>
  <c r="L236" i="8"/>
  <c r="L141" i="8"/>
  <c r="L147" i="8"/>
  <c r="L196" i="8"/>
  <c r="L212" i="8"/>
  <c r="L259" i="8"/>
  <c r="L277" i="8"/>
  <c r="L120" i="8"/>
  <c r="L126" i="8"/>
  <c r="L185" i="8"/>
  <c r="L191" i="8"/>
  <c r="L240" i="8"/>
  <c r="L256" i="8"/>
  <c r="L58" i="10"/>
  <c r="L63" i="10"/>
  <c r="L64" i="10"/>
  <c r="F35" i="10"/>
  <c r="L100" i="25"/>
  <c r="T65" i="19"/>
  <c r="L83" i="10"/>
  <c r="L21" i="10"/>
  <c r="L210" i="8"/>
  <c r="L283" i="8"/>
  <c r="L254" i="8"/>
  <c r="L97" i="25"/>
  <c r="L103" i="25"/>
  <c r="L56" i="24"/>
  <c r="L87" i="24"/>
  <c r="L75" i="24"/>
  <c r="L81" i="24"/>
  <c r="T23" i="19"/>
  <c r="T77" i="19"/>
  <c r="T107" i="19"/>
  <c r="T161" i="19"/>
  <c r="L91" i="19"/>
  <c r="L121" i="19"/>
  <c r="D23" i="19"/>
  <c r="D91" i="19"/>
  <c r="D121" i="19"/>
  <c r="L98" i="10"/>
  <c r="L104" i="10"/>
  <c r="L82" i="10"/>
  <c r="L11" i="10"/>
  <c r="L19" i="10"/>
  <c r="N57" i="8"/>
  <c r="N80" i="8"/>
  <c r="L130" i="8"/>
  <c r="L104" i="8"/>
  <c r="L164" i="8"/>
  <c r="L194" i="8"/>
  <c r="L231" i="8"/>
  <c r="L239" i="8"/>
  <c r="L142" i="8"/>
  <c r="L148" i="8"/>
  <c r="L207" i="8"/>
  <c r="L213" i="8"/>
  <c r="L262" i="8"/>
  <c r="L278" i="8"/>
  <c r="L121" i="8"/>
  <c r="L129" i="8"/>
  <c r="L186" i="8"/>
  <c r="L192" i="8"/>
  <c r="L251" i="8"/>
  <c r="L257" i="8"/>
  <c r="L59" i="10"/>
  <c r="L62" i="10"/>
  <c r="F40" i="10"/>
  <c r="F36" i="10"/>
  <c r="F39" i="10"/>
  <c r="T35" i="19"/>
  <c r="T119" i="19"/>
  <c r="L78" i="10"/>
  <c r="N54" i="8"/>
  <c r="L98" i="8"/>
  <c r="L281" i="8"/>
  <c r="L124" i="8"/>
  <c r="L53" i="10"/>
  <c r="L98" i="25"/>
  <c r="L104" i="25"/>
  <c r="L54" i="24"/>
  <c r="L59" i="24"/>
  <c r="L62" i="24"/>
  <c r="L76" i="24"/>
  <c r="L82" i="24"/>
  <c r="T9" i="19"/>
  <c r="T63" i="19"/>
  <c r="T93" i="19"/>
  <c r="T147" i="19"/>
  <c r="L77" i="19"/>
  <c r="L107" i="19"/>
  <c r="L161" i="19"/>
  <c r="D9" i="19"/>
  <c r="D63" i="19"/>
  <c r="D77" i="19"/>
  <c r="D107" i="19"/>
  <c r="D161" i="19"/>
  <c r="L107" i="10"/>
  <c r="L99" i="10"/>
  <c r="L105" i="10"/>
  <c r="L81" i="10"/>
  <c r="L84" i="10"/>
  <c r="L12" i="10"/>
  <c r="N58" i="8"/>
  <c r="N75" i="8"/>
  <c r="N81" i="8"/>
  <c r="L131" i="8"/>
  <c r="L128" i="8"/>
  <c r="L173" i="8"/>
  <c r="L167" i="8"/>
  <c r="L107" i="8"/>
  <c r="L197" i="8"/>
  <c r="L232" i="8"/>
  <c r="L260" i="8"/>
  <c r="L143" i="8"/>
  <c r="L151" i="8"/>
  <c r="L208" i="8"/>
  <c r="L214" i="8"/>
  <c r="L273" i="8"/>
  <c r="L279" i="8"/>
  <c r="L122" i="8"/>
  <c r="L150" i="8"/>
  <c r="L187" i="8"/>
  <c r="L195" i="8"/>
  <c r="L252" i="8"/>
  <c r="L258" i="8"/>
  <c r="L60" i="10"/>
  <c r="F31" i="10"/>
  <c r="F37" i="10"/>
  <c r="F42" i="10"/>
  <c r="L105" i="25"/>
  <c r="L78" i="24"/>
  <c r="L79" i="19"/>
  <c r="L133" i="19"/>
  <c r="L20" i="10"/>
  <c r="N77" i="8"/>
  <c r="L100" i="8"/>
  <c r="L175" i="8"/>
  <c r="L171" i="8"/>
  <c r="L65" i="10"/>
  <c r="F41" i="10"/>
  <c r="L99" i="25"/>
  <c r="L107" i="25"/>
  <c r="L57" i="24"/>
  <c r="L61" i="24"/>
  <c r="L65" i="24"/>
  <c r="L77" i="24"/>
  <c r="L85" i="24"/>
  <c r="T49" i="19"/>
  <c r="T79" i="19"/>
  <c r="T133" i="19"/>
  <c r="L35" i="19"/>
  <c r="L37" i="19"/>
  <c r="L93" i="19"/>
  <c r="L147" i="19"/>
  <c r="D49" i="19"/>
  <c r="D93" i="19"/>
  <c r="D147" i="19"/>
  <c r="L109" i="10"/>
  <c r="L100" i="10"/>
  <c r="L108" i="10"/>
  <c r="L79" i="10"/>
  <c r="L77" i="10"/>
  <c r="L87" i="10"/>
  <c r="L17" i="10"/>
  <c r="L13" i="10"/>
  <c r="L18" i="10"/>
  <c r="N53" i="8"/>
  <c r="N59" i="8"/>
  <c r="N76" i="8"/>
  <c r="L149" i="8"/>
  <c r="L106" i="8"/>
  <c r="L170" i="8"/>
  <c r="L127" i="8"/>
  <c r="L215" i="8"/>
  <c r="L233" i="8"/>
  <c r="L263" i="8"/>
  <c r="L144" i="8"/>
  <c r="L172" i="8"/>
  <c r="L209" i="8"/>
  <c r="L217" i="8"/>
  <c r="L274" i="8"/>
  <c r="L280" i="8"/>
  <c r="L105" i="8"/>
  <c r="L123" i="8"/>
  <c r="L153" i="8"/>
  <c r="L188" i="8"/>
  <c r="L216" i="8"/>
  <c r="L253" i="8"/>
  <c r="L261" i="8"/>
  <c r="L55" i="10"/>
  <c r="L54" i="10"/>
  <c r="F32" i="10"/>
  <c r="F38" i="10"/>
  <c r="Z94" i="19"/>
  <c r="Z124" i="19"/>
  <c r="Z31" i="19"/>
  <c r="Z159" i="19"/>
  <c r="Z102" i="19"/>
  <c r="Z15" i="19"/>
  <c r="Z152" i="19"/>
  <c r="Z76" i="19"/>
  <c r="Z14" i="19"/>
  <c r="Z151" i="19"/>
  <c r="Z73" i="19"/>
  <c r="Z95" i="19"/>
  <c r="Z117" i="19"/>
  <c r="Z33" i="19"/>
  <c r="Z155" i="19"/>
  <c r="Z86" i="19"/>
  <c r="Z17" i="19"/>
  <c r="Z139" i="19"/>
  <c r="Z122" i="19"/>
  <c r="Z79" i="19"/>
  <c r="Z41" i="19"/>
  <c r="Z24" i="19"/>
  <c r="Z65" i="19"/>
  <c r="Z77" i="19"/>
  <c r="Z115" i="19"/>
  <c r="Z25" i="19"/>
  <c r="Z144" i="19"/>
  <c r="Z60" i="19"/>
  <c r="Z67" i="19"/>
  <c r="Z143" i="19"/>
  <c r="Z59" i="19"/>
  <c r="Z98" i="19"/>
  <c r="Z142" i="19"/>
  <c r="Z58" i="19"/>
  <c r="Z87" i="19"/>
  <c r="Z89" i="19"/>
  <c r="Z18" i="19"/>
  <c r="Z146" i="19"/>
  <c r="Z62" i="19"/>
  <c r="Z11" i="19"/>
  <c r="Z147" i="19"/>
  <c r="Z121" i="19"/>
  <c r="Z80" i="19"/>
  <c r="Z49" i="19"/>
  <c r="Z23" i="19"/>
  <c r="Z66" i="19"/>
  <c r="Z69" i="19"/>
  <c r="Z160" i="19"/>
  <c r="Z109" i="19"/>
  <c r="Z16" i="19"/>
  <c r="Z138" i="19"/>
  <c r="Z54" i="19"/>
  <c r="Z101" i="19"/>
  <c r="Z137" i="19"/>
  <c r="Z53" i="19"/>
  <c r="Z72" i="19"/>
  <c r="Z127" i="19"/>
  <c r="Z43" i="19"/>
  <c r="Z156" i="19"/>
  <c r="Z70" i="19"/>
  <c r="Z12" i="19"/>
  <c r="Z140" i="19"/>
  <c r="Z56" i="19"/>
  <c r="Z85" i="19"/>
  <c r="Z153" i="19"/>
  <c r="Z136" i="19"/>
  <c r="Z111" i="19"/>
  <c r="Z55" i="19"/>
  <c r="Z38" i="19"/>
  <c r="Z13" i="19"/>
  <c r="Z105" i="19"/>
  <c r="J52" i="25"/>
  <c r="Z154" i="19"/>
  <c r="Z61" i="19"/>
  <c r="Z104" i="19"/>
  <c r="Z129" i="19"/>
  <c r="Z45" i="19"/>
  <c r="Z75" i="19"/>
  <c r="Z128" i="19"/>
  <c r="Z44" i="19"/>
  <c r="Z90" i="19"/>
  <c r="Z118" i="19"/>
  <c r="Z34" i="19"/>
  <c r="Z141" i="19"/>
  <c r="Z57" i="19"/>
  <c r="Z88" i="19"/>
  <c r="Z131" i="19"/>
  <c r="Z47" i="19"/>
  <c r="Z100" i="19"/>
  <c r="Z161" i="19"/>
  <c r="Z135" i="19"/>
  <c r="Z119" i="19"/>
  <c r="Z63" i="19"/>
  <c r="Z37" i="19"/>
  <c r="Z21" i="19"/>
  <c r="Z97" i="19"/>
  <c r="Z145" i="19"/>
  <c r="Z46" i="19"/>
  <c r="Z82" i="19"/>
  <c r="Z123" i="19"/>
  <c r="Z39" i="19"/>
  <c r="Z71" i="19"/>
  <c r="Z113" i="19"/>
  <c r="Z29" i="19"/>
  <c r="Z68" i="19"/>
  <c r="Z112" i="19"/>
  <c r="Z28" i="19"/>
  <c r="Z132" i="19"/>
  <c r="Z48" i="19"/>
  <c r="Z103" i="19"/>
  <c r="Z116" i="19"/>
  <c r="Z32" i="19"/>
  <c r="Z81" i="19"/>
  <c r="Z108" i="19"/>
  <c r="Z150" i="19"/>
  <c r="Z125" i="19"/>
  <c r="Z91" i="19"/>
  <c r="Z52" i="19"/>
  <c r="Z27" i="19"/>
  <c r="Z10" i="19"/>
  <c r="Z107" i="19"/>
  <c r="Z93" i="19"/>
  <c r="J96" i="25"/>
  <c r="Z130" i="19"/>
  <c r="Z40" i="19"/>
  <c r="Z74" i="19"/>
  <c r="Z114" i="19"/>
  <c r="Z30" i="19"/>
  <c r="Z158" i="19"/>
  <c r="Z99" i="19"/>
  <c r="Z20" i="19"/>
  <c r="Z157" i="19"/>
  <c r="Z96" i="19"/>
  <c r="Z19" i="19"/>
  <c r="Z126" i="19"/>
  <c r="Z42" i="19"/>
  <c r="Z84" i="19"/>
  <c r="Z110" i="19"/>
  <c r="Z26" i="19"/>
  <c r="E95" i="25"/>
  <c r="E51" i="25"/>
  <c r="F8" i="25"/>
  <c r="E29" i="25"/>
  <c r="H30" i="25" s="1"/>
  <c r="C7" i="25"/>
  <c r="E73" i="25"/>
  <c r="H74" i="25" s="1"/>
  <c r="E253" i="24"/>
  <c r="E227" i="24"/>
  <c r="E139" i="24"/>
  <c r="E205" i="24"/>
  <c r="E161" i="24"/>
  <c r="E95" i="24"/>
  <c r="E51" i="24"/>
  <c r="F8" i="24"/>
  <c r="E183" i="24"/>
  <c r="E117" i="24"/>
  <c r="E73" i="24"/>
  <c r="C7" i="24"/>
  <c r="E29" i="24"/>
  <c r="I7" i="19"/>
  <c r="E95" i="10"/>
  <c r="H96" i="10"/>
  <c r="L57" i="12"/>
  <c r="K57" i="12"/>
  <c r="J57" i="12"/>
  <c r="I57" i="12"/>
  <c r="H74" i="10"/>
  <c r="E73" i="10"/>
  <c r="H8" i="10"/>
  <c r="E7" i="10"/>
  <c r="J74" i="8"/>
  <c r="G271" i="8"/>
  <c r="H272" i="8" s="1"/>
  <c r="G205" i="8"/>
  <c r="H206" i="8" s="1"/>
  <c r="G139" i="8"/>
  <c r="H140" i="8" s="1"/>
  <c r="G227" i="8"/>
  <c r="H228" i="8" s="1"/>
  <c r="G161" i="8"/>
  <c r="H162" i="8" s="1"/>
  <c r="G249" i="8"/>
  <c r="H250" i="8" s="1"/>
  <c r="G73" i="8"/>
  <c r="H8" i="8"/>
  <c r="E7" i="8"/>
  <c r="G183" i="8"/>
  <c r="H184" i="8" s="1"/>
  <c r="G117" i="8"/>
  <c r="H118" i="8" s="1"/>
  <c r="G51" i="8"/>
  <c r="G95" i="8"/>
  <c r="H96" i="8" s="1"/>
  <c r="G29" i="8"/>
  <c r="H30" i="8" s="1"/>
  <c r="J52" i="8"/>
  <c r="H52" i="10"/>
  <c r="E51" i="10"/>
  <c r="J62" i="10" l="1"/>
  <c r="J129" i="8"/>
  <c r="J196" i="8"/>
  <c r="J186" i="8"/>
  <c r="J167" i="8"/>
  <c r="J56" i="10"/>
  <c r="J64" i="10"/>
  <c r="L63" i="8"/>
  <c r="L57" i="8"/>
  <c r="L61" i="8"/>
  <c r="J151" i="8"/>
  <c r="J127" i="8"/>
  <c r="J141" i="8"/>
  <c r="J175" i="8"/>
  <c r="J122" i="8"/>
  <c r="J193" i="8"/>
  <c r="J211" i="8"/>
  <c r="J241" i="8"/>
  <c r="J275" i="8"/>
  <c r="J283" i="8"/>
  <c r="J185" i="8"/>
  <c r="J191" i="8"/>
  <c r="J237" i="8"/>
  <c r="J255" i="8"/>
  <c r="J285" i="8"/>
  <c r="J102" i="8"/>
  <c r="J166" i="8"/>
  <c r="J194" i="8"/>
  <c r="J230" i="8"/>
  <c r="J236" i="8"/>
  <c r="J284" i="8"/>
  <c r="L76" i="8"/>
  <c r="L82" i="8"/>
  <c r="J13" i="10"/>
  <c r="J21" i="10"/>
  <c r="J84" i="10"/>
  <c r="J76" i="10"/>
  <c r="J82" i="10"/>
  <c r="J106" i="10"/>
  <c r="J98" i="10"/>
  <c r="J104" i="10"/>
  <c r="I74" i="19"/>
  <c r="C105" i="19"/>
  <c r="I105" i="19" s="1"/>
  <c r="I97" i="19"/>
  <c r="I75" i="19"/>
  <c r="I101" i="19"/>
  <c r="I12" i="19"/>
  <c r="I18" i="19"/>
  <c r="C35" i="19"/>
  <c r="I35" i="19" s="1"/>
  <c r="I27" i="19"/>
  <c r="I33" i="19"/>
  <c r="I42" i="19"/>
  <c r="I48" i="19"/>
  <c r="I57" i="19"/>
  <c r="C65" i="19"/>
  <c r="I65" i="19" s="1"/>
  <c r="I66" i="19"/>
  <c r="I86" i="19"/>
  <c r="C119" i="19"/>
  <c r="I119" i="19" s="1"/>
  <c r="I111" i="19"/>
  <c r="I117" i="19"/>
  <c r="I126" i="19"/>
  <c r="I132" i="19"/>
  <c r="I141" i="19"/>
  <c r="C149" i="19"/>
  <c r="I149" i="19" s="1"/>
  <c r="I150" i="19"/>
  <c r="I156" i="19"/>
  <c r="Q11" i="19"/>
  <c r="Q17" i="19"/>
  <c r="Q26" i="19"/>
  <c r="Q32" i="19"/>
  <c r="K49" i="19"/>
  <c r="Q49" i="19" s="1"/>
  <c r="Q41" i="19"/>
  <c r="Q47" i="19"/>
  <c r="Q56" i="19"/>
  <c r="Q62" i="19"/>
  <c r="Q71" i="19"/>
  <c r="K79" i="19"/>
  <c r="Q79" i="19" s="1"/>
  <c r="Q80" i="19"/>
  <c r="Q86" i="19"/>
  <c r="Q95" i="19"/>
  <c r="Q101" i="19"/>
  <c r="Q110" i="19"/>
  <c r="Q116" i="19"/>
  <c r="K133" i="19"/>
  <c r="Q133" i="19" s="1"/>
  <c r="Q125" i="19"/>
  <c r="Q131" i="19"/>
  <c r="Q140" i="19"/>
  <c r="Q146" i="19"/>
  <c r="Q155" i="19"/>
  <c r="Y75" i="19"/>
  <c r="Y101" i="19"/>
  <c r="Y71" i="19"/>
  <c r="S93" i="19"/>
  <c r="Y93" i="19" s="1"/>
  <c r="Y94" i="19"/>
  <c r="Y118" i="19"/>
  <c r="Y141" i="19"/>
  <c r="S9" i="19"/>
  <c r="Y9" i="19" s="1"/>
  <c r="Y10" i="19"/>
  <c r="Y16" i="19"/>
  <c r="Y25" i="19"/>
  <c r="Y31" i="19"/>
  <c r="Y40" i="19"/>
  <c r="Y46" i="19"/>
  <c r="S63" i="19"/>
  <c r="Y63" i="19" s="1"/>
  <c r="Y55" i="19"/>
  <c r="Y61" i="19"/>
  <c r="Y117" i="19"/>
  <c r="Y143" i="19"/>
  <c r="Y70" i="19"/>
  <c r="Y89" i="19"/>
  <c r="Y113" i="19"/>
  <c r="S135" i="19"/>
  <c r="Y135" i="19" s="1"/>
  <c r="Y136" i="19"/>
  <c r="Y158" i="19"/>
  <c r="J56" i="24"/>
  <c r="J61" i="24"/>
  <c r="H21" i="24"/>
  <c r="H13" i="24"/>
  <c r="H19" i="24"/>
  <c r="J86" i="24"/>
  <c r="J80" i="24"/>
  <c r="J100" i="25"/>
  <c r="J101" i="25"/>
  <c r="J108" i="25"/>
  <c r="L58" i="8"/>
  <c r="J212" i="8"/>
  <c r="J240" i="8"/>
  <c r="J103" i="8"/>
  <c r="J197" i="8"/>
  <c r="L85" i="8"/>
  <c r="J14" i="10"/>
  <c r="J77" i="10"/>
  <c r="J85" i="10"/>
  <c r="J99" i="10"/>
  <c r="J107" i="10"/>
  <c r="I81" i="19"/>
  <c r="I100" i="19"/>
  <c r="I82" i="19"/>
  <c r="I104" i="19"/>
  <c r="C21" i="19"/>
  <c r="I21" i="19" s="1"/>
  <c r="I13" i="19"/>
  <c r="I19" i="19"/>
  <c r="I28" i="19"/>
  <c r="I34" i="19"/>
  <c r="I43" i="19"/>
  <c r="C51" i="19"/>
  <c r="I51" i="19" s="1"/>
  <c r="I52" i="19"/>
  <c r="I58" i="19"/>
  <c r="I70" i="19"/>
  <c r="I89" i="19"/>
  <c r="I112" i="19"/>
  <c r="I118" i="19"/>
  <c r="I127" i="19"/>
  <c r="C135" i="19"/>
  <c r="I135" i="19" s="1"/>
  <c r="I136" i="19"/>
  <c r="I142" i="19"/>
  <c r="I151" i="19"/>
  <c r="I157" i="19"/>
  <c r="Q12" i="19"/>
  <c r="Q18" i="19"/>
  <c r="K35" i="19"/>
  <c r="Q35" i="19" s="1"/>
  <c r="Q27" i="19"/>
  <c r="Q33" i="19"/>
  <c r="Q42" i="19"/>
  <c r="Q48" i="19"/>
  <c r="Q57" i="19"/>
  <c r="K65" i="19"/>
  <c r="Q65" i="19" s="1"/>
  <c r="Q66" i="19"/>
  <c r="Q72" i="19"/>
  <c r="Q81" i="19"/>
  <c r="Q87" i="19"/>
  <c r="Q96" i="19"/>
  <c r="Q102" i="19"/>
  <c r="K119" i="19"/>
  <c r="Q119" i="19" s="1"/>
  <c r="Q111" i="19"/>
  <c r="Q117" i="19"/>
  <c r="Q126" i="19"/>
  <c r="Q132" i="19"/>
  <c r="Q141" i="19"/>
  <c r="K149" i="19"/>
  <c r="Q149" i="19" s="1"/>
  <c r="Q150" i="19"/>
  <c r="Q156" i="19"/>
  <c r="Y85" i="19"/>
  <c r="S77" i="19"/>
  <c r="Y77" i="19" s="1"/>
  <c r="Y69" i="19"/>
  <c r="Y74" i="19"/>
  <c r="S105" i="19"/>
  <c r="Y105" i="19" s="1"/>
  <c r="Y97" i="19"/>
  <c r="S121" i="19"/>
  <c r="Y121" i="19" s="1"/>
  <c r="Y122" i="19"/>
  <c r="Y144" i="19"/>
  <c r="Y11" i="19"/>
  <c r="Y17" i="19"/>
  <c r="Y26" i="19"/>
  <c r="Y32" i="19"/>
  <c r="S49" i="19"/>
  <c r="Y49" i="19" s="1"/>
  <c r="Y41" i="19"/>
  <c r="Y47" i="19"/>
  <c r="Y56" i="19"/>
  <c r="Y62" i="19"/>
  <c r="Y124" i="19"/>
  <c r="Y146" i="19"/>
  <c r="Y73" i="19"/>
  <c r="Y96" i="19"/>
  <c r="Y116" i="19"/>
  <c r="S147" i="19"/>
  <c r="Y147" i="19" s="1"/>
  <c r="Y139" i="19"/>
  <c r="J60" i="24"/>
  <c r="J59" i="24"/>
  <c r="J64" i="24"/>
  <c r="H14" i="24"/>
  <c r="J75" i="24"/>
  <c r="J81" i="24"/>
  <c r="J103" i="25"/>
  <c r="J104" i="25"/>
  <c r="L62" i="8"/>
  <c r="J150" i="8"/>
  <c r="J256" i="8"/>
  <c r="J59" i="10"/>
  <c r="L53" i="8"/>
  <c r="L59" i="8"/>
  <c r="J105" i="8"/>
  <c r="J145" i="8"/>
  <c r="J147" i="8"/>
  <c r="J106" i="8"/>
  <c r="J124" i="8"/>
  <c r="J207" i="8"/>
  <c r="J213" i="8"/>
  <c r="J259" i="8"/>
  <c r="J277" i="8"/>
  <c r="J153" i="8"/>
  <c r="J187" i="8"/>
  <c r="J195" i="8"/>
  <c r="J251" i="8"/>
  <c r="J257" i="8"/>
  <c r="J98" i="8"/>
  <c r="J104" i="8"/>
  <c r="J152" i="8"/>
  <c r="J168" i="8"/>
  <c r="J232" i="8"/>
  <c r="J260" i="8"/>
  <c r="L86" i="8"/>
  <c r="L78" i="8"/>
  <c r="J9" i="10"/>
  <c r="J15" i="10"/>
  <c r="J78" i="10"/>
  <c r="J108" i="10"/>
  <c r="J100" i="10"/>
  <c r="I84" i="19"/>
  <c r="I103" i="19"/>
  <c r="I85" i="19"/>
  <c r="C107" i="19"/>
  <c r="I107" i="19" s="1"/>
  <c r="I108" i="19"/>
  <c r="I14" i="19"/>
  <c r="I20" i="19"/>
  <c r="I29" i="19"/>
  <c r="C37" i="19"/>
  <c r="I37" i="19" s="1"/>
  <c r="I38" i="19"/>
  <c r="I44" i="19"/>
  <c r="I53" i="19"/>
  <c r="I59" i="19"/>
  <c r="I73" i="19"/>
  <c r="I96" i="19"/>
  <c r="I113" i="19"/>
  <c r="C121" i="19"/>
  <c r="I121" i="19" s="1"/>
  <c r="I122" i="19"/>
  <c r="I128" i="19"/>
  <c r="I137" i="19"/>
  <c r="I143" i="19"/>
  <c r="I152" i="19"/>
  <c r="I158" i="19"/>
  <c r="K21" i="19"/>
  <c r="Q21" i="19" s="1"/>
  <c r="Q13" i="19"/>
  <c r="Q19" i="19"/>
  <c r="Q28" i="19"/>
  <c r="Q34" i="19"/>
  <c r="Q43" i="19"/>
  <c r="K51" i="19"/>
  <c r="Q51" i="19" s="1"/>
  <c r="Q52" i="19"/>
  <c r="Q58" i="19"/>
  <c r="Q67" i="19"/>
  <c r="Q73" i="19"/>
  <c r="Q82" i="19"/>
  <c r="Q88" i="19"/>
  <c r="K105" i="19"/>
  <c r="Q105" i="19" s="1"/>
  <c r="Q97" i="19"/>
  <c r="Q103" i="19"/>
  <c r="Q112" i="19"/>
  <c r="Q118" i="19"/>
  <c r="Q127" i="19"/>
  <c r="K135" i="19"/>
  <c r="Q135" i="19" s="1"/>
  <c r="Q136" i="19"/>
  <c r="Q142" i="19"/>
  <c r="Q151" i="19"/>
  <c r="Q157" i="19"/>
  <c r="Y95" i="19"/>
  <c r="Y88" i="19"/>
  <c r="Y81" i="19"/>
  <c r="Y100" i="19"/>
  <c r="S133" i="19"/>
  <c r="Y133" i="19" s="1"/>
  <c r="Y125" i="19"/>
  <c r="Y151" i="19"/>
  <c r="Y12" i="19"/>
  <c r="Y18" i="19"/>
  <c r="S35" i="19"/>
  <c r="Y35" i="19" s="1"/>
  <c r="Y27" i="19"/>
  <c r="Y33" i="19"/>
  <c r="Y42" i="19"/>
  <c r="Y48" i="19"/>
  <c r="Y57" i="19"/>
  <c r="S65" i="19"/>
  <c r="Y65" i="19" s="1"/>
  <c r="Y66" i="19"/>
  <c r="Y127" i="19"/>
  <c r="S149" i="19"/>
  <c r="Y149" i="19" s="1"/>
  <c r="Y150" i="19"/>
  <c r="Y76" i="19"/>
  <c r="Y99" i="19"/>
  <c r="Y123" i="19"/>
  <c r="Y142" i="19"/>
  <c r="J54" i="24"/>
  <c r="J55" i="24"/>
  <c r="J87" i="24"/>
  <c r="H9" i="24"/>
  <c r="H15" i="24"/>
  <c r="J76" i="24"/>
  <c r="J82" i="24"/>
  <c r="J99" i="25"/>
  <c r="J58" i="10"/>
  <c r="J144" i="8"/>
  <c r="J276" i="8"/>
  <c r="J97" i="8"/>
  <c r="J149" i="8"/>
  <c r="L77" i="8"/>
  <c r="J60" i="10"/>
  <c r="L54" i="8"/>
  <c r="L60" i="8"/>
  <c r="J130" i="8"/>
  <c r="J109" i="8"/>
  <c r="J172" i="8"/>
  <c r="J119" i="8"/>
  <c r="J125" i="8"/>
  <c r="J208" i="8"/>
  <c r="J214" i="8"/>
  <c r="J262" i="8"/>
  <c r="J278" i="8"/>
  <c r="J188" i="8"/>
  <c r="J216" i="8"/>
  <c r="J252" i="8"/>
  <c r="J258" i="8"/>
  <c r="J99" i="8"/>
  <c r="J107" i="8"/>
  <c r="J163" i="8"/>
  <c r="J169" i="8"/>
  <c r="J215" i="8"/>
  <c r="J233" i="8"/>
  <c r="J263" i="8"/>
  <c r="L83" i="8"/>
  <c r="L79" i="8"/>
  <c r="J10" i="10"/>
  <c r="J16" i="10"/>
  <c r="J17" i="10"/>
  <c r="J83" i="10"/>
  <c r="J79" i="10"/>
  <c r="J105" i="10"/>
  <c r="J101" i="10"/>
  <c r="I67" i="19"/>
  <c r="I87" i="19"/>
  <c r="I110" i="19"/>
  <c r="I88" i="19"/>
  <c r="I15" i="19"/>
  <c r="C23" i="19"/>
  <c r="I23" i="19" s="1"/>
  <c r="I24" i="19"/>
  <c r="I30" i="19"/>
  <c r="I39" i="19"/>
  <c r="I45" i="19"/>
  <c r="I54" i="19"/>
  <c r="I60" i="19"/>
  <c r="I76" i="19"/>
  <c r="I99" i="19"/>
  <c r="I114" i="19"/>
  <c r="I123" i="19"/>
  <c r="I129" i="19"/>
  <c r="I138" i="19"/>
  <c r="I144" i="19"/>
  <c r="C161" i="19"/>
  <c r="I161" i="19" s="1"/>
  <c r="I153" i="19"/>
  <c r="I159" i="19"/>
  <c r="Q14" i="19"/>
  <c r="Q20" i="19"/>
  <c r="Q29" i="19"/>
  <c r="K37" i="19"/>
  <c r="Q37" i="19" s="1"/>
  <c r="Q38" i="19"/>
  <c r="Q44" i="19"/>
  <c r="Q53" i="19"/>
  <c r="Q59" i="19"/>
  <c r="Q68" i="19"/>
  <c r="Q74" i="19"/>
  <c r="K91" i="19"/>
  <c r="Q91" i="19" s="1"/>
  <c r="Q83" i="19"/>
  <c r="Q89" i="19"/>
  <c r="Q98" i="19"/>
  <c r="Q104" i="19"/>
  <c r="Q113" i="19"/>
  <c r="K121" i="19"/>
  <c r="Q121" i="19" s="1"/>
  <c r="Q122" i="19"/>
  <c r="Q128" i="19"/>
  <c r="Q137" i="19"/>
  <c r="Q143" i="19"/>
  <c r="Q152" i="19"/>
  <c r="Q158" i="19"/>
  <c r="Y104" i="19"/>
  <c r="Y98" i="19"/>
  <c r="Y84" i="19"/>
  <c r="Y103" i="19"/>
  <c r="Y128" i="19"/>
  <c r="Y154" i="19"/>
  <c r="S21" i="19"/>
  <c r="Y21" i="19" s="1"/>
  <c r="Y13" i="19"/>
  <c r="Y19" i="19"/>
  <c r="Y28" i="19"/>
  <c r="Y34" i="19"/>
  <c r="Y43" i="19"/>
  <c r="S51" i="19"/>
  <c r="Y51" i="19" s="1"/>
  <c r="Y52" i="19"/>
  <c r="Y58" i="19"/>
  <c r="Y67" i="19"/>
  <c r="Y130" i="19"/>
  <c r="S161" i="19"/>
  <c r="Y161" i="19" s="1"/>
  <c r="Y153" i="19"/>
  <c r="S79" i="19"/>
  <c r="Y79" i="19" s="1"/>
  <c r="Y80" i="19"/>
  <c r="Y102" i="19"/>
  <c r="Y126" i="19"/>
  <c r="Y145" i="19"/>
  <c r="J57" i="24"/>
  <c r="J58" i="24"/>
  <c r="H17" i="24"/>
  <c r="H10" i="24"/>
  <c r="H18" i="24"/>
  <c r="J77" i="24"/>
  <c r="J85" i="24"/>
  <c r="J102" i="25"/>
  <c r="J106" i="25"/>
  <c r="J239" i="8"/>
  <c r="J55" i="10"/>
  <c r="J65" i="10"/>
  <c r="J57" i="10"/>
  <c r="J63" i="10"/>
  <c r="L55" i="8"/>
  <c r="L87" i="8"/>
  <c r="J143" i="8"/>
  <c r="J142" i="8"/>
  <c r="J120" i="8"/>
  <c r="J126" i="8"/>
  <c r="J209" i="8"/>
  <c r="J217" i="8"/>
  <c r="J273" i="8"/>
  <c r="J279" i="8"/>
  <c r="J171" i="8"/>
  <c r="J189" i="8"/>
  <c r="J219" i="8"/>
  <c r="J253" i="8"/>
  <c r="J261" i="8"/>
  <c r="J100" i="8"/>
  <c r="J128" i="8"/>
  <c r="J164" i="8"/>
  <c r="J170" i="8"/>
  <c r="J218" i="8"/>
  <c r="J234" i="8"/>
  <c r="L84" i="8"/>
  <c r="L80" i="8"/>
  <c r="J11" i="10"/>
  <c r="J19" i="10"/>
  <c r="J20" i="10"/>
  <c r="J86" i="10"/>
  <c r="J80" i="10"/>
  <c r="J109" i="10"/>
  <c r="J102" i="10"/>
  <c r="I68" i="19"/>
  <c r="I90" i="19"/>
  <c r="C77" i="19"/>
  <c r="I77" i="19" s="1"/>
  <c r="I69" i="19"/>
  <c r="I95" i="19"/>
  <c r="C9" i="19"/>
  <c r="I9" i="19" s="1"/>
  <c r="I10" i="19"/>
  <c r="I16" i="19"/>
  <c r="I25" i="19"/>
  <c r="I31" i="19"/>
  <c r="I40" i="19"/>
  <c r="I46" i="19"/>
  <c r="C63" i="19"/>
  <c r="I63" i="19" s="1"/>
  <c r="I55" i="19"/>
  <c r="I61" i="19"/>
  <c r="C79" i="19"/>
  <c r="I79" i="19" s="1"/>
  <c r="I80" i="19"/>
  <c r="I102" i="19"/>
  <c r="I115" i="19"/>
  <c r="I124" i="19"/>
  <c r="I130" i="19"/>
  <c r="C147" i="19"/>
  <c r="I147" i="19" s="1"/>
  <c r="I139" i="19"/>
  <c r="I145" i="19"/>
  <c r="I154" i="19"/>
  <c r="I160" i="19"/>
  <c r="Q15" i="19"/>
  <c r="K23" i="19"/>
  <c r="Q23" i="19" s="1"/>
  <c r="Q24" i="19"/>
  <c r="Q30" i="19"/>
  <c r="Q39" i="19"/>
  <c r="Q45" i="19"/>
  <c r="Q54" i="19"/>
  <c r="Q60" i="19"/>
  <c r="K77" i="19"/>
  <c r="Q77" i="19" s="1"/>
  <c r="Q69" i="19"/>
  <c r="Q75" i="19"/>
  <c r="Q84" i="19"/>
  <c r="Q90" i="19"/>
  <c r="Q99" i="19"/>
  <c r="K107" i="19"/>
  <c r="Q107" i="19" s="1"/>
  <c r="Q108" i="19"/>
  <c r="Q114" i="19"/>
  <c r="Q123" i="19"/>
  <c r="Q129" i="19"/>
  <c r="Q138" i="19"/>
  <c r="Q144" i="19"/>
  <c r="K161" i="19"/>
  <c r="Q161" i="19" s="1"/>
  <c r="Q153" i="19"/>
  <c r="Q159" i="19"/>
  <c r="Y72" i="19"/>
  <c r="S107" i="19"/>
  <c r="Y107" i="19" s="1"/>
  <c r="Y108" i="19"/>
  <c r="Y87" i="19"/>
  <c r="Y112" i="19"/>
  <c r="Y131" i="19"/>
  <c r="Y157" i="19"/>
  <c r="Y14" i="19"/>
  <c r="Y20" i="19"/>
  <c r="Y29" i="19"/>
  <c r="S37" i="19"/>
  <c r="Y37" i="19" s="1"/>
  <c r="Y38" i="19"/>
  <c r="Y44" i="19"/>
  <c r="Y53" i="19"/>
  <c r="Y59" i="19"/>
  <c r="S119" i="19"/>
  <c r="Y119" i="19" s="1"/>
  <c r="Y111" i="19"/>
  <c r="Y137" i="19"/>
  <c r="Y156" i="19"/>
  <c r="S91" i="19"/>
  <c r="Y91" i="19" s="1"/>
  <c r="Y83" i="19"/>
  <c r="Y109" i="19"/>
  <c r="Y129" i="19"/>
  <c r="Y152" i="19"/>
  <c r="J62" i="24"/>
  <c r="J63" i="24"/>
  <c r="H11" i="24"/>
  <c r="H20" i="24"/>
  <c r="J78" i="24"/>
  <c r="J84" i="24"/>
  <c r="J107" i="25"/>
  <c r="J109" i="25"/>
  <c r="L64" i="8"/>
  <c r="J123" i="8"/>
  <c r="J192" i="8"/>
  <c r="J231" i="8"/>
  <c r="J54" i="10"/>
  <c r="J53" i="10"/>
  <c r="J61" i="10"/>
  <c r="L65" i="8"/>
  <c r="L56" i="8"/>
  <c r="J146" i="8"/>
  <c r="J108" i="8"/>
  <c r="J148" i="8"/>
  <c r="J121" i="8"/>
  <c r="J210" i="8"/>
  <c r="J238" i="8"/>
  <c r="J274" i="8"/>
  <c r="J280" i="8"/>
  <c r="J174" i="8"/>
  <c r="J190" i="8"/>
  <c r="J254" i="8"/>
  <c r="J282" i="8"/>
  <c r="J101" i="8"/>
  <c r="J131" i="8"/>
  <c r="J165" i="8"/>
  <c r="J173" i="8"/>
  <c r="J229" i="8"/>
  <c r="J235" i="8"/>
  <c r="J281" i="8"/>
  <c r="L75" i="8"/>
  <c r="L81" i="8"/>
  <c r="J12" i="10"/>
  <c r="J18" i="10"/>
  <c r="J87" i="10"/>
  <c r="J75" i="10"/>
  <c r="J81" i="10"/>
  <c r="J97" i="10"/>
  <c r="J103" i="10"/>
  <c r="I71" i="19"/>
  <c r="C93" i="19"/>
  <c r="I93" i="19" s="1"/>
  <c r="I94" i="19"/>
  <c r="I72" i="19"/>
  <c r="I98" i="19"/>
  <c r="I11" i="19"/>
  <c r="I17" i="19"/>
  <c r="I26" i="19"/>
  <c r="I32" i="19"/>
  <c r="C49" i="19"/>
  <c r="I49" i="19" s="1"/>
  <c r="I41" i="19"/>
  <c r="I47" i="19"/>
  <c r="I56" i="19"/>
  <c r="I62" i="19"/>
  <c r="C91" i="19"/>
  <c r="I91" i="19" s="1"/>
  <c r="I83" i="19"/>
  <c r="I109" i="19"/>
  <c r="I116" i="19"/>
  <c r="C133" i="19"/>
  <c r="I133" i="19" s="1"/>
  <c r="I125" i="19"/>
  <c r="I131" i="19"/>
  <c r="I140" i="19"/>
  <c r="I146" i="19"/>
  <c r="I155" i="19"/>
  <c r="K9" i="19"/>
  <c r="Q9" i="19" s="1"/>
  <c r="Q10" i="19"/>
  <c r="Q16" i="19"/>
  <c r="Q25" i="19"/>
  <c r="Q31" i="19"/>
  <c r="Q40" i="19"/>
  <c r="Q46" i="19"/>
  <c r="K63" i="19"/>
  <c r="Q63" i="19" s="1"/>
  <c r="Q55" i="19"/>
  <c r="Q61" i="19"/>
  <c r="Q70" i="19"/>
  <c r="Q76" i="19"/>
  <c r="Q85" i="19"/>
  <c r="K93" i="19"/>
  <c r="Q93" i="19" s="1"/>
  <c r="Q94" i="19"/>
  <c r="Q100" i="19"/>
  <c r="Q109" i="19"/>
  <c r="Q115" i="19"/>
  <c r="Q124" i="19"/>
  <c r="Q130" i="19"/>
  <c r="K147" i="19"/>
  <c r="Q147" i="19" s="1"/>
  <c r="Q139" i="19"/>
  <c r="Q145" i="19"/>
  <c r="Q154" i="19"/>
  <c r="Q160" i="19"/>
  <c r="Y82" i="19"/>
  <c r="Y68" i="19"/>
  <c r="Y90" i="19"/>
  <c r="Y115" i="19"/>
  <c r="Y138" i="19"/>
  <c r="Y160" i="19"/>
  <c r="Y15" i="19"/>
  <c r="S23" i="19"/>
  <c r="Y23" i="19" s="1"/>
  <c r="Y24" i="19"/>
  <c r="Y30" i="19"/>
  <c r="Y39" i="19"/>
  <c r="Y45" i="19"/>
  <c r="Y54" i="19"/>
  <c r="Y60" i="19"/>
  <c r="Y114" i="19"/>
  <c r="Y140" i="19"/>
  <c r="Y159" i="19"/>
  <c r="Y86" i="19"/>
  <c r="Y110" i="19"/>
  <c r="Y132" i="19"/>
  <c r="Y155" i="19"/>
  <c r="J53" i="24"/>
  <c r="J65" i="24"/>
  <c r="H12" i="24"/>
  <c r="H16" i="24"/>
  <c r="J83" i="24"/>
  <c r="J79" i="24"/>
  <c r="J97" i="25"/>
  <c r="J98" i="25"/>
  <c r="J105" i="25"/>
  <c r="H52" i="25"/>
  <c r="H96" i="25"/>
  <c r="F52" i="10"/>
  <c r="C51" i="10"/>
  <c r="D52" i="10" s="1"/>
  <c r="H52" i="8"/>
  <c r="E73" i="8"/>
  <c r="E29" i="8"/>
  <c r="F30" i="8" s="1"/>
  <c r="E271" i="8"/>
  <c r="F272" i="8" s="1"/>
  <c r="E205" i="8"/>
  <c r="F206" i="8" s="1"/>
  <c r="E139" i="8"/>
  <c r="F140" i="8" s="1"/>
  <c r="E249" i="8"/>
  <c r="F250" i="8" s="1"/>
  <c r="E183" i="8"/>
  <c r="F184" i="8" s="1"/>
  <c r="E117" i="8"/>
  <c r="F118" i="8" s="1"/>
  <c r="F8" i="8"/>
  <c r="E51" i="8"/>
  <c r="C7" i="8"/>
  <c r="E227" i="8"/>
  <c r="F228" i="8" s="1"/>
  <c r="E161" i="8"/>
  <c r="F162" i="8" s="1"/>
  <c r="E95" i="8"/>
  <c r="F96" i="8" s="1"/>
  <c r="H74" i="8"/>
  <c r="F8" i="10"/>
  <c r="C7" i="10"/>
  <c r="F74" i="10"/>
  <c r="C73" i="10"/>
  <c r="D74" i="10" s="1"/>
  <c r="F96" i="10"/>
  <c r="C95" i="10"/>
  <c r="D96" i="10" s="1"/>
  <c r="C253" i="24"/>
  <c r="D254" i="24" s="1"/>
  <c r="C227" i="24"/>
  <c r="D228" i="24" s="1"/>
  <c r="C73" i="24"/>
  <c r="D74" i="24" s="1"/>
  <c r="C29" i="24"/>
  <c r="D30" i="24" s="1"/>
  <c r="C139" i="24"/>
  <c r="D140" i="24" s="1"/>
  <c r="C205" i="24"/>
  <c r="D206" i="24" s="1"/>
  <c r="C183" i="24"/>
  <c r="D184" i="24" s="1"/>
  <c r="C117" i="24"/>
  <c r="D118" i="24" s="1"/>
  <c r="C161" i="24"/>
  <c r="D162" i="24" s="1"/>
  <c r="C51" i="24"/>
  <c r="C95" i="24"/>
  <c r="D96" i="24" s="1"/>
  <c r="D8" i="24"/>
  <c r="C73" i="25"/>
  <c r="D74" i="25" s="1"/>
  <c r="C29" i="25"/>
  <c r="C95" i="25"/>
  <c r="D96" i="25" s="1"/>
  <c r="C51" i="25"/>
  <c r="D52" i="25" s="1"/>
  <c r="D8" i="25"/>
  <c r="F30" i="25"/>
  <c r="H97" i="25" l="1"/>
  <c r="H103" i="25"/>
  <c r="F259" i="24"/>
  <c r="H259" i="24"/>
  <c r="F267" i="24"/>
  <c r="H267" i="24"/>
  <c r="F229" i="24"/>
  <c r="H229" i="24"/>
  <c r="F237" i="24"/>
  <c r="H237" i="24"/>
  <c r="F141" i="24"/>
  <c r="H141" i="24"/>
  <c r="F147" i="24"/>
  <c r="H147" i="24"/>
  <c r="F215" i="24"/>
  <c r="H215" i="24"/>
  <c r="F210" i="24"/>
  <c r="H210" i="24"/>
  <c r="F174" i="24"/>
  <c r="H174" i="24"/>
  <c r="F165" i="24"/>
  <c r="H165" i="24"/>
  <c r="F173" i="24"/>
  <c r="H173" i="24"/>
  <c r="F98" i="24"/>
  <c r="H98" i="24"/>
  <c r="F104" i="24"/>
  <c r="H104" i="24"/>
  <c r="H87" i="24"/>
  <c r="H58" i="24"/>
  <c r="F188" i="24"/>
  <c r="H188" i="24"/>
  <c r="F191" i="24"/>
  <c r="H191" i="24"/>
  <c r="F122" i="24"/>
  <c r="H122" i="24"/>
  <c r="F121" i="24"/>
  <c r="H121" i="24"/>
  <c r="H75" i="24"/>
  <c r="H81" i="24"/>
  <c r="F10" i="24"/>
  <c r="F16" i="24"/>
  <c r="F21" i="24"/>
  <c r="F35" i="24"/>
  <c r="H35" i="24"/>
  <c r="F43" i="24"/>
  <c r="H43" i="24"/>
  <c r="F97" i="10"/>
  <c r="H97" i="10"/>
  <c r="F103" i="10"/>
  <c r="H103" i="10"/>
  <c r="F86" i="10"/>
  <c r="H86" i="10"/>
  <c r="F77" i="10"/>
  <c r="H77" i="10"/>
  <c r="F85" i="10"/>
  <c r="H85" i="10"/>
  <c r="H17" i="10"/>
  <c r="H12" i="10"/>
  <c r="J85" i="8"/>
  <c r="J80" i="8"/>
  <c r="J84" i="8"/>
  <c r="H153" i="8"/>
  <c r="H21" i="8"/>
  <c r="H100" i="8"/>
  <c r="H119" i="8"/>
  <c r="H125" i="8"/>
  <c r="H187" i="8"/>
  <c r="H107" i="8"/>
  <c r="H9" i="8"/>
  <c r="H15" i="8"/>
  <c r="H219" i="8"/>
  <c r="H254" i="8"/>
  <c r="H282" i="8"/>
  <c r="H165" i="8"/>
  <c r="H173" i="8"/>
  <c r="H230" i="8"/>
  <c r="H236" i="8"/>
  <c r="H109" i="8"/>
  <c r="H144" i="8"/>
  <c r="H172" i="8"/>
  <c r="H209" i="8"/>
  <c r="H217" i="8"/>
  <c r="H274" i="8"/>
  <c r="H280" i="8"/>
  <c r="J65" i="8"/>
  <c r="J57" i="8"/>
  <c r="F54" i="10"/>
  <c r="H54" i="10"/>
  <c r="F62" i="10"/>
  <c r="H62" i="10"/>
  <c r="H109" i="25"/>
  <c r="H98" i="25"/>
  <c r="H104" i="25"/>
  <c r="F260" i="24"/>
  <c r="H260" i="24"/>
  <c r="F263" i="24"/>
  <c r="H263" i="24"/>
  <c r="F232" i="24"/>
  <c r="H232" i="24"/>
  <c r="F240" i="24"/>
  <c r="H240" i="24"/>
  <c r="F142" i="24"/>
  <c r="H142" i="24"/>
  <c r="F148" i="24"/>
  <c r="H148" i="24"/>
  <c r="F216" i="24"/>
  <c r="H216" i="24"/>
  <c r="F211" i="24"/>
  <c r="H211" i="24"/>
  <c r="F171" i="24"/>
  <c r="H171" i="24"/>
  <c r="F166" i="24"/>
  <c r="H166" i="24"/>
  <c r="F108" i="24"/>
  <c r="H108" i="24"/>
  <c r="F99" i="24"/>
  <c r="H99" i="24"/>
  <c r="F107" i="24"/>
  <c r="H107" i="24"/>
  <c r="H53" i="24"/>
  <c r="H59" i="24"/>
  <c r="F186" i="24"/>
  <c r="H186" i="24"/>
  <c r="F192" i="24"/>
  <c r="H192" i="24"/>
  <c r="F125" i="24"/>
  <c r="H125" i="24"/>
  <c r="F124" i="24"/>
  <c r="H124" i="24"/>
  <c r="H76" i="24"/>
  <c r="H82" i="24"/>
  <c r="F17" i="24"/>
  <c r="F11" i="24"/>
  <c r="F36" i="24"/>
  <c r="H36" i="24"/>
  <c r="F39" i="24"/>
  <c r="H39" i="24"/>
  <c r="F98" i="10"/>
  <c r="H98" i="10"/>
  <c r="F104" i="10"/>
  <c r="H104" i="10"/>
  <c r="F78" i="10"/>
  <c r="H78" i="10"/>
  <c r="F84" i="10"/>
  <c r="H84" i="10"/>
  <c r="H20" i="10"/>
  <c r="H13" i="10"/>
  <c r="J75" i="8"/>
  <c r="J81" i="8"/>
  <c r="H33" i="8"/>
  <c r="H171" i="8"/>
  <c r="H40" i="8"/>
  <c r="H101" i="8"/>
  <c r="H35" i="8"/>
  <c r="H120" i="8"/>
  <c r="H126" i="8"/>
  <c r="H190" i="8"/>
  <c r="H174" i="8"/>
  <c r="H10" i="8"/>
  <c r="H16" i="8"/>
  <c r="H237" i="8"/>
  <c r="H255" i="8"/>
  <c r="H285" i="8"/>
  <c r="H166" i="8"/>
  <c r="H194" i="8"/>
  <c r="H231" i="8"/>
  <c r="H239" i="8"/>
  <c r="H127" i="8"/>
  <c r="H145" i="8"/>
  <c r="H175" i="8"/>
  <c r="H210" i="8"/>
  <c r="H238" i="8"/>
  <c r="H275" i="8"/>
  <c r="H283" i="8"/>
  <c r="J87" i="8"/>
  <c r="J58" i="8"/>
  <c r="F56" i="10"/>
  <c r="H56" i="10"/>
  <c r="F55" i="10"/>
  <c r="H55" i="10"/>
  <c r="F65" i="10"/>
  <c r="H65" i="10"/>
  <c r="H99" i="25"/>
  <c r="H107" i="25"/>
  <c r="F255" i="24"/>
  <c r="H255" i="24"/>
  <c r="F261" i="24"/>
  <c r="H261" i="24"/>
  <c r="F266" i="24"/>
  <c r="H266" i="24"/>
  <c r="F235" i="24"/>
  <c r="H235" i="24"/>
  <c r="F238" i="24"/>
  <c r="H238" i="24"/>
  <c r="F143" i="24"/>
  <c r="H143" i="24"/>
  <c r="F151" i="24"/>
  <c r="H151" i="24"/>
  <c r="F219" i="24"/>
  <c r="H219" i="24"/>
  <c r="F212" i="24"/>
  <c r="H212" i="24"/>
  <c r="F172" i="24"/>
  <c r="H172" i="24"/>
  <c r="F167" i="24"/>
  <c r="H167" i="24"/>
  <c r="F105" i="24"/>
  <c r="H105" i="24"/>
  <c r="F100" i="24"/>
  <c r="H100" i="24"/>
  <c r="H62" i="24"/>
  <c r="H54" i="24"/>
  <c r="H60" i="24"/>
  <c r="F189" i="24"/>
  <c r="H189" i="24"/>
  <c r="F195" i="24"/>
  <c r="H195" i="24"/>
  <c r="F129" i="24"/>
  <c r="H129" i="24"/>
  <c r="F127" i="24"/>
  <c r="H127" i="24"/>
  <c r="H77" i="24"/>
  <c r="H85" i="24"/>
  <c r="F12" i="24"/>
  <c r="F31" i="24"/>
  <c r="H31" i="24"/>
  <c r="F37" i="24"/>
  <c r="H37" i="24"/>
  <c r="F42" i="24"/>
  <c r="H42" i="24"/>
  <c r="F99" i="10"/>
  <c r="H99" i="10"/>
  <c r="F108" i="10"/>
  <c r="H108" i="10"/>
  <c r="F83" i="10"/>
  <c r="H83" i="10"/>
  <c r="F79" i="10"/>
  <c r="H79" i="10"/>
  <c r="F87" i="10"/>
  <c r="H87" i="10"/>
  <c r="H14" i="10"/>
  <c r="J76" i="8"/>
  <c r="J82" i="8"/>
  <c r="H36" i="8"/>
  <c r="H185" i="8"/>
  <c r="H43" i="8"/>
  <c r="H102" i="8"/>
  <c r="H121" i="8"/>
  <c r="H32" i="8"/>
  <c r="H186" i="8"/>
  <c r="H11" i="8"/>
  <c r="H19" i="8"/>
  <c r="H240" i="8"/>
  <c r="H256" i="8"/>
  <c r="H149" i="8"/>
  <c r="H167" i="8"/>
  <c r="H197" i="8"/>
  <c r="H232" i="8"/>
  <c r="H260" i="8"/>
  <c r="H130" i="8"/>
  <c r="H146" i="8"/>
  <c r="H193" i="8"/>
  <c r="H211" i="8"/>
  <c r="H241" i="8"/>
  <c r="H276" i="8"/>
  <c r="J53" i="8"/>
  <c r="J59" i="8"/>
  <c r="F64" i="10"/>
  <c r="H64" i="10"/>
  <c r="F58" i="10"/>
  <c r="H58" i="10"/>
  <c r="H106" i="25"/>
  <c r="H100" i="25"/>
  <c r="F256" i="24"/>
  <c r="H256" i="24"/>
  <c r="F262" i="24"/>
  <c r="H262" i="24"/>
  <c r="F231" i="24"/>
  <c r="H231" i="24"/>
  <c r="F230" i="24"/>
  <c r="H230" i="24"/>
  <c r="F241" i="24"/>
  <c r="H241" i="24"/>
  <c r="F144" i="24"/>
  <c r="H144" i="24"/>
  <c r="F149" i="24"/>
  <c r="H149" i="24"/>
  <c r="F207" i="24"/>
  <c r="H207" i="24"/>
  <c r="F213" i="24"/>
  <c r="H213" i="24"/>
  <c r="F175" i="24"/>
  <c r="H175" i="24"/>
  <c r="F168" i="24"/>
  <c r="H168" i="24"/>
  <c r="F106" i="24"/>
  <c r="H106" i="24"/>
  <c r="F101" i="24"/>
  <c r="H101" i="24"/>
  <c r="H64" i="24"/>
  <c r="H55" i="24"/>
  <c r="H63" i="24"/>
  <c r="F197" i="24"/>
  <c r="H197" i="24"/>
  <c r="F193" i="24"/>
  <c r="H193" i="24"/>
  <c r="F120" i="24"/>
  <c r="H120" i="24"/>
  <c r="F130" i="24"/>
  <c r="H130" i="24"/>
  <c r="H78" i="24"/>
  <c r="H84" i="24"/>
  <c r="F13" i="24"/>
  <c r="F32" i="24"/>
  <c r="H32" i="24"/>
  <c r="F38" i="24"/>
  <c r="H38" i="24"/>
  <c r="F105" i="10"/>
  <c r="H105" i="10"/>
  <c r="F100" i="10"/>
  <c r="H100" i="10"/>
  <c r="F106" i="10"/>
  <c r="H106" i="10"/>
  <c r="F80" i="10"/>
  <c r="H80" i="10"/>
  <c r="H18" i="10"/>
  <c r="H9" i="10"/>
  <c r="H15" i="10"/>
  <c r="J77" i="8"/>
  <c r="H42" i="8"/>
  <c r="H188" i="8"/>
  <c r="H97" i="8"/>
  <c r="H103" i="8"/>
  <c r="H17" i="8"/>
  <c r="H122" i="8"/>
  <c r="H31" i="8"/>
  <c r="H189" i="8"/>
  <c r="H12" i="8"/>
  <c r="H39" i="8"/>
  <c r="H192" i="8"/>
  <c r="H251" i="8"/>
  <c r="H257" i="8"/>
  <c r="H152" i="8"/>
  <c r="H168" i="8"/>
  <c r="H215" i="8"/>
  <c r="H233" i="8"/>
  <c r="H263" i="8"/>
  <c r="H141" i="8"/>
  <c r="H147" i="8"/>
  <c r="H196" i="8"/>
  <c r="H212" i="8"/>
  <c r="H259" i="8"/>
  <c r="H277" i="8"/>
  <c r="J64" i="8"/>
  <c r="J54" i="8"/>
  <c r="J60" i="8"/>
  <c r="F63" i="10"/>
  <c r="H63" i="10"/>
  <c r="F59" i="10"/>
  <c r="H59" i="10"/>
  <c r="H105" i="25"/>
  <c r="H101" i="25"/>
  <c r="F257" i="24"/>
  <c r="H257" i="24"/>
  <c r="F265" i="24"/>
  <c r="H265" i="24"/>
  <c r="F234" i="24"/>
  <c r="H234" i="24"/>
  <c r="F233" i="24"/>
  <c r="H233" i="24"/>
  <c r="F153" i="24"/>
  <c r="H153" i="24"/>
  <c r="F145" i="24"/>
  <c r="H145" i="24"/>
  <c r="F152" i="24"/>
  <c r="H152" i="24"/>
  <c r="F208" i="24"/>
  <c r="H208" i="24"/>
  <c r="F214" i="24"/>
  <c r="H214" i="24"/>
  <c r="F163" i="24"/>
  <c r="H163" i="24"/>
  <c r="F169" i="24"/>
  <c r="H169" i="24"/>
  <c r="F109" i="24"/>
  <c r="H109" i="24"/>
  <c r="F102" i="24"/>
  <c r="H102" i="24"/>
  <c r="H61" i="24"/>
  <c r="H56" i="24"/>
  <c r="F187" i="24"/>
  <c r="H187" i="24"/>
  <c r="F190" i="24"/>
  <c r="H190" i="24"/>
  <c r="F196" i="24"/>
  <c r="H196" i="24"/>
  <c r="F123" i="24"/>
  <c r="H123" i="24"/>
  <c r="F128" i="24"/>
  <c r="H128" i="24"/>
  <c r="H79" i="24"/>
  <c r="H83" i="24"/>
  <c r="F14" i="24"/>
  <c r="F33" i="24"/>
  <c r="H33" i="24"/>
  <c r="F41" i="24"/>
  <c r="H41" i="24"/>
  <c r="F107" i="10"/>
  <c r="H107" i="10"/>
  <c r="F101" i="10"/>
  <c r="H101" i="10"/>
  <c r="F109" i="10"/>
  <c r="H109" i="10"/>
  <c r="F75" i="10"/>
  <c r="H75" i="10"/>
  <c r="F81" i="10"/>
  <c r="H81" i="10"/>
  <c r="H21" i="10"/>
  <c r="H10" i="10"/>
  <c r="H16" i="10"/>
  <c r="J78" i="8"/>
  <c r="J83" i="8"/>
  <c r="H191" i="8"/>
  <c r="H98" i="8"/>
  <c r="H104" i="8"/>
  <c r="H20" i="8"/>
  <c r="H123" i="8"/>
  <c r="H108" i="8"/>
  <c r="H34" i="8"/>
  <c r="H38" i="8"/>
  <c r="H13" i="8"/>
  <c r="H105" i="8"/>
  <c r="H195" i="8"/>
  <c r="H252" i="8"/>
  <c r="H258" i="8"/>
  <c r="H163" i="8"/>
  <c r="H169" i="8"/>
  <c r="H218" i="8"/>
  <c r="H234" i="8"/>
  <c r="H281" i="8"/>
  <c r="H142" i="8"/>
  <c r="H148" i="8"/>
  <c r="H207" i="8"/>
  <c r="H213" i="8"/>
  <c r="H262" i="8"/>
  <c r="H278" i="8"/>
  <c r="J62" i="8"/>
  <c r="J55" i="8"/>
  <c r="J63" i="8"/>
  <c r="F60" i="10"/>
  <c r="H60" i="10"/>
  <c r="H108" i="25"/>
  <c r="H102" i="25"/>
  <c r="F258" i="24"/>
  <c r="H258" i="24"/>
  <c r="F264" i="24"/>
  <c r="H264" i="24"/>
  <c r="F239" i="24"/>
  <c r="H239" i="24"/>
  <c r="F236" i="24"/>
  <c r="H236" i="24"/>
  <c r="F150" i="24"/>
  <c r="H150" i="24"/>
  <c r="F146" i="24"/>
  <c r="H146" i="24"/>
  <c r="F218" i="24"/>
  <c r="H218" i="24"/>
  <c r="F209" i="24"/>
  <c r="H209" i="24"/>
  <c r="F217" i="24"/>
  <c r="H217" i="24"/>
  <c r="F164" i="24"/>
  <c r="H164" i="24"/>
  <c r="F170" i="24"/>
  <c r="H170" i="24"/>
  <c r="F97" i="24"/>
  <c r="H97" i="24"/>
  <c r="F103" i="24"/>
  <c r="H103" i="24"/>
  <c r="H65" i="24"/>
  <c r="H57" i="24"/>
  <c r="F185" i="24"/>
  <c r="H185" i="24"/>
  <c r="F194" i="24"/>
  <c r="H194" i="24"/>
  <c r="F119" i="24"/>
  <c r="H119" i="24"/>
  <c r="F126" i="24"/>
  <c r="H126" i="24"/>
  <c r="F131" i="24"/>
  <c r="H131" i="24"/>
  <c r="H80" i="24"/>
  <c r="H86" i="24"/>
  <c r="F19" i="24"/>
  <c r="F9" i="24"/>
  <c r="F15" i="24"/>
  <c r="F20" i="24"/>
  <c r="F18" i="24"/>
  <c r="F34" i="24"/>
  <c r="H34" i="24"/>
  <c r="F40" i="24"/>
  <c r="H40" i="24"/>
  <c r="F102" i="10"/>
  <c r="H102" i="10"/>
  <c r="F76" i="10"/>
  <c r="H76" i="10"/>
  <c r="F82" i="10"/>
  <c r="H82" i="10"/>
  <c r="H11" i="10"/>
  <c r="H19" i="10"/>
  <c r="J79" i="8"/>
  <c r="J86" i="8"/>
  <c r="H129" i="8"/>
  <c r="H18" i="8"/>
  <c r="H99" i="8"/>
  <c r="H41" i="8"/>
  <c r="H124" i="8"/>
  <c r="H150" i="8"/>
  <c r="H37" i="8"/>
  <c r="H128" i="8"/>
  <c r="H14" i="8"/>
  <c r="H131" i="8"/>
  <c r="H216" i="8"/>
  <c r="H253" i="8"/>
  <c r="H261" i="8"/>
  <c r="H164" i="8"/>
  <c r="H170" i="8"/>
  <c r="H229" i="8"/>
  <c r="H235" i="8"/>
  <c r="H284" i="8"/>
  <c r="H106" i="8"/>
  <c r="H143" i="8"/>
  <c r="H151" i="8"/>
  <c r="H208" i="8"/>
  <c r="H214" i="8"/>
  <c r="H273" i="8"/>
  <c r="H279" i="8"/>
  <c r="J61" i="8"/>
  <c r="J56" i="8"/>
  <c r="F57" i="10"/>
  <c r="H57" i="10"/>
  <c r="F61" i="10"/>
  <c r="H61" i="10"/>
  <c r="F53" i="10"/>
  <c r="H53" i="10"/>
  <c r="F52" i="25"/>
  <c r="F74" i="25"/>
  <c r="F96" i="25"/>
  <c r="D30" i="25"/>
  <c r="D52" i="24"/>
  <c r="D8" i="10"/>
  <c r="C249" i="8"/>
  <c r="D250" i="8" s="1"/>
  <c r="C183" i="8"/>
  <c r="D184" i="8" s="1"/>
  <c r="C117" i="8"/>
  <c r="D118" i="8" s="1"/>
  <c r="C73" i="8"/>
  <c r="D74" i="8" s="1"/>
  <c r="C271" i="8"/>
  <c r="D272" i="8" s="1"/>
  <c r="C205" i="8"/>
  <c r="D206" i="8" s="1"/>
  <c r="C227" i="8"/>
  <c r="D228" i="8" s="1"/>
  <c r="C139" i="8"/>
  <c r="D140" i="8" s="1"/>
  <c r="C95" i="8"/>
  <c r="D96" i="8" s="1"/>
  <c r="C29" i="8"/>
  <c r="D30" i="8" s="1"/>
  <c r="D8" i="8"/>
  <c r="C51" i="8"/>
  <c r="C161" i="8"/>
  <c r="D162" i="8" s="1"/>
  <c r="F52" i="8"/>
  <c r="F74" i="8"/>
  <c r="H76" i="8" l="1"/>
  <c r="H62" i="8"/>
  <c r="F35" i="8"/>
  <c r="F131" i="8"/>
  <c r="H85" i="8"/>
  <c r="F107" i="8"/>
  <c r="F151" i="8"/>
  <c r="F277" i="8"/>
  <c r="F122" i="8"/>
  <c r="F14" i="10"/>
  <c r="F63" i="25"/>
  <c r="H84" i="8"/>
  <c r="H80" i="8"/>
  <c r="H56" i="8"/>
  <c r="F165" i="8"/>
  <c r="F20" i="8"/>
  <c r="F9" i="8"/>
  <c r="F15" i="8"/>
  <c r="F39" i="8"/>
  <c r="F164" i="8"/>
  <c r="F163" i="8"/>
  <c r="F152" i="8"/>
  <c r="F40" i="8"/>
  <c r="F100" i="8"/>
  <c r="F229" i="8"/>
  <c r="F235" i="8"/>
  <c r="F284" i="8"/>
  <c r="F146" i="8"/>
  <c r="F193" i="8"/>
  <c r="F210" i="8"/>
  <c r="F238" i="8"/>
  <c r="F274" i="8"/>
  <c r="F280" i="8"/>
  <c r="F119" i="8"/>
  <c r="F125" i="8"/>
  <c r="F174" i="8"/>
  <c r="F189" i="8"/>
  <c r="F219" i="8"/>
  <c r="F253" i="8"/>
  <c r="F261" i="8"/>
  <c r="F11" i="10"/>
  <c r="F19" i="10"/>
  <c r="F64" i="24"/>
  <c r="F63" i="24"/>
  <c r="F57" i="24"/>
  <c r="F83" i="24"/>
  <c r="F79" i="24"/>
  <c r="F61" i="25"/>
  <c r="F87" i="25"/>
  <c r="F58" i="25"/>
  <c r="F99" i="25"/>
  <c r="F107" i="25"/>
  <c r="F65" i="25"/>
  <c r="F33" i="25"/>
  <c r="F41" i="25"/>
  <c r="F80" i="25"/>
  <c r="H82" i="8"/>
  <c r="F173" i="8"/>
  <c r="F19" i="8"/>
  <c r="H77" i="8"/>
  <c r="H65" i="8"/>
  <c r="F43" i="8"/>
  <c r="F260" i="8"/>
  <c r="F213" i="8"/>
  <c r="F105" i="8"/>
  <c r="F192" i="8"/>
  <c r="F82" i="24"/>
  <c r="H75" i="8"/>
  <c r="H81" i="8"/>
  <c r="H63" i="8"/>
  <c r="H57" i="8"/>
  <c r="H87" i="8"/>
  <c r="F168" i="8"/>
  <c r="F32" i="8"/>
  <c r="F10" i="8"/>
  <c r="F16" i="8"/>
  <c r="F167" i="8"/>
  <c r="F166" i="8"/>
  <c r="F18" i="8"/>
  <c r="F101" i="8"/>
  <c r="F194" i="8"/>
  <c r="F230" i="8"/>
  <c r="F236" i="8"/>
  <c r="F141" i="8"/>
  <c r="F147" i="8"/>
  <c r="F196" i="8"/>
  <c r="F211" i="8"/>
  <c r="F241" i="8"/>
  <c r="F275" i="8"/>
  <c r="F283" i="8"/>
  <c r="F120" i="8"/>
  <c r="F126" i="8"/>
  <c r="F190" i="8"/>
  <c r="F237" i="8"/>
  <c r="F254" i="8"/>
  <c r="F282" i="8"/>
  <c r="F17" i="10"/>
  <c r="F12" i="10"/>
  <c r="F60" i="24"/>
  <c r="F84" i="24"/>
  <c r="F86" i="24"/>
  <c r="F80" i="24"/>
  <c r="F108" i="25"/>
  <c r="F53" i="25"/>
  <c r="F59" i="25"/>
  <c r="F100" i="25"/>
  <c r="F39" i="25"/>
  <c r="F106" i="25"/>
  <c r="F34" i="25"/>
  <c r="F75" i="25"/>
  <c r="F81" i="25"/>
  <c r="H58" i="8"/>
  <c r="F11" i="8"/>
  <c r="F42" i="8"/>
  <c r="F169" i="8"/>
  <c r="F21" i="8"/>
  <c r="F102" i="8"/>
  <c r="F197" i="8"/>
  <c r="F231" i="8"/>
  <c r="F239" i="8"/>
  <c r="F142" i="8"/>
  <c r="F148" i="8"/>
  <c r="F212" i="8"/>
  <c r="F259" i="8"/>
  <c r="F276" i="8"/>
  <c r="F121" i="8"/>
  <c r="F129" i="8"/>
  <c r="F185" i="8"/>
  <c r="F191" i="8"/>
  <c r="F240" i="8"/>
  <c r="F255" i="8"/>
  <c r="F285" i="8"/>
  <c r="F20" i="10"/>
  <c r="F13" i="10"/>
  <c r="F53" i="24"/>
  <c r="F61" i="24"/>
  <c r="F87" i="24"/>
  <c r="F62" i="24"/>
  <c r="F75" i="24"/>
  <c r="F81" i="24"/>
  <c r="F105" i="25"/>
  <c r="F54" i="25"/>
  <c r="F60" i="25"/>
  <c r="F101" i="25"/>
  <c r="F42" i="25"/>
  <c r="F109" i="25"/>
  <c r="F35" i="25"/>
  <c r="F76" i="25"/>
  <c r="F82" i="25"/>
  <c r="F31" i="8"/>
  <c r="F97" i="8"/>
  <c r="F143" i="8"/>
  <c r="F76" i="24"/>
  <c r="F40" i="25"/>
  <c r="F55" i="25"/>
  <c r="F83" i="25"/>
  <c r="F36" i="25"/>
  <c r="F77" i="25"/>
  <c r="F85" i="25"/>
  <c r="H61" i="8"/>
  <c r="H59" i="8"/>
  <c r="F38" i="8"/>
  <c r="F106" i="8"/>
  <c r="F103" i="8"/>
  <c r="F215" i="8"/>
  <c r="F207" i="8"/>
  <c r="F150" i="8"/>
  <c r="F256" i="8"/>
  <c r="F65" i="24"/>
  <c r="F102" i="25"/>
  <c r="H78" i="8"/>
  <c r="H83" i="8"/>
  <c r="H54" i="8"/>
  <c r="H60" i="8"/>
  <c r="F128" i="8"/>
  <c r="F13" i="8"/>
  <c r="F34" i="8"/>
  <c r="F33" i="8"/>
  <c r="F98" i="8"/>
  <c r="F104" i="8"/>
  <c r="F218" i="8"/>
  <c r="F233" i="8"/>
  <c r="F263" i="8"/>
  <c r="F144" i="8"/>
  <c r="F172" i="8"/>
  <c r="F208" i="8"/>
  <c r="F214" i="8"/>
  <c r="F278" i="8"/>
  <c r="F108" i="8"/>
  <c r="F123" i="8"/>
  <c r="F153" i="8"/>
  <c r="F187" i="8"/>
  <c r="F195" i="8"/>
  <c r="F251" i="8"/>
  <c r="F257" i="8"/>
  <c r="F9" i="10"/>
  <c r="F15" i="10"/>
  <c r="F18" i="10"/>
  <c r="F59" i="24"/>
  <c r="F55" i="24"/>
  <c r="F77" i="24"/>
  <c r="F85" i="24"/>
  <c r="F43" i="25"/>
  <c r="F56" i="25"/>
  <c r="F97" i="25"/>
  <c r="F103" i="25"/>
  <c r="F86" i="25"/>
  <c r="F31" i="25"/>
  <c r="F37" i="25"/>
  <c r="F78" i="25"/>
  <c r="F170" i="8"/>
  <c r="H53" i="8"/>
  <c r="F12" i="8"/>
  <c r="F232" i="8"/>
  <c r="F262" i="8"/>
  <c r="F186" i="8"/>
  <c r="F56" i="24"/>
  <c r="H79" i="8"/>
  <c r="H86" i="8"/>
  <c r="H55" i="8"/>
  <c r="H64" i="8"/>
  <c r="F17" i="8"/>
  <c r="F109" i="8"/>
  <c r="F14" i="8"/>
  <c r="F37" i="8"/>
  <c r="F127" i="8"/>
  <c r="F149" i="8"/>
  <c r="F41" i="8"/>
  <c r="F36" i="8"/>
  <c r="F99" i="8"/>
  <c r="F130" i="8"/>
  <c r="F234" i="8"/>
  <c r="F281" i="8"/>
  <c r="F145" i="8"/>
  <c r="F175" i="8"/>
  <c r="F209" i="8"/>
  <c r="F217" i="8"/>
  <c r="F273" i="8"/>
  <c r="F279" i="8"/>
  <c r="F124" i="8"/>
  <c r="F171" i="8"/>
  <c r="F188" i="8"/>
  <c r="F216" i="8"/>
  <c r="F252" i="8"/>
  <c r="F258" i="8"/>
  <c r="F10" i="10"/>
  <c r="F16" i="10"/>
  <c r="F21" i="10"/>
  <c r="F58" i="24"/>
  <c r="F54" i="24"/>
  <c r="F78" i="24"/>
  <c r="F64" i="25"/>
  <c r="F84" i="25"/>
  <c r="F57" i="25"/>
  <c r="F98" i="25"/>
  <c r="F104" i="25"/>
  <c r="F62" i="25"/>
  <c r="F32" i="25"/>
  <c r="F38" i="25"/>
  <c r="F79" i="25"/>
  <c r="D52" i="8"/>
  <c r="F58" i="8" l="1"/>
  <c r="F79" i="8"/>
  <c r="F59" i="8"/>
  <c r="F83" i="8"/>
  <c r="F86" i="8"/>
  <c r="F80" i="8"/>
  <c r="F57" i="8"/>
  <c r="F64" i="8"/>
  <c r="F53" i="8"/>
  <c r="F63" i="8"/>
  <c r="F54" i="8"/>
  <c r="F60" i="8"/>
  <c r="F65" i="8"/>
  <c r="F75" i="8"/>
  <c r="F81" i="8"/>
  <c r="F55" i="8"/>
  <c r="F76" i="8"/>
  <c r="F82" i="8"/>
  <c r="F56" i="8"/>
  <c r="F84" i="8"/>
  <c r="F77" i="8"/>
  <c r="F85" i="8"/>
  <c r="F62" i="8"/>
  <c r="F87" i="8"/>
  <c r="F78" i="8"/>
  <c r="F61" i="8"/>
</calcChain>
</file>

<file path=xl/sharedStrings.xml><?xml version="1.0" encoding="utf-8"?>
<sst xmlns="http://schemas.openxmlformats.org/spreadsheetml/2006/main" count="5728" uniqueCount="322">
  <si>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</si>
  <si>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</si>
  <si>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</si>
  <si>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</si>
  <si>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</si>
  <si>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</si>
  <si>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</si>
  <si>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</si>
  <si>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</si>
  <si>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</si>
  <si>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</si>
  <si>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</si>
  <si>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</si>
  <si>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</si>
  <si>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</si>
  <si>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</si>
  <si>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</si>
  <si>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</si>
  <si>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</si>
  <si>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</si>
  <si>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</si>
  <si>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</si>
  <si>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</si>
  <si>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</si>
  <si>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</si>
  <si>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</si>
  <si>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</si>
  <si>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</si>
  <si>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</si>
  <si>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</si>
  <si>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</si>
  <si>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</si>
  <si>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</si>
  <si>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</si>
  <si>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</si>
  <si>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</si>
  <si>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</si>
  <si>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</si>
  <si>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</si>
  <si>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</si>
  <si>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</si>
  <si>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</si>
  <si>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</si>
  <si>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</si>
  <si>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</si>
  <si>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</si>
  <si>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</si>
  <si>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</si>
  <si>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</si>
  <si>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</si>
  <si>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</si>
  <si>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</si>
  <si>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</si>
  <si>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</si>
  <si>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</si>
  <si>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</si>
  <si>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</si>
  <si>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</si>
  <si>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</si>
  <si>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</si>
  <si>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</si>
  <si>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</si>
  <si>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</si>
  <si>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</si>
  <si>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</si>
  <si>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</si>
  <si>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</si>
  <si>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</si>
  <si>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</si>
  <si>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</si>
  <si>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</si>
  <si>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</si>
  <si>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</si>
  <si>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</si>
  <si>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</si>
  <si>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</si>
  <si>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</si>
  <si>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</si>
  <si>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</si>
  <si>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</si>
  <si>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</si>
  <si>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</si>
  <si>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</si>
  <si>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</si>
  <si>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</si>
  <si>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</si>
  <si>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</si>
  <si>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</si>
  <si>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</si>
  <si>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</si>
  <si>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</si>
  <si>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</si>
  <si>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</si>
  <si>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</si>
  <si>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</si>
  <si>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</si>
  <si>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</si>
  <si>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</si>
  <si>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</si>
  <si>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</si>
  <si>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</si>
  <si>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</si>
  <si>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</si>
  <si>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</si>
  <si>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</si>
  <si>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</si>
  <si>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</si>
  <si>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</si>
  <si>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</si>
  <si>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</si>
  <si>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</si>
  <si>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</si>
  <si>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</si>
  <si>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</si>
  <si>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</si>
  <si>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</si>
  <si>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</si>
  <si>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</si>
  <si>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</si>
  <si>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</si>
  <si>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</si>
  <si>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</si>
  <si>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</si>
  <si>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</si>
  <si>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</si>
  <si>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</si>
  <si>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</si>
  <si>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</si>
  <si>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</si>
  <si>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</si>
  <si>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</si>
  <si>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</si>
  <si>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</si>
  <si>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</si>
  <si>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</si>
  <si>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</si>
  <si>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</si>
  <si>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</si>
  <si>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</si>
  <si>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</si>
  <si>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</si>
  <si>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</si>
  <si>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</si>
  <si>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</si>
  <si>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</si>
  <si>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</si>
  <si>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</si>
  <si>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</si>
  <si>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</si>
  <si>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</si>
  <si>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</si>
  <si>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</si>
  <si>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</si>
  <si>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</si>
  <si>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</si>
  <si>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</si>
  <si>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</si>
  <si>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</si>
  <si>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</si>
  <si>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</si>
  <si>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</si>
  <si>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</si>
  <si>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</si>
  <si>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</si>
  <si>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</si>
  <si>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</si>
  <si>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</si>
  <si>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</si>
  <si>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</si>
  <si>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</si>
  <si>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</si>
  <si>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</si>
  <si>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</si>
  <si>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</si>
  <si>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</si>
  <si>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</si>
  <si>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</si>
  <si>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</si>
  <si>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</si>
  <si>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</si>
  <si>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</si>
  <si>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</si>
  <si>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</si>
  <si>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</si>
  <si>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</si>
  <si>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</si>
  <si>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</si>
  <si>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</si>
  <si>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</si>
  <si>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</si>
  <si>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</si>
  <si>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</si>
  <si>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</si>
  <si>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</si>
  <si>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</si>
  <si>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</si>
  <si>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</si>
  <si>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</si>
  <si>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</si>
  <si>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</si>
  <si>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</si>
  <si>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</si>
  <si>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</si>
  <si>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</si>
  <si>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</si>
  <si>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</si>
  <si>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</si>
  <si>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</si>
  <si>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</si>
  <si>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</si>
  <si>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</si>
  <si>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</si>
  <si>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</si>
  <si>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2025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</si>
  <si>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</si>
  <si>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</si>
  <si>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</si>
  <si>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</si>
  <si>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</si>
  <si>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</si>
  <si>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</si>
  <si>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</si>
  <si>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</si>
  <si>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</si>
  <si>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</si>
  <si>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</si>
  <si>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</si>
  <si>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</si>
  <si>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julio 2021</t>
  </si>
  <si>
    <t>julio 2022</t>
  </si>
  <si>
    <t>julio 2023</t>
  </si>
  <si>
    <t>julio 2024</t>
  </si>
  <si>
    <t>julio 2025</t>
  </si>
  <si>
    <t>acumulado a julio 2021</t>
  </si>
  <si>
    <t>acumulado a julio 2022</t>
  </si>
  <si>
    <t>acumulado a julio 2023</t>
  </si>
  <si>
    <t>acumulado a julio 2024</t>
  </si>
  <si>
    <t>acumulado a julio 2025</t>
  </si>
  <si>
    <t>Viajeros  entrados en los establecimientos alojativos de Santiago del Teide 
(hotel + apartamento)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</si>
  <si>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</si>
  <si>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</si>
  <si>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</si>
  <si>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</si>
  <si>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</si>
  <si>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</si>
  <si>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</si>
  <si>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</si>
  <si>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</si>
  <si>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</si>
  <si>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</si>
  <si>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23/22</t>
  </si>
  <si>
    <t>var 24/23</t>
  </si>
  <si>
    <t>-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</si>
  <si>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</si>
  <si>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</si>
  <si>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</si>
  <si>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</si>
  <si>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</si>
  <si>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</si>
  <si>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</si>
  <si>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</si>
  <si>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</si>
  <si>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julio 2020</t>
  </si>
  <si>
    <t>julio 2020</t>
  </si>
  <si>
    <t>Viajeros entrados en los establecimientos alojativos de Santiago del Teide según lugar de residencia (hotel + apartamento)</t>
  </si>
  <si>
    <t>acumulado julio 2020</t>
  </si>
  <si>
    <t>acumulado julio 2021</t>
  </si>
  <si>
    <t>acumulado julio 2022</t>
  </si>
  <si>
    <t>acumulado julio 2023</t>
  </si>
  <si>
    <t>acumulado julio 2024</t>
  </si>
  <si>
    <t>acumulado julio 2025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</si>
  <si>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</si>
  <si>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</si>
  <si>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Viajeros alojados en los establecimientos alojativos de Santiago del Teide según lugar de residencia (hotel + apartamento)</t>
  </si>
  <si>
    <t>acumulado julio 2019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</si>
  <si>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</si>
  <si>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</si>
  <si>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25/24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</si>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</sst>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CFB00275-70D2-42E5-ADA8-16222B5C386C}"/>
    <cellStyle name="Normal 2 6" xfId="3" xr:uid="{0D33BB2D-E362-43D9-AB73-390248C71785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5B-4E10-9F81-81DE1B9AFF4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5B-4E10-9F81-81DE1B9AFF4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5B-4E10-9F81-81DE1B9AFF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5B-4E10-9F81-81DE1B9AFF4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5B-4E10-9F81-81DE1B9AFF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5B-4E10-9F81-81DE1B9AFF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3">
                  <c:v>23503</c:v>
                </c:pt>
                <c:pt idx="4">
                  <c:v>19536</c:v>
                </c:pt>
                <c:pt idx="5">
                  <c:v>23159</c:v>
                </c:pt>
                <c:pt idx="6">
                  <c:v>26869</c:v>
                </c:pt>
                <c:pt idx="12">
                  <c:v>162934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5B-4E10-9F81-81DE1B9A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5B-4E10-9F81-81DE1B9AFF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5B-4E10-9F81-81DE1B9AFF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5B-4E10-9F81-81DE1B9AFF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5B-4E10-9F81-81DE1B9AFF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5B-4E10-9F81-81DE1B9AFF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5B-4E10-9F81-81DE1B9AFF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5B-4E10-9F81-81DE1B9AFF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5B-4E10-9F81-81DE1B9AFF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5B-4E10-9F81-81DE1B9AFF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5B-4E10-9F81-81DE1B9AFF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5B-4E10-9F81-81DE1B9AFF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5B-4E10-9F81-81DE1B9AFF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5B-4E10-9F81-81DE1B9AFF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5B-4E10-9F81-81DE1B9AFF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5B-4E10-9F81-81DE1B9AFF4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3">
                  <c:v>5.845530285971634E-2</c:v>
                </c:pt>
                <c:pt idx="4">
                  <c:v>-0.16687278775214298</c:v>
                </c:pt>
                <c:pt idx="5">
                  <c:v>1.3922332647432256E-2</c:v>
                </c:pt>
                <c:pt idx="6">
                  <c:v>7.937974530992653E-2</c:v>
                </c:pt>
                <c:pt idx="12">
                  <c:v>-2.6184143681080574E-2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5B-4E10-9F81-81DE1B9A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EF-4B11-8017-BC228872ED2B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F-4B11-8017-BC228872ED2B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F-4B11-8017-BC228872ED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9">
                  <c:v>702</c:v>
                </c:pt>
                <c:pt idx="10">
                  <c:v>613</c:v>
                </c:pt>
                <c:pt idx="11">
                  <c:v>489</c:v>
                </c:pt>
                <c:pt idx="12">
                  <c:v>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EF-4B11-8017-BC228872ED2B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EF-4B11-8017-BC228872ED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EF-4B11-8017-BC228872ED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512</c:v>
                </c:pt>
                <c:pt idx="1">
                  <c:v>678</c:v>
                </c:pt>
                <c:pt idx="2">
                  <c:v>547</c:v>
                </c:pt>
                <c:pt idx="3">
                  <c:v>590</c:v>
                </c:pt>
                <c:pt idx="4">
                  <c:v>280</c:v>
                </c:pt>
                <c:pt idx="5">
                  <c:v>397</c:v>
                </c:pt>
                <c:pt idx="6">
                  <c:v>570</c:v>
                </c:pt>
                <c:pt idx="12">
                  <c:v>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EF-4B11-8017-BC228872E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EF-4B11-8017-BC228872ED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349</c:v>
                      </c:pt>
                      <c:pt idx="1">
                        <c:v>262</c:v>
                      </c:pt>
                      <c:pt idx="2">
                        <c:v>154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2</c:v>
                      </c:pt>
                      <c:pt idx="9">
                        <c:v>19</c:v>
                      </c:pt>
                      <c:pt idx="10">
                        <c:v>114</c:v>
                      </c:pt>
                      <c:pt idx="11">
                        <c:v>81</c:v>
                      </c:pt>
                      <c:pt idx="12">
                        <c:v>1273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EF-4B11-8017-BC228872ED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EF-4B11-8017-BC228872ED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EF-4B11-8017-BC228872ED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EF-4B11-8017-BC228872ED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EF-4B11-8017-BC228872ED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EF-4B11-8017-BC228872ED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EF-4B11-8017-BC228872ED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EF-4B11-8017-BC228872ED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EF-4B11-8017-BC228872ED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EF-4B11-8017-BC228872ED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EF-4B11-8017-BC228872ED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EF-4B11-8017-BC228872ED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EF-4B11-8017-BC228872ED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EF-4B11-8017-BC228872ED2B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-7.5812274368231014E-2</c:v>
                </c:pt>
                <c:pt idx="1">
                  <c:v>1.3452914798206317E-2</c:v>
                </c:pt>
                <c:pt idx="2">
                  <c:v>0.1095334685598377</c:v>
                </c:pt>
                <c:pt idx="3">
                  <c:v>3.5087719298245723E-2</c:v>
                </c:pt>
                <c:pt idx="4">
                  <c:v>-0.46869070208728658</c:v>
                </c:pt>
                <c:pt idx="5">
                  <c:v>-8.101851851851849E-2</c:v>
                </c:pt>
                <c:pt idx="6">
                  <c:v>7.344632768361592E-2</c:v>
                </c:pt>
                <c:pt idx="12">
                  <c:v>-5.3495762711864403E-2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EF-4B11-8017-BC228872E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8-4492-9281-5DD8085A059B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8-4492-9281-5DD8085A059B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78-4492-9281-5DD8085A05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78-4492-9281-5DD8085A059B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78-4492-9281-5DD8085A05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78-4492-9281-5DD8085A05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3">
                  <c:v>569</c:v>
                </c:pt>
                <c:pt idx="4">
                  <c:v>211</c:v>
                </c:pt>
                <c:pt idx="5">
                  <c:v>304</c:v>
                </c:pt>
                <c:pt idx="6">
                  <c:v>663</c:v>
                </c:pt>
                <c:pt idx="12">
                  <c:v>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78-4492-9281-5DD8085A0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78-4492-9281-5DD8085A05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78-4492-9281-5DD8085A05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78-4492-9281-5DD8085A05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78-4492-9281-5DD8085A05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78-4492-9281-5DD8085A05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78-4492-9281-5DD8085A05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78-4492-9281-5DD8085A05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78-4492-9281-5DD8085A05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78-4492-9281-5DD8085A05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78-4492-9281-5DD8085A05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78-4492-9281-5DD8085A05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78-4492-9281-5DD8085A05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78-4492-9281-5DD8085A05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78-4492-9281-5DD8085A05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78-4492-9281-5DD8085A059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3">
                  <c:v>0.40841584158415833</c:v>
                </c:pt>
                <c:pt idx="4">
                  <c:v>-0.64656616415410384</c:v>
                </c:pt>
                <c:pt idx="5">
                  <c:v>-0.42964352720450283</c:v>
                </c:pt>
                <c:pt idx="6">
                  <c:v>5.5732484076433053E-2</c:v>
                </c:pt>
                <c:pt idx="12">
                  <c:v>-0.2184452493730844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78-4492-9281-5DD8085A0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91-4C87-8B75-DEBE1925397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1-4C87-8B75-DEBE1925397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91-4C87-8B75-DEBE192539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9">
                  <c:v>176</c:v>
                </c:pt>
                <c:pt idx="10">
                  <c:v>514</c:v>
                </c:pt>
                <c:pt idx="11">
                  <c:v>676</c:v>
                </c:pt>
                <c:pt idx="12">
                  <c:v>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91-4C87-8B75-DEBE1925397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91-4C87-8B75-DEBE192539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91-4C87-8B75-DEBE192539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664</c:v>
                </c:pt>
                <c:pt idx="1">
                  <c:v>582</c:v>
                </c:pt>
                <c:pt idx="2">
                  <c:v>650</c:v>
                </c:pt>
                <c:pt idx="3">
                  <c:v>320</c:v>
                </c:pt>
                <c:pt idx="4">
                  <c:v>9</c:v>
                </c:pt>
                <c:pt idx="5">
                  <c:v>23</c:v>
                </c:pt>
                <c:pt idx="6">
                  <c:v>46</c:v>
                </c:pt>
                <c:pt idx="12">
                  <c:v>2294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91-4C87-8B75-DEBE1925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91-4C87-8B75-DEBE192539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611</c:v>
                      </c:pt>
                      <c:pt idx="1">
                        <c:v>1068</c:v>
                      </c:pt>
                      <c:pt idx="2">
                        <c:v>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3</c:v>
                      </c:pt>
                      <c:pt idx="11">
                        <c:v>6</c:v>
                      </c:pt>
                      <c:pt idx="12">
                        <c:v>1979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91-4C87-8B75-DEBE192539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91-4C87-8B75-DEBE192539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91-4C87-8B75-DEBE192539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91-4C87-8B75-DEBE192539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91-4C87-8B75-DEBE192539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91-4C87-8B75-DEBE192539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91-4C87-8B75-DEBE192539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91-4C87-8B75-DEBE192539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91-4C87-8B75-DEBE192539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91-4C87-8B75-DEBE192539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91-4C87-8B75-DEBE192539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91-4C87-8B75-DEBE192539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91-4C87-8B75-DEBE192539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91-4C87-8B75-DEBE1925397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-8.7774294670846409E-2</c:v>
                </c:pt>
                <c:pt idx="2">
                  <c:v>0.30260521042084165</c:v>
                </c:pt>
                <c:pt idx="3">
                  <c:v>0.57635467980295574</c:v>
                </c:pt>
                <c:pt idx="4">
                  <c:v>-0.59090909090909083</c:v>
                </c:pt>
                <c:pt idx="5">
                  <c:v>2.8333333333333335</c:v>
                </c:pt>
                <c:pt idx="6">
                  <c:v>1.7058823529411766</c:v>
                </c:pt>
                <c:pt idx="12">
                  <c:v>0.14642678660669661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91-4C87-8B75-DEBE1925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7D-44DB-A7CD-530ED81217A9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D-44DB-A7CD-530ED81217A9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7D-44DB-A7CD-530ED81217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9">
                  <c:v>229</c:v>
                </c:pt>
                <c:pt idx="10">
                  <c:v>519</c:v>
                </c:pt>
                <c:pt idx="11">
                  <c:v>484</c:v>
                </c:pt>
                <c:pt idx="12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7D-44DB-A7CD-530ED81217A9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7D-44DB-A7CD-530ED81217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7D-44DB-A7CD-530ED81217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342</c:v>
                </c:pt>
                <c:pt idx="1">
                  <c:v>288</c:v>
                </c:pt>
                <c:pt idx="2">
                  <c:v>331</c:v>
                </c:pt>
                <c:pt idx="3">
                  <c:v>95</c:v>
                </c:pt>
                <c:pt idx="4">
                  <c:v>14</c:v>
                </c:pt>
                <c:pt idx="5">
                  <c:v>23</c:v>
                </c:pt>
                <c:pt idx="6">
                  <c:v>16</c:v>
                </c:pt>
                <c:pt idx="12">
                  <c:v>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7D-44DB-A7CD-530ED8121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7D-44DB-A7CD-530ED81217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1321</c:v>
                      </c:pt>
                      <c:pt idx="1">
                        <c:v>2158</c:v>
                      </c:pt>
                      <c:pt idx="2">
                        <c:v>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57</c:v>
                      </c:pt>
                      <c:pt idx="10">
                        <c:v>35</c:v>
                      </c:pt>
                      <c:pt idx="11">
                        <c:v>12</c:v>
                      </c:pt>
                      <c:pt idx="12">
                        <c:v>4050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7D-44DB-A7CD-530ED81217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7D-44DB-A7CD-530ED81217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7D-44DB-A7CD-530ED81217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7D-44DB-A7CD-530ED81217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7D-44DB-A7CD-530ED81217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7D-44DB-A7CD-530ED81217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7D-44DB-A7CD-530ED81217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7D-44DB-A7CD-530ED81217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7D-44DB-A7CD-530ED81217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7D-44DB-A7CD-530ED81217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7D-44DB-A7CD-530ED81217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7D-44DB-A7CD-530ED81217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7D-44DB-A7CD-530ED81217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7D-44DB-A7CD-530ED81217A9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-0.30346232179226074</c:v>
                </c:pt>
                <c:pt idx="1">
                  <c:v>-0.29238329238329241</c:v>
                </c:pt>
                <c:pt idx="2">
                  <c:v>-0.25784753363228696</c:v>
                </c:pt>
                <c:pt idx="3">
                  <c:v>-1.041666666666663E-2</c:v>
                </c:pt>
                <c:pt idx="4">
                  <c:v>0</c:v>
                </c:pt>
                <c:pt idx="5">
                  <c:v>3.5999999999999996</c:v>
                </c:pt>
                <c:pt idx="6">
                  <c:v>-0.36</c:v>
                </c:pt>
                <c:pt idx="12">
                  <c:v>-0.25269541778975746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7D-44DB-A7CD-530ED8121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C7-46E6-9FB1-A2E54AA122D1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7-46E6-9FB1-A2E54AA122D1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C7-46E6-9FB1-A2E54AA122D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C7-46E6-9FB1-A2E54AA122D1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C7-46E6-9FB1-A2E54AA122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C7-46E6-9FB1-A2E54AA122D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3">
                  <c:v>23503</c:v>
                </c:pt>
                <c:pt idx="4">
                  <c:v>19536</c:v>
                </c:pt>
                <c:pt idx="5">
                  <c:v>23159</c:v>
                </c:pt>
                <c:pt idx="6">
                  <c:v>26869</c:v>
                </c:pt>
                <c:pt idx="12">
                  <c:v>162934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C7-46E6-9FB1-A2E54AA12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C7-46E6-9FB1-A2E54AA122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C7-46E6-9FB1-A2E54AA122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C7-46E6-9FB1-A2E54AA122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C7-46E6-9FB1-A2E54AA122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C7-46E6-9FB1-A2E54AA122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C7-46E6-9FB1-A2E54AA122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C7-46E6-9FB1-A2E54AA122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C7-46E6-9FB1-A2E54AA122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C7-46E6-9FB1-A2E54AA122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C7-46E6-9FB1-A2E54AA122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C7-46E6-9FB1-A2E54AA122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C7-46E6-9FB1-A2E54AA122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C7-46E6-9FB1-A2E54AA122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C7-46E6-9FB1-A2E54AA122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C7-46E6-9FB1-A2E54AA122D1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3">
                  <c:v>5.845530285971634E-2</c:v>
                </c:pt>
                <c:pt idx="4">
                  <c:v>-0.16687278775214298</c:v>
                </c:pt>
                <c:pt idx="5">
                  <c:v>1.3922332647432256E-2</c:v>
                </c:pt>
                <c:pt idx="6">
                  <c:v>7.937974530992653E-2</c:v>
                </c:pt>
                <c:pt idx="12">
                  <c:v>-2.6184143681080574E-2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C7-46E6-9FB1-A2E54AA12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72-421B-B34E-4187FCC4C48B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2-421B-B34E-4187FCC4C48B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72-421B-B34E-4187FCC4C48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9">
                  <c:v>22570</c:v>
                </c:pt>
                <c:pt idx="10">
                  <c:v>18565</c:v>
                </c:pt>
                <c:pt idx="11">
                  <c:v>18483</c:v>
                </c:pt>
                <c:pt idx="12">
                  <c:v>235930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2-421B-B34E-4187FCC4C48B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72-421B-B34E-4187FCC4C4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72-421B-B34E-4187FCC4C48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18130</c:v>
                </c:pt>
                <c:pt idx="1">
                  <c:v>19062</c:v>
                </c:pt>
                <c:pt idx="2">
                  <c:v>19601</c:v>
                </c:pt>
                <c:pt idx="3">
                  <c:v>19232</c:v>
                </c:pt>
                <c:pt idx="4">
                  <c:v>15443</c:v>
                </c:pt>
                <c:pt idx="5">
                  <c:v>19200</c:v>
                </c:pt>
                <c:pt idx="6">
                  <c:v>21605</c:v>
                </c:pt>
                <c:pt idx="12">
                  <c:v>132273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72-421B-B34E-4187FCC4C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72-421B-B34E-4187FCC4C4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15979</c:v>
                      </c:pt>
                      <c:pt idx="1">
                        <c:v>17138</c:v>
                      </c:pt>
                      <c:pt idx="2">
                        <c:v>6170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11531</c:v>
                      </c:pt>
                      <c:pt idx="8">
                        <c:v>4549</c:v>
                      </c:pt>
                      <c:pt idx="9">
                        <c:v>5837</c:v>
                      </c:pt>
                      <c:pt idx="10">
                        <c:v>4402</c:v>
                      </c:pt>
                      <c:pt idx="11">
                        <c:v>5416</c:v>
                      </c:pt>
                      <c:pt idx="12">
                        <c:v>77095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72-421B-B34E-4187FCC4C4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72-421B-B34E-4187FCC4C4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72-421B-B34E-4187FCC4C4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72-421B-B34E-4187FCC4C4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72-421B-B34E-4187FCC4C4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72-421B-B34E-4187FCC4C4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72-421B-B34E-4187FCC4C4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72-421B-B34E-4187FCC4C4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72-421B-B34E-4187FCC4C4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72-421B-B34E-4187FCC4C4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72-421B-B34E-4187FCC4C4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72-421B-B34E-4187FCC4C4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72-421B-B34E-4187FCC4C4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72-421B-B34E-4187FCC4C48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-8.3141888196039959E-3</c:v>
                </c:pt>
                <c:pt idx="1">
                  <c:v>-5.390113162596788E-2</c:v>
                </c:pt>
                <c:pt idx="2">
                  <c:v>-0.11539850166982579</c:v>
                </c:pt>
                <c:pt idx="3">
                  <c:v>4.0242319342276067E-2</c:v>
                </c:pt>
                <c:pt idx="4">
                  <c:v>-0.21353636178447744</c:v>
                </c:pt>
                <c:pt idx="5">
                  <c:v>-3.7876822497794338E-3</c:v>
                </c:pt>
                <c:pt idx="6">
                  <c:v>5.2464925954793351E-2</c:v>
                </c:pt>
                <c:pt idx="12">
                  <c:v>-4.5049923111910029E-2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72-421B-B34E-4187FCC4C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A7-4287-B0C1-23BD4CA8EA3D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7-4287-B0C1-23BD4CA8EA3D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A7-4287-B0C1-23BD4CA8EA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9">
                  <c:v>17980</c:v>
                </c:pt>
                <c:pt idx="10">
                  <c:v>14412</c:v>
                </c:pt>
                <c:pt idx="11">
                  <c:v>14687</c:v>
                </c:pt>
                <c:pt idx="12">
                  <c:v>183335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A7-4287-B0C1-23BD4CA8EA3D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A7-4287-B0C1-23BD4CA8EA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A7-4287-B0C1-23BD4CA8EA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14208</c:v>
                </c:pt>
                <c:pt idx="1">
                  <c:v>15122</c:v>
                </c:pt>
                <c:pt idx="2">
                  <c:v>15694</c:v>
                </c:pt>
                <c:pt idx="3">
                  <c:v>15532</c:v>
                </c:pt>
                <c:pt idx="4">
                  <c:v>10784</c:v>
                </c:pt>
                <c:pt idx="5">
                  <c:v>14746</c:v>
                </c:pt>
                <c:pt idx="6">
                  <c:v>16895</c:v>
                </c:pt>
                <c:pt idx="12">
                  <c:v>102981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A7-4287-B0C1-23BD4CA8E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A7-4287-B0C1-23BD4CA8EA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13232</c:v>
                      </c:pt>
                      <c:pt idx="1">
                        <c:v>14090</c:v>
                      </c:pt>
                      <c:pt idx="2">
                        <c:v>5212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8422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A7-4287-B0C1-23BD4CA8EA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A7-4287-B0C1-23BD4CA8EA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A7-4287-B0C1-23BD4CA8EA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A7-4287-B0C1-23BD4CA8EA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A7-4287-B0C1-23BD4CA8EA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A7-4287-B0C1-23BD4CA8EA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A7-4287-B0C1-23BD4CA8EA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7-4287-B0C1-23BD4CA8EA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7-4287-B0C1-23BD4CA8EA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A7-4287-B0C1-23BD4CA8EA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A7-4287-B0C1-23BD4CA8EA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A7-4287-B0C1-23BD4CA8EA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A7-4287-B0C1-23BD4CA8EA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A7-4287-B0C1-23BD4CA8EA3D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-1.0171380799777086E-2</c:v>
                </c:pt>
                <c:pt idx="1">
                  <c:v>-3.9018810371123536E-2</c:v>
                </c:pt>
                <c:pt idx="2">
                  <c:v>-0.10273855125493114</c:v>
                </c:pt>
                <c:pt idx="3">
                  <c:v>4.7619047619047672E-2</c:v>
                </c:pt>
                <c:pt idx="4">
                  <c:v>-0.29141205072606613</c:v>
                </c:pt>
                <c:pt idx="5">
                  <c:v>4.4959128065396037E-3</c:v>
                </c:pt>
                <c:pt idx="6">
                  <c:v>7.693778684344732E-2</c:v>
                </c:pt>
                <c:pt idx="12">
                  <c:v>-4.6419245513639629E-2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A7-4287-B0C1-23BD4CA8E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75-45A6-9162-6248F448F68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5-45A6-9162-6248F448F68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75-45A6-9162-6248F448F6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9">
                  <c:v>4590</c:v>
                </c:pt>
                <c:pt idx="10">
                  <c:v>4153</c:v>
                </c:pt>
                <c:pt idx="11">
                  <c:v>3796</c:v>
                </c:pt>
                <c:pt idx="12">
                  <c:v>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75-45A6-9162-6248F448F68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75-45A6-9162-6248F448F6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75-45A6-9162-6248F448F6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3922</c:v>
                </c:pt>
                <c:pt idx="1">
                  <c:v>3940</c:v>
                </c:pt>
                <c:pt idx="2">
                  <c:v>3907</c:v>
                </c:pt>
                <c:pt idx="3">
                  <c:v>3700</c:v>
                </c:pt>
                <c:pt idx="4">
                  <c:v>4659</c:v>
                </c:pt>
                <c:pt idx="5">
                  <c:v>4454</c:v>
                </c:pt>
                <c:pt idx="6">
                  <c:v>4710</c:v>
                </c:pt>
                <c:pt idx="12">
                  <c:v>29292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75-45A6-9162-6248F448F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75-45A6-9162-6248F448F6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2747</c:v>
                      </c:pt>
                      <c:pt idx="1">
                        <c:v>3048</c:v>
                      </c:pt>
                      <c:pt idx="2">
                        <c:v>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3109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75-45A6-9162-6248F448F6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75-45A6-9162-6248F448F6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75-45A6-9162-6248F448F6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75-45A6-9162-6248F448F6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75-45A6-9162-6248F448F6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75-45A6-9162-6248F448F6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75-45A6-9162-6248F448F6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75-45A6-9162-6248F448F6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75-45A6-9162-6248F448F6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75-45A6-9162-6248F448F6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75-45A6-9162-6248F448F6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75-45A6-9162-6248F448F6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75-45A6-9162-6248F448F6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75-45A6-9162-6248F448F68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-1.5274949083503575E-3</c:v>
                </c:pt>
                <c:pt idx="1">
                  <c:v>-0.10698096101541255</c:v>
                </c:pt>
                <c:pt idx="2">
                  <c:v>-0.16284551103492606</c:v>
                </c:pt>
                <c:pt idx="3">
                  <c:v>1.0376843255051948E-2</c:v>
                </c:pt>
                <c:pt idx="4">
                  <c:v>5.4788317862802804E-2</c:v>
                </c:pt>
                <c:pt idx="5">
                  <c:v>-3.026344437187023E-2</c:v>
                </c:pt>
                <c:pt idx="6">
                  <c:v>-2.6859504132231371E-2</c:v>
                </c:pt>
                <c:pt idx="12">
                  <c:v>-4.0204462793669515E-2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75-45A6-9162-6248F448F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49-470A-A125-B1B7B0209413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9-470A-A125-B1B7B0209413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49-470A-A125-B1B7B020941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9">
                  <c:v>4771</c:v>
                </c:pt>
                <c:pt idx="10">
                  <c:v>4798</c:v>
                </c:pt>
                <c:pt idx="11">
                  <c:v>4807</c:v>
                </c:pt>
                <c:pt idx="12">
                  <c:v>51880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49-470A-A125-B1B7B0209413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49-470A-A125-B1B7B02094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49-470A-A125-B1B7B020941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4398</c:v>
                </c:pt>
                <c:pt idx="1">
                  <c:v>4223</c:v>
                </c:pt>
                <c:pt idx="2">
                  <c:v>4453</c:v>
                </c:pt>
                <c:pt idx="3">
                  <c:v>4271</c:v>
                </c:pt>
                <c:pt idx="4">
                  <c:v>4093</c:v>
                </c:pt>
                <c:pt idx="5">
                  <c:v>3959</c:v>
                </c:pt>
                <c:pt idx="6">
                  <c:v>5264</c:v>
                </c:pt>
                <c:pt idx="12">
                  <c:v>30661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49-470A-A125-B1B7B0209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49-470A-A125-B1B7B02094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5052</c:v>
                      </c:pt>
                      <c:pt idx="1">
                        <c:v>5265</c:v>
                      </c:pt>
                      <c:pt idx="2">
                        <c:v>2695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1764</c:v>
                      </c:pt>
                      <c:pt idx="8">
                        <c:v>1176</c:v>
                      </c:pt>
                      <c:pt idx="9">
                        <c:v>828</c:v>
                      </c:pt>
                      <c:pt idx="10">
                        <c:v>526</c:v>
                      </c:pt>
                      <c:pt idx="11">
                        <c:v>845</c:v>
                      </c:pt>
                      <c:pt idx="12">
                        <c:v>19586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49-470A-A125-B1B7B02094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49-470A-A125-B1B7B02094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49-470A-A125-B1B7B02094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49-470A-A125-B1B7B02094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49-470A-A125-B1B7B02094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49-470A-A125-B1B7B02094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49-470A-A125-B1B7B02094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49-470A-A125-B1B7B02094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49-470A-A125-B1B7B02094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49-470A-A125-B1B7B02094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49-470A-A125-B1B7B02094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49-470A-A125-B1B7B02094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49-470A-A125-B1B7B02094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49-470A-A125-B1B7B0209413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6.8681318681318437E-3</c:v>
                </c:pt>
                <c:pt idx="1">
                  <c:v>0.11926848661542544</c:v>
                </c:pt>
                <c:pt idx="2">
                  <c:v>-0.14332435552135436</c:v>
                </c:pt>
                <c:pt idx="3">
                  <c:v>0.14904492870594566</c:v>
                </c:pt>
                <c:pt idx="4">
                  <c:v>7.3432992394440122E-2</c:v>
                </c:pt>
                <c:pt idx="5">
                  <c:v>0.109585201793722</c:v>
                </c:pt>
                <c:pt idx="6">
                  <c:v>0.20595647193585331</c:v>
                </c:pt>
                <c:pt idx="12">
                  <c:v>6.4544128879938878E-2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49-470A-A125-B1B7B0209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287810</c:v>
                </c:pt>
                <c:pt idx="1">
                  <c:v>278594</c:v>
                </c:pt>
                <c:pt idx="2">
                  <c:v>257117</c:v>
                </c:pt>
                <c:pt idx="3">
                  <c:v>140346</c:v>
                </c:pt>
                <c:pt idx="4">
                  <c:v>96681</c:v>
                </c:pt>
                <c:pt idx="5">
                  <c:v>250224</c:v>
                </c:pt>
                <c:pt idx="6">
                  <c:v>272428</c:v>
                </c:pt>
                <c:pt idx="7">
                  <c:v>264633</c:v>
                </c:pt>
                <c:pt idx="8">
                  <c:v>252163</c:v>
                </c:pt>
                <c:pt idx="9">
                  <c:v>234964</c:v>
                </c:pt>
                <c:pt idx="10">
                  <c:v>227194</c:v>
                </c:pt>
                <c:pt idx="11">
                  <c:v>224100</c:v>
                </c:pt>
                <c:pt idx="12">
                  <c:v>232379</c:v>
                </c:pt>
                <c:pt idx="13">
                  <c:v>235365</c:v>
                </c:pt>
                <c:pt idx="14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5-4B8D-81DE-A59B1C8B8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3.3080396562739978E-2</c:v>
                </c:pt>
                <c:pt idx="1">
                  <c:v>8.3530066078866927E-2</c:v>
                </c:pt>
                <c:pt idx="2">
                  <c:v>0.83202228777450027</c:v>
                </c:pt>
                <c:pt idx="3">
                  <c:v>0.45163992925186958</c:v>
                </c:pt>
                <c:pt idx="4">
                  <c:v>-0.61362219451371569</c:v>
                </c:pt>
                <c:pt idx="5">
                  <c:v>-8.1504103836609998E-2</c:v>
                </c:pt>
                <c:pt idx="6">
                  <c:v>2.9455887965597727E-2</c:v>
                </c:pt>
                <c:pt idx="7">
                  <c:v>4.9452140083993346E-2</c:v>
                </c:pt>
                <c:pt idx="8">
                  <c:v>7.3198447421732649E-2</c:v>
                </c:pt>
                <c:pt idx="9">
                  <c:v>3.4199846826940883E-2</c:v>
                </c:pt>
                <c:pt idx="10">
                  <c:v>1.3806336456938961E-2</c:v>
                </c:pt>
                <c:pt idx="11">
                  <c:v>-3.5627143588706334E-2</c:v>
                </c:pt>
                <c:pt idx="12">
                  <c:v>-1.2686678138210894E-2</c:v>
                </c:pt>
                <c:pt idx="13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5-4B8D-81DE-A59B1C8B8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54-4F9E-9076-AE386B1BC618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54-4F9E-9076-AE386B1BC618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54-4F9E-9076-AE386B1BC6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9">
                  <c:v>3489</c:v>
                </c:pt>
                <c:pt idx="10">
                  <c:v>1304</c:v>
                </c:pt>
                <c:pt idx="11">
                  <c:v>1399</c:v>
                </c:pt>
                <c:pt idx="12">
                  <c:v>29188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54-4F9E-9076-AE386B1BC618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54-4F9E-9076-AE386B1BC6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54-4F9E-9076-AE386B1BC6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851</c:v>
                </c:pt>
                <c:pt idx="1">
                  <c:v>670</c:v>
                </c:pt>
                <c:pt idx="2">
                  <c:v>929</c:v>
                </c:pt>
                <c:pt idx="3">
                  <c:v>2250</c:v>
                </c:pt>
                <c:pt idx="4">
                  <c:v>1847</c:v>
                </c:pt>
                <c:pt idx="5">
                  <c:v>2922</c:v>
                </c:pt>
                <c:pt idx="6">
                  <c:v>5186</c:v>
                </c:pt>
                <c:pt idx="12">
                  <c:v>14655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54-4F9E-9076-AE386B1BC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54-4F9E-9076-AE386B1BC6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827</c:v>
                      </c:pt>
                      <c:pt idx="1">
                        <c:v>1316</c:v>
                      </c:pt>
                      <c:pt idx="2">
                        <c:v>486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8045</c:v>
                      </c:pt>
                      <c:pt idx="8">
                        <c:v>3978</c:v>
                      </c:pt>
                      <c:pt idx="9">
                        <c:v>3756</c:v>
                      </c:pt>
                      <c:pt idx="10">
                        <c:v>1562</c:v>
                      </c:pt>
                      <c:pt idx="11">
                        <c:v>1855</c:v>
                      </c:pt>
                      <c:pt idx="12">
                        <c:v>26839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54-4F9E-9076-AE386B1BC6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54-4F9E-9076-AE386B1BC6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54-4F9E-9076-AE386B1BC6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54-4F9E-9076-AE386B1BC6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54-4F9E-9076-AE386B1BC6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54-4F9E-9076-AE386B1BC6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54-4F9E-9076-AE386B1BC6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54-4F9E-9076-AE386B1BC6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54-4F9E-9076-AE386B1BC6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54-4F9E-9076-AE386B1BC6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54-4F9E-9076-AE386B1BC6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54-4F9E-9076-AE386B1BC6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54-4F9E-9076-AE386B1BC6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54-4F9E-9076-AE386B1BC61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-0.17538759689922478</c:v>
                </c:pt>
                <c:pt idx="1">
                  <c:v>-0.50111690245718543</c:v>
                </c:pt>
                <c:pt idx="2">
                  <c:v>-0.60299145299145307</c:v>
                </c:pt>
                <c:pt idx="3">
                  <c:v>0.6268980477223427</c:v>
                </c:pt>
                <c:pt idx="4">
                  <c:v>-0.16273798730734357</c:v>
                </c:pt>
                <c:pt idx="5">
                  <c:v>6.8763716166788669E-2</c:v>
                </c:pt>
                <c:pt idx="6">
                  <c:v>0.26118677042801552</c:v>
                </c:pt>
                <c:pt idx="12">
                  <c:v>-3.2673267326732702E-2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54-4F9E-9076-AE386B1BC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235930</c:v>
                </c:pt>
                <c:pt idx="1">
                  <c:v>229046</c:v>
                </c:pt>
                <c:pt idx="2">
                  <c:v>211298</c:v>
                </c:pt>
                <c:pt idx="3">
                  <c:v>116590</c:v>
                </c:pt>
                <c:pt idx="4">
                  <c:v>77095</c:v>
                </c:pt>
                <c:pt idx="5">
                  <c:v>179597</c:v>
                </c:pt>
                <c:pt idx="6">
                  <c:v>174825</c:v>
                </c:pt>
                <c:pt idx="7">
                  <c:v>170572</c:v>
                </c:pt>
                <c:pt idx="8">
                  <c:v>169148</c:v>
                </c:pt>
                <c:pt idx="9">
                  <c:v>168456</c:v>
                </c:pt>
                <c:pt idx="10">
                  <c:v>166846</c:v>
                </c:pt>
                <c:pt idx="11">
                  <c:v>162205</c:v>
                </c:pt>
                <c:pt idx="12">
                  <c:v>162021</c:v>
                </c:pt>
                <c:pt idx="13">
                  <c:v>154116</c:v>
                </c:pt>
                <c:pt idx="14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7-425B-89E3-721A28D3D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3.0055098102564459E-2</c:v>
                </c:pt>
                <c:pt idx="1">
                  <c:v>8.3995115902658846E-2</c:v>
                </c:pt>
                <c:pt idx="2">
                  <c:v>0.81231666523715584</c:v>
                </c:pt>
                <c:pt idx="3">
                  <c:v>0.51229003177897403</c:v>
                </c:pt>
                <c:pt idx="4">
                  <c:v>-0.57073336414305365</c:v>
                </c:pt>
                <c:pt idx="5">
                  <c:v>2.7295867295867193E-2</c:v>
                </c:pt>
                <c:pt idx="6">
                  <c:v>2.4933752315737578E-2</c:v>
                </c:pt>
                <c:pt idx="7">
                  <c:v>8.4186629460589746E-3</c:v>
                </c:pt>
                <c:pt idx="8">
                  <c:v>4.1078976112456367E-3</c:v>
                </c:pt>
                <c:pt idx="9">
                  <c:v>9.6496170120949909E-3</c:v>
                </c:pt>
                <c:pt idx="10">
                  <c:v>2.8611941678739816E-2</c:v>
                </c:pt>
                <c:pt idx="11">
                  <c:v>1.1356552545658261E-3</c:v>
                </c:pt>
                <c:pt idx="12">
                  <c:v>5.1292532897298182E-2</c:v>
                </c:pt>
                <c:pt idx="13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7-425B-89E3-721A28D3D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183335</c:v>
                </c:pt>
                <c:pt idx="1">
                  <c:v>180038</c:v>
                </c:pt>
                <c:pt idx="2">
                  <c:v>163913</c:v>
                </c:pt>
                <c:pt idx="3">
                  <c:v>87353</c:v>
                </c:pt>
                <c:pt idx="4">
                  <c:v>0</c:v>
                </c:pt>
                <c:pt idx="5">
                  <c:v>149743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9-4D52-9898-8154CD382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1.8312800630977843E-2</c:v>
                </c:pt>
                <c:pt idx="1">
                  <c:v>9.8375357659246099E-2</c:v>
                </c:pt>
                <c:pt idx="2">
                  <c:v>0.8764438542465629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9-4D52-9898-8154CD382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A7-4236-B992-410B09382D4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A7-4236-B992-410B09382D4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A7-4236-B992-410B09382D4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A7-4236-B992-410B09382D4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A7-4236-B992-410B09382D4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A7-4236-B992-410B09382D4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A7-4236-B992-410B09382D4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4A7-4236-B992-410B09382D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287810</c:v>
                </c:pt>
                <c:pt idx="1">
                  <c:v>29188</c:v>
                </c:pt>
                <c:pt idx="2">
                  <c:v>258622</c:v>
                </c:pt>
                <c:pt idx="3">
                  <c:v>116159</c:v>
                </c:pt>
                <c:pt idx="4">
                  <c:v>21459</c:v>
                </c:pt>
                <c:pt idx="5">
                  <c:v>24579</c:v>
                </c:pt>
                <c:pt idx="6">
                  <c:v>6534</c:v>
                </c:pt>
                <c:pt idx="7">
                  <c:v>5563</c:v>
                </c:pt>
                <c:pt idx="8">
                  <c:v>3402</c:v>
                </c:pt>
                <c:pt idx="9">
                  <c:v>2731</c:v>
                </c:pt>
                <c:pt idx="10">
                  <c:v>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A7-4236-B992-410B09382D45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3.3080396562739978E-2</c:v>
                </c:pt>
                <c:pt idx="1">
                  <c:v>-8.838778187269658E-2</c:v>
                </c:pt>
                <c:pt idx="2">
                  <c:v>4.8853091947310467E-2</c:v>
                </c:pt>
                <c:pt idx="3">
                  <c:v>9.7599924407067995E-2</c:v>
                </c:pt>
                <c:pt idx="4">
                  <c:v>3.2427231176329174E-2</c:v>
                </c:pt>
                <c:pt idx="5">
                  <c:v>-2.0327633624297459E-2</c:v>
                </c:pt>
                <c:pt idx="6">
                  <c:v>-0.26402342870015771</c:v>
                </c:pt>
                <c:pt idx="7">
                  <c:v>1.3296903460837894E-2</c:v>
                </c:pt>
                <c:pt idx="8">
                  <c:v>-7.8298564074776533E-2</c:v>
                </c:pt>
                <c:pt idx="9">
                  <c:v>-5.3379549393414161E-2</c:v>
                </c:pt>
                <c:pt idx="10">
                  <c:v>5.7718320528081346E-2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A7-4236-B992-410B09382D4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A7-4236-B992-410B09382D4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A7-4236-B992-410B09382D4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A7-4236-B992-410B09382D4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A7-4236-B992-410B09382D4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4A7-4236-B992-410B09382D4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4A7-4236-B992-410B09382D4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4A7-4236-B992-410B09382D45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0.10141412737569924</c:v>
                </c:pt>
                <c:pt idx="2">
                  <c:v>0.89858587262430079</c:v>
                </c:pt>
                <c:pt idx="3">
                  <c:v>0.40359612244188875</c:v>
                </c:pt>
                <c:pt idx="4">
                  <c:v>7.4559605295159995E-2</c:v>
                </c:pt>
                <c:pt idx="5">
                  <c:v>8.5400090337375348E-2</c:v>
                </c:pt>
                <c:pt idx="6">
                  <c:v>2.27024773287933E-2</c:v>
                </c:pt>
                <c:pt idx="7">
                  <c:v>1.9328723810847433E-2</c:v>
                </c:pt>
                <c:pt idx="8">
                  <c:v>1.1820298113338661E-2</c:v>
                </c:pt>
                <c:pt idx="9">
                  <c:v>9.4888989263750383E-3</c:v>
                </c:pt>
                <c:pt idx="10">
                  <c:v>0.27168965637052223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4A7-4236-B992-410B0938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63-4137-B4DA-E25718B3371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63-4137-B4DA-E25718B3371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A63-4137-B4DA-E25718B3371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63-4137-B4DA-E25718B3371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A63-4137-B4DA-E25718B3371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63-4137-B4DA-E25718B337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A63-4137-B4DA-E25718B3371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63-4137-B4DA-E25718B337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24893</c:v>
                </c:pt>
                <c:pt idx="1">
                  <c:v>4112</c:v>
                </c:pt>
                <c:pt idx="2">
                  <c:v>2896</c:v>
                </c:pt>
                <c:pt idx="3">
                  <c:v>1216</c:v>
                </c:pt>
                <c:pt idx="4">
                  <c:v>20781</c:v>
                </c:pt>
                <c:pt idx="5">
                  <c:v>10171</c:v>
                </c:pt>
                <c:pt idx="6">
                  <c:v>1166</c:v>
                </c:pt>
                <c:pt idx="7">
                  <c:v>1892</c:v>
                </c:pt>
                <c:pt idx="8">
                  <c:v>531</c:v>
                </c:pt>
                <c:pt idx="9">
                  <c:v>628</c:v>
                </c:pt>
                <c:pt idx="10">
                  <c:v>17</c:v>
                </c:pt>
                <c:pt idx="11">
                  <c:v>25</c:v>
                </c:pt>
                <c:pt idx="12">
                  <c:v>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63-4137-B4DA-E25718B3371F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julio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2.5416048772450184E-2</c:v>
                </c:pt>
                <c:pt idx="1">
                  <c:v>-4.3943269007207575E-2</c:v>
                </c:pt>
                <c:pt idx="2">
                  <c:v>3.5025017869906971E-2</c:v>
                </c:pt>
                <c:pt idx="3">
                  <c:v>-0.19095143047238861</c:v>
                </c:pt>
                <c:pt idx="4">
                  <c:v>4.0350438047559445E-2</c:v>
                </c:pt>
                <c:pt idx="5">
                  <c:v>6.1580210833942273E-2</c:v>
                </c:pt>
                <c:pt idx="6">
                  <c:v>-0.18745644599303135</c:v>
                </c:pt>
                <c:pt idx="7">
                  <c:v>-3.9106145251396662E-2</c:v>
                </c:pt>
                <c:pt idx="8">
                  <c:v>-0.38612716763005783</c:v>
                </c:pt>
                <c:pt idx="9">
                  <c:v>-9.3795093795093765E-2</c:v>
                </c:pt>
                <c:pt idx="10">
                  <c:v>2.4</c:v>
                </c:pt>
                <c:pt idx="11">
                  <c:v>0.92307692307692313</c:v>
                </c:pt>
                <c:pt idx="12">
                  <c:v>0.17306981898780949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63-4137-B4DA-E25718B3371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A63-4137-B4DA-E25718B3371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A63-4137-B4DA-E25718B3371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A63-4137-B4DA-E25718B3371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63-4137-B4DA-E25718B3371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A63-4137-B4DA-E25718B3371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A63-4137-B4DA-E25718B3371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A63-4137-B4DA-E25718B3371F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0.16518700036154743</c:v>
                </c:pt>
                <c:pt idx="2">
                  <c:v>0.11633792632466959</c:v>
                </c:pt>
                <c:pt idx="3">
                  <c:v>4.884907403687784E-2</c:v>
                </c:pt>
                <c:pt idx="4">
                  <c:v>0.83481299963845257</c:v>
                </c:pt>
                <c:pt idx="5">
                  <c:v>0.40858875989233923</c:v>
                </c:pt>
                <c:pt idx="6">
                  <c:v>4.6840477242598322E-2</c:v>
                </c:pt>
                <c:pt idx="7">
                  <c:v>7.6005302695536903E-2</c:v>
                </c:pt>
                <c:pt idx="8">
                  <c:v>2.1331297955248463E-2</c:v>
                </c:pt>
                <c:pt idx="9">
                  <c:v>2.5227975736150723E-2</c:v>
                </c:pt>
                <c:pt idx="10">
                  <c:v>6.8292291005503554E-4</c:v>
                </c:pt>
                <c:pt idx="11">
                  <c:v>1.0042983971397582E-3</c:v>
                </c:pt>
                <c:pt idx="12">
                  <c:v>0.25513196480938416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A63-4137-B4DA-E25718B33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0-4D9E-8377-68563ECF7CE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E0-4D9E-8377-68563ECF7C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E0-4D9E-8377-68563ECF7C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E0-4D9E-8377-68563ECF7C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E0-4D9E-8377-68563ECF7CE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1E0-4D9E-8377-68563ECF7CE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1E0-4D9E-8377-68563ECF7CE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1E0-4D9E-8377-68563ECF7C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162934</c:v>
                </c:pt>
                <c:pt idx="1">
                  <c:v>14655</c:v>
                </c:pt>
                <c:pt idx="2">
                  <c:v>148279</c:v>
                </c:pt>
                <c:pt idx="3">
                  <c:v>66583</c:v>
                </c:pt>
                <c:pt idx="4">
                  <c:v>12375</c:v>
                </c:pt>
                <c:pt idx="5">
                  <c:v>13630</c:v>
                </c:pt>
                <c:pt idx="6">
                  <c:v>3574</c:v>
                </c:pt>
                <c:pt idx="7">
                  <c:v>2805</c:v>
                </c:pt>
                <c:pt idx="8">
                  <c:v>2294</c:v>
                </c:pt>
                <c:pt idx="9">
                  <c:v>1109</c:v>
                </c:pt>
                <c:pt idx="10">
                  <c:v>45909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E0-4D9E-8377-68563ECF7CE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-2.6184143681080574E-2</c:v>
                </c:pt>
                <c:pt idx="1">
                  <c:v>-3.2673267326732702E-2</c:v>
                </c:pt>
                <c:pt idx="2">
                  <c:v>-2.5538067229652017E-2</c:v>
                </c:pt>
                <c:pt idx="3">
                  <c:v>-7.9119110766755485E-3</c:v>
                </c:pt>
                <c:pt idx="4">
                  <c:v>-3.9878966560633056E-2</c:v>
                </c:pt>
                <c:pt idx="5">
                  <c:v>-0.10540824363349965</c:v>
                </c:pt>
                <c:pt idx="6">
                  <c:v>-5.3495762711864403E-2</c:v>
                </c:pt>
                <c:pt idx="7">
                  <c:v>-0.2184452493730844</c:v>
                </c:pt>
                <c:pt idx="8">
                  <c:v>0.14642678660669661</c:v>
                </c:pt>
                <c:pt idx="9">
                  <c:v>-0.25269541778975746</c:v>
                </c:pt>
                <c:pt idx="10">
                  <c:v>-3.6244465665422609E-3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E0-4D9E-8377-68563ECF7CE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E0-4D9E-8377-68563ECF7CE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E0-4D9E-8377-68563ECF7CE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E0-4D9E-8377-68563ECF7CE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E0-4D9E-8377-68563ECF7CE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1E0-4D9E-8377-68563ECF7CE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1E0-4D9E-8377-68563ECF7CE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1E0-4D9E-8377-68563ECF7CE4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8.9944394662869631E-2</c:v>
                </c:pt>
                <c:pt idx="2">
                  <c:v>0.91005560533713037</c:v>
                </c:pt>
                <c:pt idx="3">
                  <c:v>0.40865012827279756</c:v>
                </c:pt>
                <c:pt idx="4">
                  <c:v>7.5950998563835664E-2</c:v>
                </c:pt>
                <c:pt idx="5">
                  <c:v>8.365350387273375E-2</c:v>
                </c:pt>
                <c:pt idx="6">
                  <c:v>2.193526213067868E-2</c:v>
                </c:pt>
                <c:pt idx="7">
                  <c:v>1.7215559674469416E-2</c:v>
                </c:pt>
                <c:pt idx="8">
                  <c:v>1.4079320461045576E-2</c:v>
                </c:pt>
                <c:pt idx="9">
                  <c:v>6.8064369622055556E-3</c:v>
                </c:pt>
                <c:pt idx="10">
                  <c:v>0.28176439539936415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1E0-4D9E-8377-68563ECF7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03-4F19-8282-D9109180612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03-4F19-8282-D910918061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003-4F19-8282-D910918061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003-4F19-8282-D910918061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003-4F19-8282-D910918061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003-4F19-8282-D910918061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003-4F19-8282-D9109180612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003-4F19-8282-D910918061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132273</c:v>
                </c:pt>
                <c:pt idx="1">
                  <c:v>10175</c:v>
                </c:pt>
                <c:pt idx="2">
                  <c:v>122098</c:v>
                </c:pt>
                <c:pt idx="3">
                  <c:v>54942</c:v>
                </c:pt>
                <c:pt idx="4">
                  <c:v>10770</c:v>
                </c:pt>
                <c:pt idx="5">
                  <c:v>11092</c:v>
                </c:pt>
                <c:pt idx="6">
                  <c:v>2739</c:v>
                </c:pt>
                <c:pt idx="7">
                  <c:v>2311</c:v>
                </c:pt>
                <c:pt idx="8">
                  <c:v>2011</c:v>
                </c:pt>
                <c:pt idx="9">
                  <c:v>814</c:v>
                </c:pt>
                <c:pt idx="10">
                  <c:v>37419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03-4F19-8282-D9109180612C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-4.5049923111910029E-2</c:v>
                </c:pt>
                <c:pt idx="1">
                  <c:v>-7.5924075924075907E-2</c:v>
                </c:pt>
                <c:pt idx="2">
                  <c:v>-4.2383648883939085E-2</c:v>
                </c:pt>
                <c:pt idx="3">
                  <c:v>-2.9104596299634244E-2</c:v>
                </c:pt>
                <c:pt idx="4">
                  <c:v>-4.3516873889875685E-2</c:v>
                </c:pt>
                <c:pt idx="5">
                  <c:v>-0.14538870483088062</c:v>
                </c:pt>
                <c:pt idx="6">
                  <c:v>-0.10314341846758346</c:v>
                </c:pt>
                <c:pt idx="7">
                  <c:v>-0.25881975625400899</c:v>
                </c:pt>
                <c:pt idx="8">
                  <c:v>0.10921125206839499</c:v>
                </c:pt>
                <c:pt idx="9">
                  <c:v>-0.29948364888123924</c:v>
                </c:pt>
                <c:pt idx="10">
                  <c:v>-2.8779278919177642E-3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03-4F19-8282-D9109180612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003-4F19-8282-D9109180612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003-4F19-8282-D9109180612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003-4F19-8282-D9109180612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003-4F19-8282-D9109180612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003-4F19-8282-D9109180612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003-4F19-8282-D9109180612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003-4F19-8282-D9109180612C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7.6924240018749104E-2</c:v>
                </c:pt>
                <c:pt idx="2">
                  <c:v>0.92307575998125091</c:v>
                </c:pt>
                <c:pt idx="3">
                  <c:v>0.41536821573563765</c:v>
                </c:pt>
                <c:pt idx="4">
                  <c:v>8.1422512530901991E-2</c:v>
                </c:pt>
                <c:pt idx="5">
                  <c:v>8.3856871772772984E-2</c:v>
                </c:pt>
                <c:pt idx="6">
                  <c:v>2.070717379964165E-2</c:v>
                </c:pt>
                <c:pt idx="7">
                  <c:v>1.7471441639639231E-2</c:v>
                </c:pt>
                <c:pt idx="8">
                  <c:v>1.5203405078889872E-2</c:v>
                </c:pt>
                <c:pt idx="9">
                  <c:v>6.1539392014999285E-3</c:v>
                </c:pt>
                <c:pt idx="10">
                  <c:v>0.28289220022226758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003-4F19-8282-D9109180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9E-47F6-BCF2-6ED8D170D05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9E-47F6-BCF2-6ED8D170D0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39E-47F6-BCF2-6ED8D170D0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39E-47F6-BCF2-6ED8D170D0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9E-47F6-BCF2-6ED8D170D0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39E-47F6-BCF2-6ED8D170D0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39E-47F6-BCF2-6ED8D170D05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39E-47F6-BCF2-6ED8D170D0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30661</c:v>
                </c:pt>
                <c:pt idx="1">
                  <c:v>4480</c:v>
                </c:pt>
                <c:pt idx="2">
                  <c:v>26181</c:v>
                </c:pt>
                <c:pt idx="3">
                  <c:v>11641</c:v>
                </c:pt>
                <c:pt idx="4">
                  <c:v>1605</c:v>
                </c:pt>
                <c:pt idx="5">
                  <c:v>2538</c:v>
                </c:pt>
                <c:pt idx="6">
                  <c:v>835</c:v>
                </c:pt>
                <c:pt idx="7">
                  <c:v>494</c:v>
                </c:pt>
                <c:pt idx="8">
                  <c:v>283</c:v>
                </c:pt>
                <c:pt idx="9">
                  <c:v>295</c:v>
                </c:pt>
                <c:pt idx="10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9E-47F6-BCF2-6ED8D170D054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6.4544128879938878E-2</c:v>
                </c:pt>
                <c:pt idx="1">
                  <c:v>8.2387050012080243E-2</c:v>
                </c:pt>
                <c:pt idx="2">
                  <c:v>6.1549689818756859E-2</c:v>
                </c:pt>
                <c:pt idx="3">
                  <c:v>0.10603325415676967</c:v>
                </c:pt>
                <c:pt idx="4">
                  <c:v>-1.4732965009208066E-2</c:v>
                </c:pt>
                <c:pt idx="5">
                  <c:v>0.12450155073105895</c:v>
                </c:pt>
                <c:pt idx="6">
                  <c:v>0.15650969529085867</c:v>
                </c:pt>
                <c:pt idx="7">
                  <c:v>4.8832271762208057E-2</c:v>
                </c:pt>
                <c:pt idx="8">
                  <c:v>0.50531914893617014</c:v>
                </c:pt>
                <c:pt idx="9">
                  <c:v>-8.3850931677018625E-2</c:v>
                </c:pt>
                <c:pt idx="10">
                  <c:v>-6.9013919756696351E-3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9E-47F6-BCF2-6ED8D170D05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39E-47F6-BCF2-6ED8D170D05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39E-47F6-BCF2-6ED8D170D05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39E-47F6-BCF2-6ED8D170D05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39E-47F6-BCF2-6ED8D170D05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39E-47F6-BCF2-6ED8D170D05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39E-47F6-BCF2-6ED8D170D05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39E-47F6-BCF2-6ED8D170D054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0.14611395583966602</c:v>
                </c:pt>
                <c:pt idx="2">
                  <c:v>0.85388604416033398</c:v>
                </c:pt>
                <c:pt idx="3">
                  <c:v>0.37966798212713221</c:v>
                </c:pt>
                <c:pt idx="4">
                  <c:v>5.234662926845178E-2</c:v>
                </c:pt>
                <c:pt idx="5">
                  <c:v>8.2776165160953652E-2</c:v>
                </c:pt>
                <c:pt idx="6">
                  <c:v>2.723329310850918E-2</c:v>
                </c:pt>
                <c:pt idx="7">
                  <c:v>1.6111672809106029E-2</c:v>
                </c:pt>
                <c:pt idx="8">
                  <c:v>9.2299664068360449E-3</c:v>
                </c:pt>
                <c:pt idx="9">
                  <c:v>9.6213430742637229E-3</c:v>
                </c:pt>
                <c:pt idx="10">
                  <c:v>0.27689899220508135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9E-47F6-BCF2-6ED8D170D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6F-4056-82CA-F81D20DEC1B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6F-4056-82CA-F81D20DEC1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6F-4056-82CA-F81D20DEC1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6F-4056-82CA-F81D20DEC1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6F-4056-82CA-F81D20DEC1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6F-4056-82CA-F81D20DEC1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6F-4056-82CA-F81D20DEC1B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96F-4056-82CA-F81D20DEC1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31278</c:v>
                </c:pt>
                <c:pt idx="1">
                  <c:v>5513</c:v>
                </c:pt>
                <c:pt idx="2">
                  <c:v>25765</c:v>
                </c:pt>
                <c:pt idx="3">
                  <c:v>11425</c:v>
                </c:pt>
                <c:pt idx="4">
                  <c:v>2462</c:v>
                </c:pt>
                <c:pt idx="5">
                  <c:v>2463</c:v>
                </c:pt>
                <c:pt idx="6">
                  <c:v>711</c:v>
                </c:pt>
                <c:pt idx="7">
                  <c:v>738</c:v>
                </c:pt>
                <c:pt idx="8">
                  <c:v>46</c:v>
                </c:pt>
                <c:pt idx="9">
                  <c:v>19</c:v>
                </c:pt>
                <c:pt idx="10">
                  <c:v>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6F-4056-82CA-F81D20DEC1B8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6.4348181168544016E-2</c:v>
                </c:pt>
                <c:pt idx="1">
                  <c:v>0.27438742487286172</c:v>
                </c:pt>
                <c:pt idx="2">
                  <c:v>2.8091456845297458E-2</c:v>
                </c:pt>
                <c:pt idx="3">
                  <c:v>-6.1678712220762155E-2</c:v>
                </c:pt>
                <c:pt idx="4">
                  <c:v>0.66915254237288146</c:v>
                </c:pt>
                <c:pt idx="5">
                  <c:v>0.10846084608460838</c:v>
                </c:pt>
                <c:pt idx="6">
                  <c:v>8.8820826952526799E-2</c:v>
                </c:pt>
                <c:pt idx="7">
                  <c:v>-1.9920318725099584E-2</c:v>
                </c:pt>
                <c:pt idx="8">
                  <c:v>1.4210526315789473</c:v>
                </c:pt>
                <c:pt idx="9">
                  <c:v>-0.24</c:v>
                </c:pt>
                <c:pt idx="10">
                  <c:v>2.1064874644610931E-2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6F-4056-82CA-F81D20DEC1B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6F-4056-82CA-F81D20DEC1B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96F-4056-82CA-F81D20DEC1B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96F-4056-82CA-F81D20DEC1B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96F-4056-82CA-F81D20DEC1B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96F-4056-82CA-F81D20DEC1B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96F-4056-82CA-F81D20DEC1B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96F-4056-82CA-F81D20DEC1B8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0.17625807276680094</c:v>
                </c:pt>
                <c:pt idx="2">
                  <c:v>0.82374192723319906</c:v>
                </c:pt>
                <c:pt idx="3">
                  <c:v>0.36527271564678049</c:v>
                </c:pt>
                <c:pt idx="4">
                  <c:v>7.8713472728435319E-2</c:v>
                </c:pt>
                <c:pt idx="5">
                  <c:v>7.8745444082102434E-2</c:v>
                </c:pt>
                <c:pt idx="6">
                  <c:v>2.2731632457318244E-2</c:v>
                </c:pt>
                <c:pt idx="7">
                  <c:v>2.3594859006330328E-2</c:v>
                </c:pt>
                <c:pt idx="8">
                  <c:v>1.4706822686872563E-3</c:v>
                </c:pt>
                <c:pt idx="9">
                  <c:v>6.0745571967517104E-4</c:v>
                </c:pt>
                <c:pt idx="10">
                  <c:v>0.2526056653238698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96F-4056-82CA-F81D20DE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35-4DDD-AC90-E6D734344E6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35-4DDD-AC90-E6D734344E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35-4DDD-AC90-E6D734344E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35-4DDD-AC90-E6D734344E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35-4DDD-AC90-E6D734344E6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35-4DDD-AC90-E6D734344E6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35-4DDD-AC90-E6D734344E6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035-4DDD-AC90-E6D734344E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194366</c:v>
                </c:pt>
                <c:pt idx="1">
                  <c:v>15773</c:v>
                </c:pt>
                <c:pt idx="2">
                  <c:v>8848</c:v>
                </c:pt>
                <c:pt idx="3">
                  <c:v>6925</c:v>
                </c:pt>
                <c:pt idx="4">
                  <c:v>178593</c:v>
                </c:pt>
                <c:pt idx="5">
                  <c:v>80745</c:v>
                </c:pt>
                <c:pt idx="6">
                  <c:v>15418</c:v>
                </c:pt>
                <c:pt idx="7">
                  <c:v>15889</c:v>
                </c:pt>
                <c:pt idx="8">
                  <c:v>4414</c:v>
                </c:pt>
                <c:pt idx="9">
                  <c:v>3445</c:v>
                </c:pt>
                <c:pt idx="10">
                  <c:v>2746</c:v>
                </c:pt>
                <c:pt idx="11">
                  <c:v>1362</c:v>
                </c:pt>
                <c:pt idx="12">
                  <c:v>54574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35-4DDD-AC90-E6D734344E67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-3.012429953643414E-2</c:v>
                </c:pt>
                <c:pt idx="1">
                  <c:v>-4.6141751330430525E-2</c:v>
                </c:pt>
                <c:pt idx="2">
                  <c:v>-0.16457369464639793</c:v>
                </c:pt>
                <c:pt idx="3">
                  <c:v>0.16484440706476033</c:v>
                </c:pt>
                <c:pt idx="4">
                  <c:v>-2.8683776860448096E-2</c:v>
                </c:pt>
                <c:pt idx="5">
                  <c:v>-1.2383134171256582E-4</c:v>
                </c:pt>
                <c:pt idx="6">
                  <c:v>-4.6741684184493648E-2</c:v>
                </c:pt>
                <c:pt idx="7">
                  <c:v>-0.13174863387978142</c:v>
                </c:pt>
                <c:pt idx="8">
                  <c:v>-9.9551203590371284E-2</c:v>
                </c:pt>
                <c:pt idx="9">
                  <c:v>-0.221996386630533</c:v>
                </c:pt>
                <c:pt idx="10">
                  <c:v>8.280757097791791E-2</c:v>
                </c:pt>
                <c:pt idx="11">
                  <c:v>-0.27437400106553012</c:v>
                </c:pt>
                <c:pt idx="12">
                  <c:v>-5.8475270971855009E-3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35-4DDD-AC90-E6D734344E6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35-4DDD-AC90-E6D734344E6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35-4DDD-AC90-E6D734344E6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035-4DDD-AC90-E6D734344E6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035-4DDD-AC90-E6D734344E6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35-4DDD-AC90-E6D734344E6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035-4DDD-AC90-E6D734344E6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035-4DDD-AC90-E6D734344E67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8.115102435611167E-2</c:v>
                </c:pt>
                <c:pt idx="2">
                  <c:v>4.5522365022689151E-2</c:v>
                </c:pt>
                <c:pt idx="3">
                  <c:v>3.5628659333422512E-2</c:v>
                </c:pt>
                <c:pt idx="4">
                  <c:v>0.91884897564388834</c:v>
                </c:pt>
                <c:pt idx="5">
                  <c:v>0.41542759536132862</c:v>
                </c:pt>
                <c:pt idx="6">
                  <c:v>7.9324573227827919E-2</c:v>
                </c:pt>
                <c:pt idx="7">
                  <c:v>8.1747836555776221E-2</c:v>
                </c:pt>
                <c:pt idx="8">
                  <c:v>2.2709733183787287E-2</c:v>
                </c:pt>
                <c:pt idx="9">
                  <c:v>1.7724293343486002E-2</c:v>
                </c:pt>
                <c:pt idx="10">
                  <c:v>1.4127985347231512E-2</c:v>
                </c:pt>
                <c:pt idx="11">
                  <c:v>7.0073984133027381E-3</c:v>
                </c:pt>
                <c:pt idx="12">
                  <c:v>0.28077956021114803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035-4DDD-AC90-E6D734344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2E-44FE-B35E-4AE2396C239A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E-44FE-B35E-4AE2396C239A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2E-44FE-B35E-4AE2396C239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2E-44FE-B35E-4AE2396C239A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2E-44FE-B35E-4AE2396C23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2E-44FE-B35E-4AE2396C239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3">
                  <c:v>160144</c:v>
                </c:pt>
                <c:pt idx="4">
                  <c:v>143215</c:v>
                </c:pt>
                <c:pt idx="5">
                  <c:v>156124</c:v>
                </c:pt>
                <c:pt idx="6">
                  <c:v>184020</c:v>
                </c:pt>
                <c:pt idx="12">
                  <c:v>1148016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2E-44FE-B35E-4AE2396C2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2E-44FE-B35E-4AE2396C23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2E-44FE-B35E-4AE2396C23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2E-44FE-B35E-4AE2396C23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2E-44FE-B35E-4AE2396C23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2E-44FE-B35E-4AE2396C23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2E-44FE-B35E-4AE2396C23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2E-44FE-B35E-4AE2396C23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2E-44FE-B35E-4AE2396C23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2E-44FE-B35E-4AE2396C23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2E-44FE-B35E-4AE2396C23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2E-44FE-B35E-4AE2396C23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2E-44FE-B35E-4AE2396C23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2E-44FE-B35E-4AE2396C23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2E-44FE-B35E-4AE2396C23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2E-44FE-B35E-4AE2396C239A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3">
                  <c:v>3.5445034979503687E-2</c:v>
                </c:pt>
                <c:pt idx="4">
                  <c:v>-0.10448087841724818</c:v>
                </c:pt>
                <c:pt idx="5">
                  <c:v>-6.2948323817888507E-3</c:v>
                </c:pt>
                <c:pt idx="6">
                  <c:v>5.9004298859967719E-2</c:v>
                </c:pt>
                <c:pt idx="12">
                  <c:v>-1.2461903324120449E-2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2E-44FE-B35E-4AE2396C2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20-4DC8-A298-10A2DF66ECCB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0-4DC8-A298-10A2DF66ECCB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20-4DC8-A298-10A2DF66EC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9">
                  <c:v>932</c:v>
                </c:pt>
                <c:pt idx="10">
                  <c:v>937</c:v>
                </c:pt>
                <c:pt idx="11">
                  <c:v>952</c:v>
                </c:pt>
                <c:pt idx="12">
                  <c:v>10812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20-4DC8-A298-10A2DF66ECCB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20-4DC8-A298-10A2DF66EC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20-4DC8-A298-10A2DF66EC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603</c:v>
                </c:pt>
                <c:pt idx="1">
                  <c:v>400</c:v>
                </c:pt>
                <c:pt idx="2">
                  <c:v>604</c:v>
                </c:pt>
                <c:pt idx="3">
                  <c:v>1123</c:v>
                </c:pt>
                <c:pt idx="4">
                  <c:v>815</c:v>
                </c:pt>
                <c:pt idx="5">
                  <c:v>1243</c:v>
                </c:pt>
                <c:pt idx="6">
                  <c:v>1299</c:v>
                </c:pt>
                <c:pt idx="12">
                  <c:v>6087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20-4DC8-A298-10A2DF66E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20-4DC8-A298-10A2DF66EC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332</c:v>
                      </c:pt>
                      <c:pt idx="1">
                        <c:v>399</c:v>
                      </c:pt>
                      <c:pt idx="2">
                        <c:v>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2124</c:v>
                      </c:pt>
                      <c:pt idx="8">
                        <c:v>1597</c:v>
                      </c:pt>
                      <c:pt idx="9">
                        <c:v>502</c:v>
                      </c:pt>
                      <c:pt idx="10">
                        <c:v>239</c:v>
                      </c:pt>
                      <c:pt idx="11">
                        <c:v>288</c:v>
                      </c:pt>
                      <c:pt idx="12">
                        <c:v>6781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20-4DC8-A298-10A2DF66EC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20-4DC8-A298-10A2DF66EC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20-4DC8-A298-10A2DF66EC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20-4DC8-A298-10A2DF66EC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20-4DC8-A298-10A2DF66EC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20-4DC8-A298-10A2DF66EC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20-4DC8-A298-10A2DF66EC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20-4DC8-A298-10A2DF66EC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20-4DC8-A298-10A2DF66EC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20-4DC8-A298-10A2DF66EC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20-4DC8-A298-10A2DF66EC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20-4DC8-A298-10A2DF66EC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20-4DC8-A298-10A2DF66EC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20-4DC8-A298-10A2DF66ECC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0.30802603036876364</c:v>
                </c:pt>
                <c:pt idx="1">
                  <c:v>-0.15433403805496826</c:v>
                </c:pt>
                <c:pt idx="2">
                  <c:v>-0.25707257072570722</c:v>
                </c:pt>
                <c:pt idx="3">
                  <c:v>0.99467140319715819</c:v>
                </c:pt>
                <c:pt idx="4">
                  <c:v>9.8382749326145547E-2</c:v>
                </c:pt>
                <c:pt idx="5">
                  <c:v>0.44871794871794868</c:v>
                </c:pt>
                <c:pt idx="6">
                  <c:v>6.8256578947368363E-2</c:v>
                </c:pt>
                <c:pt idx="12">
                  <c:v>0.18747561451424111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20-4DC8-A298-10A2DF66E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C8-4892-9FEF-B47E3390428E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C8-4892-9FEF-B47E3390428E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C8-4892-9FEF-B47E339042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9">
                  <c:v>11565</c:v>
                </c:pt>
                <c:pt idx="10">
                  <c:v>5701</c:v>
                </c:pt>
                <c:pt idx="11">
                  <c:v>5544</c:v>
                </c:pt>
                <c:pt idx="12">
                  <c:v>103740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C8-4892-9FEF-B47E3390428E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C8-4892-9FEF-B47E339042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C8-4892-9FEF-B47E339042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4190</c:v>
                </c:pt>
                <c:pt idx="1">
                  <c:v>2494</c:v>
                </c:pt>
                <c:pt idx="2">
                  <c:v>3474</c:v>
                </c:pt>
                <c:pt idx="3">
                  <c:v>8301</c:v>
                </c:pt>
                <c:pt idx="4">
                  <c:v>7050</c:v>
                </c:pt>
                <c:pt idx="5">
                  <c:v>9472</c:v>
                </c:pt>
                <c:pt idx="6">
                  <c:v>18728</c:v>
                </c:pt>
                <c:pt idx="12">
                  <c:v>53709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C8-4892-9FEF-B47E33904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C8-4892-9FEF-B47E339042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2810</c:v>
                      </c:pt>
                      <c:pt idx="1">
                        <c:v>4481</c:v>
                      </c:pt>
                      <c:pt idx="2">
                        <c:v>1861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24732</c:v>
                      </c:pt>
                      <c:pt idx="8">
                        <c:v>10533</c:v>
                      </c:pt>
                      <c:pt idx="9">
                        <c:v>9331</c:v>
                      </c:pt>
                      <c:pt idx="10">
                        <c:v>6163</c:v>
                      </c:pt>
                      <c:pt idx="11">
                        <c:v>4505</c:v>
                      </c:pt>
                      <c:pt idx="12">
                        <c:v>77176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C8-4892-9FEF-B47E339042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C8-4892-9FEF-B47E339042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C8-4892-9FEF-B47E339042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C8-4892-9FEF-B47E339042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C8-4892-9FEF-B47E339042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C8-4892-9FEF-B47E339042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C8-4892-9FEF-B47E339042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C8-4892-9FEF-B47E339042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C8-4892-9FEF-B47E339042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C8-4892-9FEF-B47E339042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C8-4892-9FEF-B47E339042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C8-4892-9FEF-B47E339042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C8-4892-9FEF-B47E339042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C8-4892-9FEF-B47E3390428E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-9.7566228731423621E-2</c:v>
                </c:pt>
                <c:pt idx="1">
                  <c:v>-0.2575171181899375</c:v>
                </c:pt>
                <c:pt idx="2">
                  <c:v>-0.52618657937806868</c:v>
                </c:pt>
                <c:pt idx="3">
                  <c:v>0.58385804235832861</c:v>
                </c:pt>
                <c:pt idx="4">
                  <c:v>5.999097880018045E-2</c:v>
                </c:pt>
                <c:pt idx="5">
                  <c:v>1.7072908837109324E-2</c:v>
                </c:pt>
                <c:pt idx="6">
                  <c:v>0.23641645210272655</c:v>
                </c:pt>
                <c:pt idx="12">
                  <c:v>3.9140192702085574E-2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C8-4892-9FEF-B47E33904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A-4DC0-8CFD-F007E60E320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A-4DC0-8CFD-F007E60E320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7A-4DC0-8CFD-F007E60E32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9">
                  <c:v>4738</c:v>
                </c:pt>
                <c:pt idx="10">
                  <c:v>4224</c:v>
                </c:pt>
                <c:pt idx="11">
                  <c:v>4590</c:v>
                </c:pt>
                <c:pt idx="12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7A-4DC0-8CFD-F007E60E320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7A-4DC0-8CFD-F007E60E32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7A-4DC0-8CFD-F007E60E32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3585</c:v>
                </c:pt>
                <c:pt idx="1">
                  <c:v>1820</c:v>
                </c:pt>
                <c:pt idx="2">
                  <c:v>2781</c:v>
                </c:pt>
                <c:pt idx="3">
                  <c:v>5202</c:v>
                </c:pt>
                <c:pt idx="4">
                  <c:v>4562</c:v>
                </c:pt>
                <c:pt idx="5">
                  <c:v>5916</c:v>
                </c:pt>
                <c:pt idx="6">
                  <c:v>7586</c:v>
                </c:pt>
                <c:pt idx="12">
                  <c:v>31452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7A-4DC0-8CFD-F007E60E3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7A-4DC0-8CFD-F007E60E320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1602</c:v>
                      </c:pt>
                      <c:pt idx="1">
                        <c:v>1729</c:v>
                      </c:pt>
                      <c:pt idx="2">
                        <c:v>789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8054</c:v>
                      </c:pt>
                      <c:pt idx="8">
                        <c:v>4755</c:v>
                      </c:pt>
                      <c:pt idx="9">
                        <c:v>2420</c:v>
                      </c:pt>
                      <c:pt idx="10">
                        <c:v>1179</c:v>
                      </c:pt>
                      <c:pt idx="11">
                        <c:v>1230</c:v>
                      </c:pt>
                      <c:pt idx="12">
                        <c:v>26118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7A-4DC0-8CFD-F007E60E32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7A-4DC0-8CFD-F007E60E32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7A-4DC0-8CFD-F007E60E32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7A-4DC0-8CFD-F007E60E32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7A-4DC0-8CFD-F007E60E32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7A-4DC0-8CFD-F007E60E32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7A-4DC0-8CFD-F007E60E32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A-4DC0-8CFD-F007E60E32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7A-4DC0-8CFD-F007E60E32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7A-4DC0-8CFD-F007E60E32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7A-4DC0-8CFD-F007E60E32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7A-4DC0-8CFD-F007E60E32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7A-4DC0-8CFD-F007E60E32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7A-4DC0-8CFD-F007E60E320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0.33968609865470856</c:v>
                </c:pt>
                <c:pt idx="1">
                  <c:v>8.5271317829457294E-2</c:v>
                </c:pt>
                <c:pt idx="2">
                  <c:v>-0.16860986547085199</c:v>
                </c:pt>
                <c:pt idx="3">
                  <c:v>0.92524056254626208</c:v>
                </c:pt>
                <c:pt idx="4">
                  <c:v>0.24644808743169389</c:v>
                </c:pt>
                <c:pt idx="5">
                  <c:v>0.43661971830985924</c:v>
                </c:pt>
                <c:pt idx="6">
                  <c:v>3.2249285617090839E-2</c:v>
                </c:pt>
                <c:pt idx="12">
                  <c:v>0.23210718063227165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7A-4DC0-8CFD-F007E60E3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0-4D43-B431-4561B1145DD2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0-4D43-B431-4561B1145DD2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10-4D43-B431-4561B1145D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9">
                  <c:v>6827</c:v>
                </c:pt>
                <c:pt idx="10">
                  <c:v>1477</c:v>
                </c:pt>
                <c:pt idx="11">
                  <c:v>954</c:v>
                </c:pt>
                <c:pt idx="12">
                  <c:v>47885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0-4D43-B431-4561B1145DD2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10-4D43-B431-4561B1145D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10-4D43-B431-4561B1145D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605</c:v>
                </c:pt>
                <c:pt idx="1">
                  <c:v>674</c:v>
                </c:pt>
                <c:pt idx="2">
                  <c:v>693</c:v>
                </c:pt>
                <c:pt idx="3">
                  <c:v>3099</c:v>
                </c:pt>
                <c:pt idx="4">
                  <c:v>2488</c:v>
                </c:pt>
                <c:pt idx="5">
                  <c:v>3556</c:v>
                </c:pt>
                <c:pt idx="6">
                  <c:v>11142</c:v>
                </c:pt>
                <c:pt idx="12">
                  <c:v>22257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10-4D43-B431-4561B1145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10-4D43-B431-4561B1145D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2752</c:v>
                      </c:pt>
                      <c:pt idx="2">
                        <c:v>1072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16678</c:v>
                      </c:pt>
                      <c:pt idx="8">
                        <c:v>5778</c:v>
                      </c:pt>
                      <c:pt idx="9">
                        <c:v>6911</c:v>
                      </c:pt>
                      <c:pt idx="10">
                        <c:v>4984</c:v>
                      </c:pt>
                      <c:pt idx="11">
                        <c:v>3275</c:v>
                      </c:pt>
                      <c:pt idx="12">
                        <c:v>51058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10-4D43-B431-4561B1145D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10-4D43-B431-4561B1145D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10-4D43-B431-4561B1145D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10-4D43-B431-4561B1145D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10-4D43-B431-4561B1145D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10-4D43-B431-4561B1145D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10-4D43-B431-4561B1145D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10-4D43-B431-4561B1145D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10-4D43-B431-4561B1145D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10-4D43-B431-4561B1145D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10-4D43-B431-4561B1145D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10-4D43-B431-4561B1145D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10-4D43-B431-4561B1145D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10-4D43-B431-4561B1145DD2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-0.69242501270971024</c:v>
                </c:pt>
                <c:pt idx="1">
                  <c:v>-0.59928656361474442</c:v>
                </c:pt>
                <c:pt idx="2">
                  <c:v>-0.82618510158013547</c:v>
                </c:pt>
                <c:pt idx="3">
                  <c:v>0.22055927530523833</c:v>
                </c:pt>
                <c:pt idx="4">
                  <c:v>-0.1681711802072885</c:v>
                </c:pt>
                <c:pt idx="5">
                  <c:v>-0.31549566891241576</c:v>
                </c:pt>
                <c:pt idx="6">
                  <c:v>0.42882790459092068</c:v>
                </c:pt>
                <c:pt idx="12">
                  <c:v>-0.14916472342214915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10-4D43-B431-4561B1145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68-46D5-845C-2F4909CC65D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8-46D5-845C-2F4909CC65D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68-46D5-845C-2F4909CC65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9">
                  <c:v>166146</c:v>
                </c:pt>
                <c:pt idx="10">
                  <c:v>156940</c:v>
                </c:pt>
                <c:pt idx="11">
                  <c:v>154995</c:v>
                </c:pt>
                <c:pt idx="12">
                  <c:v>1885040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68-46D5-845C-2F4909CC65D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68-46D5-845C-2F4909CC65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68-46D5-845C-2F4909CC65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165754</c:v>
                </c:pt>
                <c:pt idx="1">
                  <c:v>165672</c:v>
                </c:pt>
                <c:pt idx="2">
                  <c:v>162929</c:v>
                </c:pt>
                <c:pt idx="3">
                  <c:v>151843</c:v>
                </c:pt>
                <c:pt idx="4">
                  <c:v>136165</c:v>
                </c:pt>
                <c:pt idx="5">
                  <c:v>146652</c:v>
                </c:pt>
                <c:pt idx="6">
                  <c:v>165292</c:v>
                </c:pt>
                <c:pt idx="12">
                  <c:v>1094307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68-46D5-845C-2F4909CC6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68-46D5-845C-2F4909CC65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154990</c:v>
                      </c:pt>
                      <c:pt idx="1">
                        <c:v>168403</c:v>
                      </c:pt>
                      <c:pt idx="2">
                        <c:v>80146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35781</c:v>
                      </c:pt>
                      <c:pt idx="8">
                        <c:v>12376</c:v>
                      </c:pt>
                      <c:pt idx="9">
                        <c:v>15012</c:v>
                      </c:pt>
                      <c:pt idx="10">
                        <c:v>24493</c:v>
                      </c:pt>
                      <c:pt idx="11">
                        <c:v>28687</c:v>
                      </c:pt>
                      <c:pt idx="12">
                        <c:v>533590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68-46D5-845C-2F4909CC65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68-46D5-845C-2F4909CC65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68-46D5-845C-2F4909CC65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68-46D5-845C-2F4909CC65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68-46D5-845C-2F4909CC65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68-46D5-845C-2F4909CC65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68-46D5-845C-2F4909CC65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68-46D5-845C-2F4909CC65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68-46D5-845C-2F4909CC65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68-46D5-845C-2F4909CC65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68-46D5-845C-2F4909CC65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68-46D5-845C-2F4909CC65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68-46D5-845C-2F4909CC65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68-46D5-845C-2F4909CC65D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-1.7841377062779551E-2</c:v>
                </c:pt>
                <c:pt idx="1">
                  <c:v>1.3904528763769797E-2</c:v>
                </c:pt>
                <c:pt idx="2">
                  <c:v>-3.8982411022897567E-2</c:v>
                </c:pt>
                <c:pt idx="3">
                  <c:v>1.6209234311107545E-2</c:v>
                </c:pt>
                <c:pt idx="4">
                  <c:v>-0.11161783223398769</c:v>
                </c:pt>
                <c:pt idx="5">
                  <c:v>-7.7672530446549759E-3</c:v>
                </c:pt>
                <c:pt idx="6">
                  <c:v>4.2062791577354597E-2</c:v>
                </c:pt>
                <c:pt idx="12">
                  <c:v>-1.4862934218687673E-2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68-46D5-845C-2F4909CC6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43-48C4-A23A-E4922C05E899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43-48C4-A23A-E4922C05E899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43-48C4-A23A-E4922C05E8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9">
                  <c:v>81903</c:v>
                </c:pt>
                <c:pt idx="10">
                  <c:v>69290</c:v>
                </c:pt>
                <c:pt idx="11">
                  <c:v>63488</c:v>
                </c:pt>
                <c:pt idx="12">
                  <c:v>857461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43-48C4-A23A-E4922C05E899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43-48C4-A23A-E4922C05E8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43-48C4-A23A-E4922C05E8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72901</c:v>
                </c:pt>
                <c:pt idx="1">
                  <c:v>72176</c:v>
                </c:pt>
                <c:pt idx="2">
                  <c:v>65836</c:v>
                </c:pt>
                <c:pt idx="3">
                  <c:v>70585</c:v>
                </c:pt>
                <c:pt idx="4">
                  <c:v>74655</c:v>
                </c:pt>
                <c:pt idx="5">
                  <c:v>76127</c:v>
                </c:pt>
                <c:pt idx="6">
                  <c:v>70312</c:v>
                </c:pt>
                <c:pt idx="12">
                  <c:v>502592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43-48C4-A23A-E4922C05E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43-48C4-A23A-E4922C05E8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75091</c:v>
                      </c:pt>
                      <c:pt idx="1">
                        <c:v>81036</c:v>
                      </c:pt>
                      <c:pt idx="2">
                        <c:v>42067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2044</c:v>
                      </c:pt>
                      <c:pt idx="8">
                        <c:v>1376</c:v>
                      </c:pt>
                      <c:pt idx="9">
                        <c:v>2708</c:v>
                      </c:pt>
                      <c:pt idx="10">
                        <c:v>10487</c:v>
                      </c:pt>
                      <c:pt idx="11">
                        <c:v>8843</c:v>
                      </c:pt>
                      <c:pt idx="12">
                        <c:v>226701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43-48C4-A23A-E4922C05E8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43-48C4-A23A-E4922C05E8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43-48C4-A23A-E4922C05E8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43-48C4-A23A-E4922C05E8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43-48C4-A23A-E4922C05E8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43-48C4-A23A-E4922C05E8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43-48C4-A23A-E4922C05E8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43-48C4-A23A-E4922C05E8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43-48C4-A23A-E4922C05E8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43-48C4-A23A-E4922C05E8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43-48C4-A23A-E4922C05E8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43-48C4-A23A-E4922C05E8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43-48C4-A23A-E4922C05E8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43-48C4-A23A-E4922C05E899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9.0173617861255329E-2</c:v>
                </c:pt>
                <c:pt idx="1">
                  <c:v>5.8531935176358463E-2</c:v>
                </c:pt>
                <c:pt idx="2">
                  <c:v>5.8303460914015615E-2</c:v>
                </c:pt>
                <c:pt idx="3">
                  <c:v>8.3589192508443322E-2</c:v>
                </c:pt>
                <c:pt idx="4">
                  <c:v>1.1935734785291086E-3</c:v>
                </c:pt>
                <c:pt idx="5">
                  <c:v>-1.4447911137578817E-2</c:v>
                </c:pt>
                <c:pt idx="6">
                  <c:v>-8.0828812340675849E-2</c:v>
                </c:pt>
                <c:pt idx="12">
                  <c:v>2.4215981365738104E-2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43-48C4-A23A-E4922C05E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F8-4361-A4D0-15669FB58801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8-4361-A4D0-15669FB58801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361-A4D0-15669FB588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9">
                  <c:v>17259</c:v>
                </c:pt>
                <c:pt idx="10">
                  <c:v>20409</c:v>
                </c:pt>
                <c:pt idx="11">
                  <c:v>15069</c:v>
                </c:pt>
                <c:pt idx="12">
                  <c:v>190327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F8-4361-A4D0-15669FB58801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F8-4361-A4D0-15669FB588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F8-4361-A4D0-15669FB588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14398</c:v>
                </c:pt>
                <c:pt idx="1">
                  <c:v>15634</c:v>
                </c:pt>
                <c:pt idx="2">
                  <c:v>19555</c:v>
                </c:pt>
                <c:pt idx="3">
                  <c:v>16806</c:v>
                </c:pt>
                <c:pt idx="4">
                  <c:v>10398</c:v>
                </c:pt>
                <c:pt idx="5">
                  <c:v>14419</c:v>
                </c:pt>
                <c:pt idx="6">
                  <c:v>18856</c:v>
                </c:pt>
                <c:pt idx="12">
                  <c:v>110066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F8-4361-A4D0-15669FB58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F8-4361-A4D0-15669FB588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10425</c:v>
                      </c:pt>
                      <c:pt idx="1">
                        <c:v>8886</c:v>
                      </c:pt>
                      <c:pt idx="2">
                        <c:v>6218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6670</c:v>
                      </c:pt>
                      <c:pt idx="8">
                        <c:v>1355</c:v>
                      </c:pt>
                      <c:pt idx="9">
                        <c:v>926</c:v>
                      </c:pt>
                      <c:pt idx="10">
                        <c:v>4663</c:v>
                      </c:pt>
                      <c:pt idx="11">
                        <c:v>3478</c:v>
                      </c:pt>
                      <c:pt idx="12">
                        <c:v>45672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F8-4361-A4D0-15669FB588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F8-4361-A4D0-15669FB588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F8-4361-A4D0-15669FB588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F8-4361-A4D0-15669FB588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F8-4361-A4D0-15669FB588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F8-4361-A4D0-15669FB588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F8-4361-A4D0-15669FB588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F8-4361-A4D0-15669FB588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F8-4361-A4D0-15669FB588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F8-4361-A4D0-15669FB588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F8-4361-A4D0-15669FB588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F8-4361-A4D0-15669FB588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F8-4361-A4D0-15669FB588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F8-4361-A4D0-15669FB5880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-6.6640736419032787E-2</c:v>
                </c:pt>
                <c:pt idx="1">
                  <c:v>-0.16022989740559701</c:v>
                </c:pt>
                <c:pt idx="2">
                  <c:v>-0.27963604214248872</c:v>
                </c:pt>
                <c:pt idx="3">
                  <c:v>6.5019011406844074E-2</c:v>
                </c:pt>
                <c:pt idx="4">
                  <c:v>-0.32034773514608794</c:v>
                </c:pt>
                <c:pt idx="5">
                  <c:v>0.19709422997094239</c:v>
                </c:pt>
                <c:pt idx="6">
                  <c:v>0.65854516668132645</c:v>
                </c:pt>
                <c:pt idx="12">
                  <c:v>-4.8546878511782299E-2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F8-4361-A4D0-15669FB58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6E-4DE8-B0E7-3A5A4417B38B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6E-4DE8-B0E7-3A5A4417B38B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6E-4DE8-B0E7-3A5A4417B3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9">
                  <c:v>17244</c:v>
                </c:pt>
                <c:pt idx="10">
                  <c:v>7982</c:v>
                </c:pt>
                <c:pt idx="11">
                  <c:v>9423</c:v>
                </c:pt>
                <c:pt idx="12">
                  <c:v>166671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6E-4DE8-B0E7-3A5A4417B38B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6E-4DE8-B0E7-3A5A4417B3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6E-4DE8-B0E7-3A5A4417B3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11295</c:v>
                </c:pt>
                <c:pt idx="1">
                  <c:v>14802</c:v>
                </c:pt>
                <c:pt idx="2">
                  <c:v>13070</c:v>
                </c:pt>
                <c:pt idx="3">
                  <c:v>13583</c:v>
                </c:pt>
                <c:pt idx="4">
                  <c:v>12618</c:v>
                </c:pt>
                <c:pt idx="5">
                  <c:v>12238</c:v>
                </c:pt>
                <c:pt idx="6">
                  <c:v>15848</c:v>
                </c:pt>
                <c:pt idx="12">
                  <c:v>93454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6E-4DE8-B0E7-3A5A4417B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6E-4DE8-B0E7-3A5A4417B3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7789</c:v>
                      </c:pt>
                      <c:pt idx="1">
                        <c:v>9927</c:v>
                      </c:pt>
                      <c:pt idx="2">
                        <c:v>5151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6745</c:v>
                      </c:pt>
                      <c:pt idx="8">
                        <c:v>2045</c:v>
                      </c:pt>
                      <c:pt idx="9">
                        <c:v>5235</c:v>
                      </c:pt>
                      <c:pt idx="10">
                        <c:v>480</c:v>
                      </c:pt>
                      <c:pt idx="11">
                        <c:v>3888</c:v>
                      </c:pt>
                      <c:pt idx="12">
                        <c:v>42455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6E-4DE8-B0E7-3A5A4417B3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6E-4DE8-B0E7-3A5A4417B3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6E-4DE8-B0E7-3A5A4417B3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6E-4DE8-B0E7-3A5A4417B3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6E-4DE8-B0E7-3A5A4417B3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6E-4DE8-B0E7-3A5A4417B3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6E-4DE8-B0E7-3A5A4417B3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6E-4DE8-B0E7-3A5A4417B3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6E-4DE8-B0E7-3A5A4417B3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6E-4DE8-B0E7-3A5A4417B3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6E-4DE8-B0E7-3A5A4417B3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6E-4DE8-B0E7-3A5A4417B3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6E-4DE8-B0E7-3A5A4417B3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6E-4DE8-B0E7-3A5A4417B38B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-5.8357649020425173E-2</c:v>
                </c:pt>
                <c:pt idx="1">
                  <c:v>0.17756563245823398</c:v>
                </c:pt>
                <c:pt idx="2">
                  <c:v>-0.24319629415170818</c:v>
                </c:pt>
                <c:pt idx="3">
                  <c:v>-0.28306766599809985</c:v>
                </c:pt>
                <c:pt idx="4">
                  <c:v>-0.27785726549533563</c:v>
                </c:pt>
                <c:pt idx="5">
                  <c:v>4.1620563452208659E-2</c:v>
                </c:pt>
                <c:pt idx="6">
                  <c:v>0.11913000494315362</c:v>
                </c:pt>
                <c:pt idx="12">
                  <c:v>-0.10281863215698317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6E-4DE8-B0E7-3A5A4417B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15-42CF-98A8-168EF4294D7F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15-42CF-98A8-168EF4294D7F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15-42CF-98A8-168EF4294D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9">
                  <c:v>2226</c:v>
                </c:pt>
                <c:pt idx="10">
                  <c:v>2752</c:v>
                </c:pt>
                <c:pt idx="11">
                  <c:v>3325</c:v>
                </c:pt>
                <c:pt idx="12">
                  <c:v>41917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15-42CF-98A8-168EF4294D7F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15-42CF-98A8-168EF4294D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15-42CF-98A8-168EF4294D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2559</c:v>
                </c:pt>
                <c:pt idx="1">
                  <c:v>2201</c:v>
                </c:pt>
                <c:pt idx="2">
                  <c:v>2940</c:v>
                </c:pt>
                <c:pt idx="3">
                  <c:v>3393</c:v>
                </c:pt>
                <c:pt idx="4">
                  <c:v>2524</c:v>
                </c:pt>
                <c:pt idx="5">
                  <c:v>2367</c:v>
                </c:pt>
                <c:pt idx="6">
                  <c:v>5117</c:v>
                </c:pt>
                <c:pt idx="12">
                  <c:v>21101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15-42CF-98A8-168EF4294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15-42CF-98A8-168EF4294D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2917</c:v>
                      </c:pt>
                      <c:pt idx="1">
                        <c:v>2019</c:v>
                      </c:pt>
                      <c:pt idx="2">
                        <c:v>1630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2699</c:v>
                      </c:pt>
                      <c:pt idx="8">
                        <c:v>1017</c:v>
                      </c:pt>
                      <c:pt idx="9">
                        <c:v>641</c:v>
                      </c:pt>
                      <c:pt idx="10">
                        <c:v>395</c:v>
                      </c:pt>
                      <c:pt idx="11">
                        <c:v>659</c:v>
                      </c:pt>
                      <c:pt idx="12">
                        <c:v>12571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15-42CF-98A8-168EF4294D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15-42CF-98A8-168EF4294D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15-42CF-98A8-168EF4294D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15-42CF-98A8-168EF4294D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15-42CF-98A8-168EF4294D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15-42CF-98A8-168EF4294D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15-42CF-98A8-168EF4294D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15-42CF-98A8-168EF4294D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15-42CF-98A8-168EF4294D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15-42CF-98A8-168EF4294D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15-42CF-98A8-168EF4294D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15-42CF-98A8-168EF4294D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15-42CF-98A8-168EF4294D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15-42CF-98A8-168EF4294D7F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-0.22478036958497427</c:v>
                </c:pt>
                <c:pt idx="1">
                  <c:v>-0.37754524886877827</c:v>
                </c:pt>
                <c:pt idx="2">
                  <c:v>-0.35540451655338745</c:v>
                </c:pt>
                <c:pt idx="3">
                  <c:v>-3.2506415739948724E-2</c:v>
                </c:pt>
                <c:pt idx="4">
                  <c:v>-0.48065843621399174</c:v>
                </c:pt>
                <c:pt idx="5">
                  <c:v>-0.45309611829944552</c:v>
                </c:pt>
                <c:pt idx="6">
                  <c:v>9.8540145985401395E-2</c:v>
                </c:pt>
                <c:pt idx="12">
                  <c:v>-0.2660777016451602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15-42CF-98A8-168EF4294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E8-49D4-883F-9136F0C622B0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E8-49D4-883F-9136F0C622B0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E8-49D4-883F-9136F0C622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9">
                  <c:v>5114</c:v>
                </c:pt>
                <c:pt idx="10">
                  <c:v>3398</c:v>
                </c:pt>
                <c:pt idx="11">
                  <c:v>3856</c:v>
                </c:pt>
                <c:pt idx="12">
                  <c:v>58930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E8-49D4-883F-9136F0C622B0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E8-49D4-883F-9136F0C622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E8-49D4-883F-9136F0C622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4517</c:v>
                </c:pt>
                <c:pt idx="1">
                  <c:v>4373</c:v>
                </c:pt>
                <c:pt idx="2">
                  <c:v>4108</c:v>
                </c:pt>
                <c:pt idx="3">
                  <c:v>4247</c:v>
                </c:pt>
                <c:pt idx="4">
                  <c:v>3153</c:v>
                </c:pt>
                <c:pt idx="5">
                  <c:v>3653</c:v>
                </c:pt>
                <c:pt idx="6">
                  <c:v>5826</c:v>
                </c:pt>
                <c:pt idx="12">
                  <c:v>29877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E8-49D4-883F-9136F0C62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E8-49D4-883F-9136F0C622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2259</c:v>
                      </c:pt>
                      <c:pt idx="1">
                        <c:v>1854</c:v>
                      </c:pt>
                      <c:pt idx="2">
                        <c:v>1287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1357</c:v>
                      </c:pt>
                      <c:pt idx="8">
                        <c:v>57</c:v>
                      </c:pt>
                      <c:pt idx="9">
                        <c:v>87</c:v>
                      </c:pt>
                      <c:pt idx="10">
                        <c:v>659</c:v>
                      </c:pt>
                      <c:pt idx="11">
                        <c:v>515</c:v>
                      </c:pt>
                      <c:pt idx="12">
                        <c:v>8958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E8-49D4-883F-9136F0C622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E8-49D4-883F-9136F0C622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E8-49D4-883F-9136F0C622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E8-49D4-883F-9136F0C622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E8-49D4-883F-9136F0C622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E8-49D4-883F-9136F0C622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E8-49D4-883F-9136F0C622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E8-49D4-883F-9136F0C622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E8-49D4-883F-9136F0C622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E8-49D4-883F-9136F0C622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E8-49D4-883F-9136F0C622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E8-49D4-883F-9136F0C622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E8-49D4-883F-9136F0C622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E8-49D4-883F-9136F0C622B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-0.18758992805755392</c:v>
                </c:pt>
                <c:pt idx="1">
                  <c:v>-0.32054070851460537</c:v>
                </c:pt>
                <c:pt idx="2">
                  <c:v>-0.17010101010101009</c:v>
                </c:pt>
                <c:pt idx="3">
                  <c:v>-0.10739806641445981</c:v>
                </c:pt>
                <c:pt idx="4">
                  <c:v>-0.44848696868987226</c:v>
                </c:pt>
                <c:pt idx="5">
                  <c:v>-0.30032560812104958</c:v>
                </c:pt>
                <c:pt idx="6">
                  <c:v>0.1025738077214231</c:v>
                </c:pt>
                <c:pt idx="12">
                  <c:v>-0.2122290776775827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E8-49D4-883F-9136F0C62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DD-4F85-B4CA-EBBC58A571CF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DD-4F85-B4CA-EBBC58A571CF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DD-4F85-B4CA-EBBC58A571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9">
                  <c:v>1114</c:v>
                </c:pt>
                <c:pt idx="10">
                  <c:v>3947</c:v>
                </c:pt>
                <c:pt idx="11">
                  <c:v>4912</c:v>
                </c:pt>
                <c:pt idx="12">
                  <c:v>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DD-4F85-B4CA-EBBC58A571CF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DD-4F85-B4CA-EBBC58A571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DD-4F85-B4CA-EBBC58A571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5194</c:v>
                </c:pt>
                <c:pt idx="1">
                  <c:v>4547</c:v>
                </c:pt>
                <c:pt idx="2">
                  <c:v>5135</c:v>
                </c:pt>
                <c:pt idx="3">
                  <c:v>2670</c:v>
                </c:pt>
                <c:pt idx="4">
                  <c:v>122</c:v>
                </c:pt>
                <c:pt idx="5">
                  <c:v>136</c:v>
                </c:pt>
                <c:pt idx="6">
                  <c:v>262</c:v>
                </c:pt>
                <c:pt idx="12">
                  <c:v>18066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DD-4F85-B4CA-EBBC58A5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DD-4F85-B4CA-EBBC58A571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4664</c:v>
                      </c:pt>
                      <c:pt idx="1">
                        <c:v>7381</c:v>
                      </c:pt>
                      <c:pt idx="2">
                        <c:v>3235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3</c:v>
                      </c:pt>
                      <c:pt idx="10">
                        <c:v>11</c:v>
                      </c:pt>
                      <c:pt idx="11">
                        <c:v>51</c:v>
                      </c:pt>
                      <c:pt idx="12">
                        <c:v>15372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DD-4F85-B4CA-EBBC58A571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DD-4F85-B4CA-EBBC58A571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DD-4F85-B4CA-EBBC58A571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DD-4F85-B4CA-EBBC58A571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DD-4F85-B4CA-EBBC58A571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DD-4F85-B4CA-EBBC58A571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DD-4F85-B4CA-EBBC58A571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DD-4F85-B4CA-EBBC58A571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DD-4F85-B4CA-EBBC58A571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DD-4F85-B4CA-EBBC58A571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DD-4F85-B4CA-EBBC58A571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DD-4F85-B4CA-EBBC58A571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DD-4F85-B4CA-EBBC58A571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DD-4F85-B4CA-EBBC58A571CF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-3.6899684776562247E-2</c:v>
                </c:pt>
                <c:pt idx="1">
                  <c:v>-0.10544953767460163</c:v>
                </c:pt>
                <c:pt idx="2">
                  <c:v>0.27609343936381703</c:v>
                </c:pt>
                <c:pt idx="3">
                  <c:v>0.78237650200267028</c:v>
                </c:pt>
                <c:pt idx="4">
                  <c:v>-0.36787564766839376</c:v>
                </c:pt>
                <c:pt idx="5">
                  <c:v>3.8571428571428568</c:v>
                </c:pt>
                <c:pt idx="6">
                  <c:v>0.81944444444444442</c:v>
                </c:pt>
                <c:pt idx="12">
                  <c:v>0.104076269632708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DD-4F85-B4CA-EBBC58A5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AB-49BE-A1D5-74FA824E15E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AB-49BE-A1D5-74FA824E15E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AB-49BE-A1D5-74FA824E15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9">
                  <c:v>2557</c:v>
                </c:pt>
                <c:pt idx="10">
                  <c:v>367</c:v>
                </c:pt>
                <c:pt idx="11">
                  <c:v>447</c:v>
                </c:pt>
                <c:pt idx="12">
                  <c:v>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AB-49BE-A1D5-74FA824E15E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AB-49BE-A1D5-74FA824E15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AB-49BE-A1D5-74FA824E15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248</c:v>
                </c:pt>
                <c:pt idx="1">
                  <c:v>270</c:v>
                </c:pt>
                <c:pt idx="2">
                  <c:v>325</c:v>
                </c:pt>
                <c:pt idx="3">
                  <c:v>1127</c:v>
                </c:pt>
                <c:pt idx="4">
                  <c:v>1032</c:v>
                </c:pt>
                <c:pt idx="5">
                  <c:v>1679</c:v>
                </c:pt>
                <c:pt idx="6">
                  <c:v>3887</c:v>
                </c:pt>
                <c:pt idx="12">
                  <c:v>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AB-49BE-A1D5-74FA824E1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AB-49BE-A1D5-74FA824E15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495</c:v>
                      </c:pt>
                      <c:pt idx="1">
                        <c:v>917</c:v>
                      </c:pt>
                      <c:pt idx="2">
                        <c:v>351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5921</c:v>
                      </c:pt>
                      <c:pt idx="8">
                        <c:v>2381</c:v>
                      </c:pt>
                      <c:pt idx="9">
                        <c:v>3254</c:v>
                      </c:pt>
                      <c:pt idx="10">
                        <c:v>1323</c:v>
                      </c:pt>
                      <c:pt idx="11">
                        <c:v>1567</c:v>
                      </c:pt>
                      <c:pt idx="12">
                        <c:v>20058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AB-49BE-A1D5-74FA824E15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AB-49BE-A1D5-74FA824E15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AB-49BE-A1D5-74FA824E15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AB-49BE-A1D5-74FA824E15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AB-49BE-A1D5-74FA824E15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AB-49BE-A1D5-74FA824E15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AB-49BE-A1D5-74FA824E15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AB-49BE-A1D5-74FA824E15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AB-49BE-A1D5-74FA824E15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AB-49BE-A1D5-74FA824E15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AB-49BE-A1D5-74FA824E15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AB-49BE-A1D5-74FA824E15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AB-49BE-A1D5-74FA824E15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AB-49BE-A1D5-74FA824E15E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-0.56567425569176888</c:v>
                </c:pt>
                <c:pt idx="1">
                  <c:v>-0.68965517241379315</c:v>
                </c:pt>
                <c:pt idx="2">
                  <c:v>-0.78716437459070066</c:v>
                </c:pt>
                <c:pt idx="3">
                  <c:v>0.37439024390243913</c:v>
                </c:pt>
                <c:pt idx="4">
                  <c:v>-0.29508196721311475</c:v>
                </c:pt>
                <c:pt idx="5">
                  <c:v>-0.10501066098081024</c:v>
                </c:pt>
                <c:pt idx="6">
                  <c:v>0.34219613259668513</c:v>
                </c:pt>
                <c:pt idx="12">
                  <c:v>-0.14525139664804465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AB-49BE-A1D5-74FA824E1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C5-4185-9F5E-B00DD5839F0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5-4185-9F5E-B00DD5839F0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C5-4185-9F5E-B00DD5839F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9">
                  <c:v>1129</c:v>
                </c:pt>
                <c:pt idx="10">
                  <c:v>3568</c:v>
                </c:pt>
                <c:pt idx="11">
                  <c:v>3681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C5-4185-9F5E-B00DD5839F0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C5-4185-9F5E-B00DD5839F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C5-4185-9F5E-B00DD5839F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2656</c:v>
                </c:pt>
                <c:pt idx="1">
                  <c:v>2572</c:v>
                </c:pt>
                <c:pt idx="2">
                  <c:v>2401</c:v>
                </c:pt>
                <c:pt idx="3">
                  <c:v>897</c:v>
                </c:pt>
                <c:pt idx="4">
                  <c:v>79</c:v>
                </c:pt>
                <c:pt idx="5">
                  <c:v>166</c:v>
                </c:pt>
                <c:pt idx="6">
                  <c:v>112</c:v>
                </c:pt>
                <c:pt idx="12">
                  <c:v>8883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C5-4185-9F5E-B00DD5839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C5-4185-9F5E-B00DD5839F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9860</c:v>
                      </c:pt>
                      <c:pt idx="1">
                        <c:v>14874</c:v>
                      </c:pt>
                      <c:pt idx="2">
                        <c:v>4046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</c:v>
                      </c:pt>
                      <c:pt idx="8">
                        <c:v>0</c:v>
                      </c:pt>
                      <c:pt idx="9">
                        <c:v>331</c:v>
                      </c:pt>
                      <c:pt idx="10">
                        <c:v>300</c:v>
                      </c:pt>
                      <c:pt idx="11">
                        <c:v>55</c:v>
                      </c:pt>
                      <c:pt idx="12">
                        <c:v>29519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C5-4185-9F5E-B00DD5839F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C5-4185-9F5E-B00DD5839F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C5-4185-9F5E-B00DD5839F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C5-4185-9F5E-B00DD5839F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C5-4185-9F5E-B00DD5839F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C5-4185-9F5E-B00DD5839F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C5-4185-9F5E-B00DD5839F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C5-4185-9F5E-B00DD5839F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C5-4185-9F5E-B00DD5839F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C5-4185-9F5E-B00DD5839F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C5-4185-9F5E-B00DD5839F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C5-4185-9F5E-B00DD5839F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C5-4185-9F5E-B00DD5839F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C5-4185-9F5E-B00DD5839F0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-0.20999405116002379</c:v>
                </c:pt>
                <c:pt idx="1">
                  <c:v>-0.2056825200741198</c:v>
                </c:pt>
                <c:pt idx="2">
                  <c:v>-0.15842972309849279</c:v>
                </c:pt>
                <c:pt idx="3">
                  <c:v>-2.5000000000000022E-2</c:v>
                </c:pt>
                <c:pt idx="4">
                  <c:v>0.11267605633802824</c:v>
                </c:pt>
                <c:pt idx="5">
                  <c:v>5.916666666666667</c:v>
                </c:pt>
                <c:pt idx="6">
                  <c:v>-0.23287671232876717</c:v>
                </c:pt>
                <c:pt idx="12">
                  <c:v>-0.16308648954211424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C5-4185-9F5E-B00DD5839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2E-492E-AE4C-B6AC9B33A375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2E-492E-AE4C-B6AC9B33A375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2E-492E-AE4C-B6AC9B33A37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2E-492E-AE4C-B6AC9B33A375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2E-492E-AE4C-B6AC9B33A3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2E-492E-AE4C-B6AC9B33A37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3">
                  <c:v>160144</c:v>
                </c:pt>
                <c:pt idx="4">
                  <c:v>143215</c:v>
                </c:pt>
                <c:pt idx="5">
                  <c:v>156124</c:v>
                </c:pt>
                <c:pt idx="6">
                  <c:v>184020</c:v>
                </c:pt>
                <c:pt idx="12">
                  <c:v>1148016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2E-492E-AE4C-B6AC9B33A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2E-492E-AE4C-B6AC9B33A3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2E-492E-AE4C-B6AC9B33A3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2E-492E-AE4C-B6AC9B33A3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2E-492E-AE4C-B6AC9B33A3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2E-492E-AE4C-B6AC9B33A3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2E-492E-AE4C-B6AC9B33A3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2E-492E-AE4C-B6AC9B33A3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2E-492E-AE4C-B6AC9B33A3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2E-492E-AE4C-B6AC9B33A3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2E-492E-AE4C-B6AC9B33A3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2E-492E-AE4C-B6AC9B33A3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2E-492E-AE4C-B6AC9B33A3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2E-492E-AE4C-B6AC9B33A3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2E-492E-AE4C-B6AC9B33A3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2E-492E-AE4C-B6AC9B33A375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3">
                  <c:v>3.5445034979503687E-2</c:v>
                </c:pt>
                <c:pt idx="4">
                  <c:v>-0.10448087841724818</c:v>
                </c:pt>
                <c:pt idx="5">
                  <c:v>-6.2948323817888507E-3</c:v>
                </c:pt>
                <c:pt idx="6">
                  <c:v>5.9004298859967719E-2</c:v>
                </c:pt>
                <c:pt idx="12">
                  <c:v>-1.2461903324120449E-2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2E-492E-AE4C-B6AC9B33A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9A-45A7-9534-BD3B0F9AB97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A-45A7-9534-BD3B0F9AB97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9A-45A7-9534-BD3B0F9AB97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9">
                  <c:v>149661</c:v>
                </c:pt>
                <c:pt idx="10">
                  <c:v>131764</c:v>
                </c:pt>
                <c:pt idx="11">
                  <c:v>130081</c:v>
                </c:pt>
                <c:pt idx="12">
                  <c:v>1666380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A-45A7-9534-BD3B0F9AB97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9A-45A7-9534-BD3B0F9AB9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9A-45A7-9534-BD3B0F9AB97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138341</c:v>
                </c:pt>
                <c:pt idx="1">
                  <c:v>137229</c:v>
                </c:pt>
                <c:pt idx="2">
                  <c:v>134131</c:v>
                </c:pt>
                <c:pt idx="3">
                  <c:v>131324</c:v>
                </c:pt>
                <c:pt idx="4">
                  <c:v>120839</c:v>
                </c:pt>
                <c:pt idx="5">
                  <c:v>131926</c:v>
                </c:pt>
                <c:pt idx="6">
                  <c:v>149571</c:v>
                </c:pt>
                <c:pt idx="12">
                  <c:v>943361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9A-45A7-9534-BD3B0F9AB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9A-45A7-9534-BD3B0F9AB9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114606</c:v>
                      </c:pt>
                      <c:pt idx="1">
                        <c:v>133643</c:v>
                      </c:pt>
                      <c:pt idx="2">
                        <c:v>58888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52066</c:v>
                      </c:pt>
                      <c:pt idx="8">
                        <c:v>18190</c:v>
                      </c:pt>
                      <c:pt idx="9">
                        <c:v>20865</c:v>
                      </c:pt>
                      <c:pt idx="10">
                        <c:v>26883</c:v>
                      </c:pt>
                      <c:pt idx="11">
                        <c:v>28481</c:v>
                      </c:pt>
                      <c:pt idx="12">
                        <c:v>473644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9A-45A7-9534-BD3B0F9AB9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9A-45A7-9534-BD3B0F9AB9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9A-45A7-9534-BD3B0F9AB9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9A-45A7-9534-BD3B0F9AB9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9A-45A7-9534-BD3B0F9AB9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9A-45A7-9534-BD3B0F9AB9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9A-45A7-9534-BD3B0F9AB9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9A-45A7-9534-BD3B0F9AB9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9A-45A7-9534-BD3B0F9AB9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9A-45A7-9534-BD3B0F9AB9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9A-45A7-9534-BD3B0F9AB9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9A-45A7-9534-BD3B0F9AB9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9A-45A7-9534-BD3B0F9AB9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9A-45A7-9534-BD3B0F9AB97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-2.7746347222905476E-2</c:v>
                </c:pt>
                <c:pt idx="1">
                  <c:v>-3.3162833953331083E-2</c:v>
                </c:pt>
                <c:pt idx="2">
                  <c:v>-8.0456854531868016E-2</c:v>
                </c:pt>
                <c:pt idx="3">
                  <c:v>2.2208146039546239E-3</c:v>
                </c:pt>
                <c:pt idx="4">
                  <c:v>-0.12977819386432377</c:v>
                </c:pt>
                <c:pt idx="5">
                  <c:v>-3.8559362178155809E-2</c:v>
                </c:pt>
                <c:pt idx="6">
                  <c:v>1.8473627585831265E-2</c:v>
                </c:pt>
                <c:pt idx="12">
                  <c:v>-4.1358250513180095E-2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9A-45A7-9534-BD3B0F9AB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78-4B39-B569-C82B250D902B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8-4B39-B569-C82B250D902B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78-4B39-B569-C82B250D902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9">
                  <c:v>123226</c:v>
                </c:pt>
                <c:pt idx="10">
                  <c:v>105403</c:v>
                </c:pt>
                <c:pt idx="11">
                  <c:v>105060</c:v>
                </c:pt>
                <c:pt idx="12">
                  <c:v>1328291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78-4B39-B569-C82B250D902B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78-4B39-B569-C82B250D90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78-4B39-B569-C82B250D902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109525</c:v>
                </c:pt>
                <c:pt idx="1">
                  <c:v>111410</c:v>
                </c:pt>
                <c:pt idx="2">
                  <c:v>110011</c:v>
                </c:pt>
                <c:pt idx="3">
                  <c:v>107149</c:v>
                </c:pt>
                <c:pt idx="4">
                  <c:v>94476</c:v>
                </c:pt>
                <c:pt idx="5">
                  <c:v>106243</c:v>
                </c:pt>
                <c:pt idx="6">
                  <c:v>119749</c:v>
                </c:pt>
                <c:pt idx="12">
                  <c:v>758563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78-4B39-B569-C82B250D9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78-4B39-B569-C82B250D90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88467</c:v>
                      </c:pt>
                      <c:pt idx="1">
                        <c:v>107490</c:v>
                      </c:pt>
                      <c:pt idx="2">
                        <c:v>46120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39936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78-4B39-B569-C82B250D90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78-4B39-B569-C82B250D90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78-4B39-B569-C82B250D90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78-4B39-B569-C82B250D90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78-4B39-B569-C82B250D90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78-4B39-B569-C82B250D90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78-4B39-B569-C82B250D90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78-4B39-B569-C82B250D90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78-4B39-B569-C82B250D90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78-4B39-B569-C82B250D90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78-4B39-B569-C82B250D90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78-4B39-B569-C82B250D90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78-4B39-B569-C82B250D90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78-4B39-B569-C82B250D902B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-3.7066669011174502E-2</c:v>
                </c:pt>
                <c:pt idx="1">
                  <c:v>-2.1087777875406388E-2</c:v>
                </c:pt>
                <c:pt idx="2">
                  <c:v>-5.6549890656489854E-2</c:v>
                </c:pt>
                <c:pt idx="3">
                  <c:v>1.0931310262352056E-3</c:v>
                </c:pt>
                <c:pt idx="4">
                  <c:v>-0.12551371764967234</c:v>
                </c:pt>
                <c:pt idx="5">
                  <c:v>2.0939247884852463E-3</c:v>
                </c:pt>
                <c:pt idx="6">
                  <c:v>3.7668324639087647E-2</c:v>
                </c:pt>
                <c:pt idx="12">
                  <c:v>-2.828935485565176E-2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78-4B39-B569-C82B250D9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2A-40C3-8C4D-7921EA8A66A8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A-40C3-8C4D-7921EA8A66A8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2A-40C3-8C4D-7921EA8A66A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9">
                  <c:v>26435</c:v>
                </c:pt>
                <c:pt idx="10">
                  <c:v>26361</c:v>
                </c:pt>
                <c:pt idx="11">
                  <c:v>25021</c:v>
                </c:pt>
                <c:pt idx="12">
                  <c:v>338089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2A-40C3-8C4D-7921EA8A66A8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2A-40C3-8C4D-7921EA8A66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2A-40C3-8C4D-7921EA8A66A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28816</c:v>
                </c:pt>
                <c:pt idx="1">
                  <c:v>25819</c:v>
                </c:pt>
                <c:pt idx="2">
                  <c:v>24120</c:v>
                </c:pt>
                <c:pt idx="3">
                  <c:v>24175</c:v>
                </c:pt>
                <c:pt idx="4">
                  <c:v>26363</c:v>
                </c:pt>
                <c:pt idx="5">
                  <c:v>25683</c:v>
                </c:pt>
                <c:pt idx="6">
                  <c:v>29822</c:v>
                </c:pt>
                <c:pt idx="12">
                  <c:v>184798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2A-40C3-8C4D-7921EA8A6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2A-40C3-8C4D-7921EA8A66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26139</c:v>
                      </c:pt>
                      <c:pt idx="1">
                        <c:v>26153</c:v>
                      </c:pt>
                      <c:pt idx="2">
                        <c:v>12768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12130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2A-40C3-8C4D-7921EA8A66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2A-40C3-8C4D-7921EA8A66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2A-40C3-8C4D-7921EA8A66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2A-40C3-8C4D-7921EA8A66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2A-40C3-8C4D-7921EA8A66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2A-40C3-8C4D-7921EA8A66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2A-40C3-8C4D-7921EA8A66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2A-40C3-8C4D-7921EA8A66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2A-40C3-8C4D-7921EA8A66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2A-40C3-8C4D-7921EA8A66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2A-40C3-8C4D-7921EA8A66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2A-40C3-8C4D-7921EA8A66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2A-40C3-8C4D-7921EA8A66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2A-40C3-8C4D-7921EA8A66A8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9.3876979122879955E-3</c:v>
                </c:pt>
                <c:pt idx="1">
                  <c:v>-8.2023750266657203E-2</c:v>
                </c:pt>
                <c:pt idx="2">
                  <c:v>-0.17572278039778555</c:v>
                </c:pt>
                <c:pt idx="3">
                  <c:v>7.2496979292528962E-3</c:v>
                </c:pt>
                <c:pt idx="4">
                  <c:v>-0.14472488969634056</c:v>
                </c:pt>
                <c:pt idx="5">
                  <c:v>-0.17672137453519687</c:v>
                </c:pt>
                <c:pt idx="6">
                  <c:v>-5.1945574771108838E-2</c:v>
                </c:pt>
                <c:pt idx="12">
                  <c:v>-9.1513325107048238E-2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2A-40C3-8C4D-7921EA8A6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D-44D0-9126-5334FD7E78C9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D-44D0-9126-5334FD7E78C9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8D-44D0-9126-5334FD7E78C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9">
                  <c:v>28050</c:v>
                </c:pt>
                <c:pt idx="10">
                  <c:v>30877</c:v>
                </c:pt>
                <c:pt idx="11">
                  <c:v>30458</c:v>
                </c:pt>
                <c:pt idx="12">
                  <c:v>322400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8D-44D0-9126-5334FD7E78C9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8D-44D0-9126-5334FD7E78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8D-44D0-9126-5334FD7E78C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31603</c:v>
                </c:pt>
                <c:pt idx="1">
                  <c:v>30937</c:v>
                </c:pt>
                <c:pt idx="2">
                  <c:v>32272</c:v>
                </c:pt>
                <c:pt idx="3">
                  <c:v>28820</c:v>
                </c:pt>
                <c:pt idx="4">
                  <c:v>22376</c:v>
                </c:pt>
                <c:pt idx="5">
                  <c:v>24198</c:v>
                </c:pt>
                <c:pt idx="6">
                  <c:v>34449</c:v>
                </c:pt>
                <c:pt idx="12">
                  <c:v>204655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8D-44D0-9126-5334FD7E7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8D-44D0-9126-5334FD7E78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43194</c:v>
                      </c:pt>
                      <c:pt idx="1">
                        <c:v>39241</c:v>
                      </c:pt>
                      <c:pt idx="2">
                        <c:v>23119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8447</c:v>
                      </c:pt>
                      <c:pt idx="8">
                        <c:v>4719</c:v>
                      </c:pt>
                      <c:pt idx="9">
                        <c:v>3478</c:v>
                      </c:pt>
                      <c:pt idx="10">
                        <c:v>3773</c:v>
                      </c:pt>
                      <c:pt idx="11">
                        <c:v>4711</c:v>
                      </c:pt>
                      <c:pt idx="12">
                        <c:v>137122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8D-44D0-9126-5334FD7E78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8D-44D0-9126-5334FD7E78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8D-44D0-9126-5334FD7E78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8D-44D0-9126-5334FD7E78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8D-44D0-9126-5334FD7E78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8D-44D0-9126-5334FD7E78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D-44D0-9126-5334FD7E78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D-44D0-9126-5334FD7E78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D-44D0-9126-5334FD7E78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D-44D0-9126-5334FD7E78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D-44D0-9126-5334FD7E78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D-44D0-9126-5334FD7E78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8D-44D0-9126-5334FD7E78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8D-44D0-9126-5334FD7E78C9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1.5553199010250873E-2</c:v>
                </c:pt>
                <c:pt idx="1">
                  <c:v>0.24630383112436038</c:v>
                </c:pt>
                <c:pt idx="2">
                  <c:v>4.0931522755862426E-2</c:v>
                </c:pt>
                <c:pt idx="3">
                  <c:v>0.21968767192856231</c:v>
                </c:pt>
                <c:pt idx="4">
                  <c:v>6.2286365362704155E-2</c:v>
                </c:pt>
                <c:pt idx="5">
                  <c:v>0.21622436670687573</c:v>
                </c:pt>
                <c:pt idx="6">
                  <c:v>0.28020364933665309</c:v>
                </c:pt>
                <c:pt idx="12">
                  <c:v>0.14689284533436453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8D-44D0-9126-5334FD7E7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E6-4E67-9AFE-3CBE62619593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E6-4E67-9AFE-3CBE62619593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E6-4E67-9AFE-3CBE626195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E6-4E67-9AFE-3CBE62619593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E6-4E67-9AFE-3CBE626195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E6-4E67-9AFE-3CBE626195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3">
                  <c:v>6.8137684550908393</c:v>
                </c:pt>
                <c:pt idx="4">
                  <c:v>7.3308251433251437</c:v>
                </c:pt>
                <c:pt idx="5">
                  <c:v>6.7413964333520449</c:v>
                </c:pt>
                <c:pt idx="6">
                  <c:v>6.848784844988649</c:v>
                </c:pt>
                <c:pt idx="12">
                  <c:v>7.0458958842230599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E6-4E67-9AFE-3CBE62619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E6-4E67-9AFE-3CBE626195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E6-4E67-9AFE-3CBE626195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E6-4E67-9AFE-3CBE626195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E6-4E67-9AFE-3CBE626195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E6-4E67-9AFE-3CBE626195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E6-4E67-9AFE-3CBE626195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E6-4E67-9AFE-3CBE626195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E6-4E67-9AFE-3CBE626195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E6-4E67-9AFE-3CBE626195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E6-4E67-9AFE-3CBE626195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E6-4E67-9AFE-3CBE626195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E6-4E67-9AFE-3CBE626195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E6-4E67-9AFE-3CBE626195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E6-4E67-9AFE-3CBE626195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E6-4E67-9AFE-3CBE62619593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3">
                  <c:v>-0.15141956562521575</c:v>
                </c:pt>
                <c:pt idx="4">
                  <c:v>0.51074752807502666</c:v>
                </c:pt>
                <c:pt idx="5">
                  <c:v>-0.13715529380526004</c:v>
                </c:pt>
                <c:pt idx="6">
                  <c:v>-0.13177193804272491</c:v>
                </c:pt>
                <c:pt idx="12">
                  <c:v>9.7905566558774026E-2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E6-4E67-9AFE-3CBE62619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52-4722-A983-CBEA0B6FC77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2-4722-A983-CBEA0B6FC77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52-4722-A983-CBEA0B6FC7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9">
                  <c:v>3.3147033533963888</c:v>
                </c:pt>
                <c:pt idx="10">
                  <c:v>4.3719325153374236</c:v>
                </c:pt>
                <c:pt idx="11">
                  <c:v>3.9628305932809149</c:v>
                </c:pt>
                <c:pt idx="12">
                  <c:v>3.5542003563108127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52-4722-A983-CBEA0B6FC77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52-4722-A983-CBEA0B6FC7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52-4722-A983-CBEA0B6FC7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4.9236192714453582</c:v>
                </c:pt>
                <c:pt idx="1">
                  <c:v>3.7223880597014927</c:v>
                </c:pt>
                <c:pt idx="2">
                  <c:v>3.7395048439181915</c:v>
                </c:pt>
                <c:pt idx="3">
                  <c:v>3.6893333333333334</c:v>
                </c:pt>
                <c:pt idx="4">
                  <c:v>3.8170005414185164</c:v>
                </c:pt>
                <c:pt idx="5">
                  <c:v>3.2416153319644079</c:v>
                </c:pt>
                <c:pt idx="6">
                  <c:v>3.6112610875433862</c:v>
                </c:pt>
                <c:pt idx="12">
                  <c:v>3.6648925281473899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52-4722-A983-CBEA0B6FC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52-4722-A983-CBEA0B6FC7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3.3978234582829505</c:v>
                      </c:pt>
                      <c:pt idx="1">
                        <c:v>3.4050151975683889</c:v>
                      </c:pt>
                      <c:pt idx="2">
                        <c:v>3.8292181069958846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3.0742075823492852</c:v>
                      </c:pt>
                      <c:pt idx="8">
                        <c:v>2.647812971342383</c:v>
                      </c:pt>
                      <c:pt idx="9">
                        <c:v>2.4842917997870075</c:v>
                      </c:pt>
                      <c:pt idx="10">
                        <c:v>3.945582586427657</c:v>
                      </c:pt>
                      <c:pt idx="11">
                        <c:v>2.4285714285714284</c:v>
                      </c:pt>
                      <c:pt idx="12">
                        <c:v>2.875516971571221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52-4722-A983-CBEA0B6FC7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52-4722-A983-CBEA0B6FC7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52-4722-A983-CBEA0B6FC7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52-4722-A983-CBEA0B6FC7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52-4722-A983-CBEA0B6FC7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52-4722-A983-CBEA0B6FC7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52-4722-A983-CBEA0B6FC7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52-4722-A983-CBEA0B6FC7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52-4722-A983-CBEA0B6FC7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52-4722-A983-CBEA0B6FC7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52-4722-A983-CBEA0B6FC7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52-4722-A983-CBEA0B6FC7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52-4722-A983-CBEA0B6FC7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52-4722-A983-CBEA0B6FC77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0.42458826369341995</c:v>
                </c:pt>
                <c:pt idx="1">
                  <c:v>1.2212711572443071</c:v>
                </c:pt>
                <c:pt idx="2">
                  <c:v>0.60617151058485819</c:v>
                </c:pt>
                <c:pt idx="3">
                  <c:v>-0.10025451916124384</c:v>
                </c:pt>
                <c:pt idx="4">
                  <c:v>0.80204133924263266</c:v>
                </c:pt>
                <c:pt idx="5">
                  <c:v>-0.1647489694254971</c:v>
                </c:pt>
                <c:pt idx="6">
                  <c:v>-7.2347861872956276E-2</c:v>
                </c:pt>
                <c:pt idx="12">
                  <c:v>0.25327536643121817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52-4722-A983-CBEA0B6FC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75-4EC6-BC2E-019445CF16CE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75-4EC6-BC2E-019445CF16CE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75-4EC6-BC2E-019445CF16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9">
                  <c:v>5.0836909871244638</c:v>
                </c:pt>
                <c:pt idx="10">
                  <c:v>4.5080042689434361</c:v>
                </c:pt>
                <c:pt idx="11">
                  <c:v>4.8214285714285712</c:v>
                </c:pt>
                <c:pt idx="12">
                  <c:v>5.166019237883833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75-4EC6-BC2E-019445CF16CE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75-4EC6-BC2E-019445CF16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75-4EC6-BC2E-019445CF16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5.9452736318407959</c:v>
                </c:pt>
                <c:pt idx="1">
                  <c:v>4.55</c:v>
                </c:pt>
                <c:pt idx="2">
                  <c:v>4.6043046357615891</c:v>
                </c:pt>
                <c:pt idx="3">
                  <c:v>4.6322350845948357</c:v>
                </c:pt>
                <c:pt idx="4">
                  <c:v>5.5975460122699383</c:v>
                </c:pt>
                <c:pt idx="5">
                  <c:v>4.7594529364440872</c:v>
                </c:pt>
                <c:pt idx="6">
                  <c:v>5.8398768283294844</c:v>
                </c:pt>
                <c:pt idx="12">
                  <c:v>5.1670773780187282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75-4EC6-BC2E-019445CF1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75-4EC6-BC2E-019445CF16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4.8253012048192767</c:v>
                      </c:pt>
                      <c:pt idx="1">
                        <c:v>4.333333333333333</c:v>
                      </c:pt>
                      <c:pt idx="2">
                        <c:v>5.8444444444444441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3.7919020715630887</c:v>
                      </c:pt>
                      <c:pt idx="8">
                        <c:v>2.9774577332498433</c:v>
                      </c:pt>
                      <c:pt idx="9">
                        <c:v>4.8207171314741037</c:v>
                      </c:pt>
                      <c:pt idx="10">
                        <c:v>4.9330543933054392</c:v>
                      </c:pt>
                      <c:pt idx="11">
                        <c:v>4.270833333333333</c:v>
                      </c:pt>
                      <c:pt idx="12">
                        <c:v>3.8516443002507006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75-4EC6-BC2E-019445CF16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75-4EC6-BC2E-019445CF16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75-4EC6-BC2E-019445CF16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75-4EC6-BC2E-019445CF16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75-4EC6-BC2E-019445CF16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75-4EC6-BC2E-019445CF16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75-4EC6-BC2E-019445CF16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75-4EC6-BC2E-019445CF16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75-4EC6-BC2E-019445CF16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75-4EC6-BC2E-019445CF16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75-4EC6-BC2E-019445CF16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75-4EC6-BC2E-019445CF16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75-4EC6-BC2E-019445CF16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75-4EC6-BC2E-019445CF16CE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0.14050139756747715</c:v>
                </c:pt>
                <c:pt idx="1">
                  <c:v>1.0045454545454544</c:v>
                </c:pt>
                <c:pt idx="2">
                  <c:v>0.48991349185015043</c:v>
                </c:pt>
                <c:pt idx="3">
                  <c:v>-0.16705443583145207</c:v>
                </c:pt>
                <c:pt idx="4">
                  <c:v>0.66493145701387402</c:v>
                </c:pt>
                <c:pt idx="5">
                  <c:v>-4.008086308971226E-2</c:v>
                </c:pt>
                <c:pt idx="6">
                  <c:v>-0.20370869798630498</c:v>
                </c:pt>
                <c:pt idx="12">
                  <c:v>0.18717101828404203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75-4EC6-BC2E-019445CF1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48-494E-B53D-70EE64641109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8-494E-B53D-70EE64641109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48-494E-B53D-70EE646411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9">
                  <c:v>2.6699256941728589</c:v>
                </c:pt>
                <c:pt idx="10">
                  <c:v>4.0245231607629428</c:v>
                </c:pt>
                <c:pt idx="11">
                  <c:v>2.1342281879194629</c:v>
                </c:pt>
                <c:pt idx="12">
                  <c:v>2.6058445798868091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48-494E-B53D-70EE64641109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48-494E-B53D-70EE646411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48-494E-B53D-70EE646411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2.439516129032258</c:v>
                </c:pt>
                <c:pt idx="1">
                  <c:v>2.4962962962962965</c:v>
                </c:pt>
                <c:pt idx="2">
                  <c:v>2.1323076923076925</c:v>
                </c:pt>
                <c:pt idx="3">
                  <c:v>2.7497781721384205</c:v>
                </c:pt>
                <c:pt idx="4">
                  <c:v>2.4108527131782944</c:v>
                </c:pt>
                <c:pt idx="5">
                  <c:v>2.1179273377010124</c:v>
                </c:pt>
                <c:pt idx="6">
                  <c:v>2.8664780036017494</c:v>
                </c:pt>
                <c:pt idx="12">
                  <c:v>2.5976890756302522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48-494E-B53D-70EE64641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48-494E-B53D-70EE646411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2.4404040404040406</c:v>
                      </c:pt>
                      <c:pt idx="1">
                        <c:v>3.0010905125408942</c:v>
                      </c:pt>
                      <c:pt idx="2">
                        <c:v>3.0541310541310542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2.8167539267015709</c:v>
                      </c:pt>
                      <c:pt idx="8">
                        <c:v>2.4267114657706848</c:v>
                      </c:pt>
                      <c:pt idx="9">
                        <c:v>2.1238475722188075</c:v>
                      </c:pt>
                      <c:pt idx="10">
                        <c:v>3.767195767195767</c:v>
                      </c:pt>
                      <c:pt idx="11">
                        <c:v>2.0899808551372048</c:v>
                      </c:pt>
                      <c:pt idx="12">
                        <c:v>2.5455179978063613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48-494E-B53D-70EE646411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48-494E-B53D-70EE646411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48-494E-B53D-70EE646411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48-494E-B53D-70EE646411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48-494E-B53D-70EE646411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48-494E-B53D-70EE646411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48-494E-B53D-70EE646411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48-494E-B53D-70EE646411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48-494E-B53D-70EE646411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48-494E-B53D-70EE646411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48-494E-B53D-70EE646411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48-494E-B53D-70EE646411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48-494E-B53D-70EE646411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48-494E-B53D-70EE64641109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-1.005317496186656</c:v>
                </c:pt>
                <c:pt idx="1">
                  <c:v>0.56296296296296311</c:v>
                </c:pt>
                <c:pt idx="2">
                  <c:v>-0.47869427232884965</c:v>
                </c:pt>
                <c:pt idx="3">
                  <c:v>-0.34656329127621355</c:v>
                </c:pt>
                <c:pt idx="4">
                  <c:v>0.36781992629304838</c:v>
                </c:pt>
                <c:pt idx="5">
                  <c:v>-0.65126242775740995</c:v>
                </c:pt>
                <c:pt idx="6">
                  <c:v>0.17379844559069957</c:v>
                </c:pt>
                <c:pt idx="12">
                  <c:v>-1.1947795878127554E-2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48-494E-B53D-70EE64641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2F-4EF9-9CFC-45F2EB724457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2F-4EF9-9CFC-45F2EB724457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2F-4EF9-9CFC-45F2EB7244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9">
                  <c:v>23852</c:v>
                </c:pt>
                <c:pt idx="10">
                  <c:v>22059</c:v>
                </c:pt>
                <c:pt idx="11">
                  <c:v>21891</c:v>
                </c:pt>
                <c:pt idx="12">
                  <c:v>258622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2F-4EF9-9CFC-45F2EB724457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2F-4EF9-9CFC-45F2EB7244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2F-4EF9-9CFC-45F2EB7244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21677</c:v>
                </c:pt>
                <c:pt idx="1">
                  <c:v>22615</c:v>
                </c:pt>
                <c:pt idx="2">
                  <c:v>23125</c:v>
                </c:pt>
                <c:pt idx="3">
                  <c:v>21253</c:v>
                </c:pt>
                <c:pt idx="4">
                  <c:v>17689</c:v>
                </c:pt>
                <c:pt idx="5">
                  <c:v>20237</c:v>
                </c:pt>
                <c:pt idx="6">
                  <c:v>21683</c:v>
                </c:pt>
                <c:pt idx="12">
                  <c:v>148279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2F-4EF9-9CFC-45F2EB72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2F-4EF9-9CFC-45F2EB7244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20204</c:v>
                      </c:pt>
                      <c:pt idx="1">
                        <c:v>21087</c:v>
                      </c:pt>
                      <c:pt idx="2">
                        <c:v>8379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5250</c:v>
                      </c:pt>
                      <c:pt idx="8">
                        <c:v>1747</c:v>
                      </c:pt>
                      <c:pt idx="9">
                        <c:v>2909</c:v>
                      </c:pt>
                      <c:pt idx="10">
                        <c:v>3366</c:v>
                      </c:pt>
                      <c:pt idx="11">
                        <c:v>4406</c:v>
                      </c:pt>
                      <c:pt idx="12">
                        <c:v>69842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2F-4EF9-9CFC-45F2EB7244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2F-4EF9-9CFC-45F2EB7244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2F-4EF9-9CFC-45F2EB7244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2F-4EF9-9CFC-45F2EB7244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2F-4EF9-9CFC-45F2EB7244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2F-4EF9-9CFC-45F2EB7244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2F-4EF9-9CFC-45F2EB7244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2F-4EF9-9CFC-45F2EB7244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2F-4EF9-9CFC-45F2EB7244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2F-4EF9-9CFC-45F2EB7244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2F-4EF9-9CFC-45F2EB7244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2F-4EF9-9CFC-45F2EB7244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2F-4EF9-9CFC-45F2EB7244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2F-4EF9-9CFC-45F2EB72445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2.729207142196266E-3</c:v>
                </c:pt>
                <c:pt idx="1">
                  <c:v>1.6387633979979555E-3</c:v>
                </c:pt>
                <c:pt idx="2">
                  <c:v>-7.559162136232811E-2</c:v>
                </c:pt>
                <c:pt idx="3">
                  <c:v>2.0699260397656349E-2</c:v>
                </c:pt>
                <c:pt idx="4">
                  <c:v>-0.16730217012662996</c:v>
                </c:pt>
                <c:pt idx="5">
                  <c:v>6.4654100561993832E-3</c:v>
                </c:pt>
                <c:pt idx="6">
                  <c:v>4.3405033444011254E-2</c:v>
                </c:pt>
                <c:pt idx="12">
                  <c:v>-2.5538067229652017E-2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2F-4EF9-9CFC-45F2EB72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8C-4A53-A9EB-5270D1E55CC8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C-4A53-A9EB-5270D1E55CC8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8C-4A53-A9EB-5270D1E55C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9">
                  <c:v>6.9657051819553919</c:v>
                </c:pt>
                <c:pt idx="10">
                  <c:v>7.1145564168819986</c:v>
                </c:pt>
                <c:pt idx="11">
                  <c:v>7.0803069754693713</c:v>
                </c:pt>
                <c:pt idx="12">
                  <c:v>7.2887844034923557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8C-4A53-A9EB-5270D1E55CC8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C-4A53-A9EB-5270D1E55C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8C-4A53-A9EB-5270D1E55C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7.6465378050468242</c:v>
                </c:pt>
                <c:pt idx="1">
                  <c:v>7.3257572407694012</c:v>
                </c:pt>
                <c:pt idx="2">
                  <c:v>7.0455783783783783</c:v>
                </c:pt>
                <c:pt idx="3">
                  <c:v>7.1445442996282882</c:v>
                </c:pt>
                <c:pt idx="4">
                  <c:v>7.6977217479789699</c:v>
                </c:pt>
                <c:pt idx="5">
                  <c:v>7.2467262934229382</c:v>
                </c:pt>
                <c:pt idx="6">
                  <c:v>7.6231148826269424</c:v>
                </c:pt>
                <c:pt idx="12">
                  <c:v>7.3800538174657238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8C-4A53-A9EB-5270D1E55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8C-4A53-A9EB-5270D1E55C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7.6712532171847156</c:v>
                      </c:pt>
                      <c:pt idx="1">
                        <c:v>7.9861051832882817</c:v>
                      </c:pt>
                      <c:pt idx="2">
                        <c:v>9.565103234276167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6.8154285714285718</c:v>
                      </c:pt>
                      <c:pt idx="8">
                        <c:v>7.0841442472810536</c:v>
                      </c:pt>
                      <c:pt idx="9">
                        <c:v>5.1605362667583359</c:v>
                      </c:pt>
                      <c:pt idx="10">
                        <c:v>7.2765894236482476</c:v>
                      </c:pt>
                      <c:pt idx="11">
                        <c:v>6.5108942351339083</c:v>
                      </c:pt>
                      <c:pt idx="12">
                        <c:v>7.6399587640674662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8C-4A53-A9EB-5270D1E55C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8C-4A53-A9EB-5270D1E55C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8C-4A53-A9EB-5270D1E55C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8C-4A53-A9EB-5270D1E55C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8C-4A53-A9EB-5270D1E55C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8C-4A53-A9EB-5270D1E55C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8C-4A53-A9EB-5270D1E55C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8C-4A53-A9EB-5270D1E55C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8C-4A53-A9EB-5270D1E55C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8C-4A53-A9EB-5270D1E55C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8C-4A53-A9EB-5270D1E55C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8C-4A53-A9EB-5270D1E55C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8C-4A53-A9EB-5270D1E55C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8C-4A53-A9EB-5270D1E55CC8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-0.16015106533896528</c:v>
                </c:pt>
                <c:pt idx="1">
                  <c:v>8.8623747988818558E-2</c:v>
                </c:pt>
                <c:pt idx="2">
                  <c:v>0.26839577524438418</c:v>
                </c:pt>
                <c:pt idx="3">
                  <c:v>-3.1567505193534906E-2</c:v>
                </c:pt>
                <c:pt idx="4">
                  <c:v>0.48249790953807192</c:v>
                </c:pt>
                <c:pt idx="5">
                  <c:v>-0.10394760124061175</c:v>
                </c:pt>
                <c:pt idx="6">
                  <c:v>-9.8190474052985977E-3</c:v>
                </c:pt>
                <c:pt idx="12">
                  <c:v>7.9971669797074263E-2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8C-4A53-A9EB-5270D1E55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09-4881-A234-DB6478B516D3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9-4881-A234-DB6478B516D3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09-4881-A234-DB6478B516D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9">
                  <c:v>7.3660401115208201</c:v>
                </c:pt>
                <c:pt idx="10">
                  <c:v>7.3525042444821729</c:v>
                </c:pt>
                <c:pt idx="11">
                  <c:v>6.8791851771589556</c:v>
                </c:pt>
                <c:pt idx="12">
                  <c:v>7.3817870332905757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09-4881-A234-DB6478B516D3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09-4881-A234-DB6478B516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09-4881-A234-DB6478B516D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8.2206811005863774</c:v>
                </c:pt>
                <c:pt idx="1">
                  <c:v>7.6376719576719578</c:v>
                </c:pt>
                <c:pt idx="2">
                  <c:v>7.1928329509450455</c:v>
                </c:pt>
                <c:pt idx="3">
                  <c:v>7.4496042216358838</c:v>
                </c:pt>
                <c:pt idx="4">
                  <c:v>7.6742393092105265</c:v>
                </c:pt>
                <c:pt idx="5">
                  <c:v>7.4459115805946796</c:v>
                </c:pt>
                <c:pt idx="6">
                  <c:v>7.2598864223025297</c:v>
                </c:pt>
                <c:pt idx="12">
                  <c:v>7.5483531832449726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09-4881-A234-DB6478B5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09-4881-A234-DB6478B516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8.6530306522240146</c:v>
                      </c:pt>
                      <c:pt idx="1">
                        <c:v>9.1680054304785603</c:v>
                      </c:pt>
                      <c:pt idx="2">
                        <c:v>9.9803084223013041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6.7682119205298017</c:v>
                      </c:pt>
                      <c:pt idx="8">
                        <c:v>5.57085020242915</c:v>
                      </c:pt>
                      <c:pt idx="9">
                        <c:v>3.9648609077598831</c:v>
                      </c:pt>
                      <c:pt idx="10">
                        <c:v>7.705363703159442</c:v>
                      </c:pt>
                      <c:pt idx="11">
                        <c:v>7.0630990415335466</c:v>
                      </c:pt>
                      <c:pt idx="12">
                        <c:v>8.6881922354654506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09-4881-A234-DB6478B516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09-4881-A234-DB6478B516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09-4881-A234-DB6478B516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09-4881-A234-DB6478B516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09-4881-A234-DB6478B516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09-4881-A234-DB6478B516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09-4881-A234-DB6478B516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09-4881-A234-DB6478B516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09-4881-A234-DB6478B516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09-4881-A234-DB6478B516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09-4881-A234-DB6478B516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09-4881-A234-DB6478B516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09-4881-A234-DB6478B516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09-4881-A234-DB6478B516D3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0.42140421698479091</c:v>
                </c:pt>
                <c:pt idx="1">
                  <c:v>0.31225296325855023</c:v>
                </c:pt>
                <c:pt idx="2">
                  <c:v>0.60638509493657544</c:v>
                </c:pt>
                <c:pt idx="3">
                  <c:v>0.19328251059656143</c:v>
                </c:pt>
                <c:pt idx="4">
                  <c:v>0.435524621316147</c:v>
                </c:pt>
                <c:pt idx="5">
                  <c:v>-2.584311083499724E-2</c:v>
                </c:pt>
                <c:pt idx="6">
                  <c:v>-0.26100631194189106</c:v>
                </c:pt>
                <c:pt idx="12">
                  <c:v>0.23677884704090157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09-4881-A234-DB6478B5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43-4DC8-A65B-0B5E9F55224D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3-4DC8-A65B-0B5E9F55224D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43-4DC8-A65B-0B5E9F5522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9">
                  <c:v>8.8236196319018401</c:v>
                </c:pt>
                <c:pt idx="10">
                  <c:v>8.2161835748792278</c:v>
                </c:pt>
                <c:pt idx="11">
                  <c:v>8.446748878923767</c:v>
                </c:pt>
                <c:pt idx="12">
                  <c:v>8.8693322149214779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43-4DC8-A65B-0B5E9F55224D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43-4DC8-A65B-0B5E9F5522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43-4DC8-A65B-0B5E9F5522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8.2321326472269867</c:v>
                </c:pt>
                <c:pt idx="1">
                  <c:v>8.9388221841052022</c:v>
                </c:pt>
                <c:pt idx="2">
                  <c:v>8.2895294616362865</c:v>
                </c:pt>
                <c:pt idx="3">
                  <c:v>7.8938468764678253</c:v>
                </c:pt>
                <c:pt idx="4">
                  <c:v>12.54282267792521</c:v>
                </c:pt>
                <c:pt idx="5">
                  <c:v>9.0062460961898818</c:v>
                </c:pt>
                <c:pt idx="6">
                  <c:v>9.6253190403266977</c:v>
                </c:pt>
                <c:pt idx="12">
                  <c:v>8.894222222222222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43-4DC8-A65B-0B5E9F552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43-4DC8-A65B-0B5E9F5522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6.9177173191771733</c:v>
                      </c:pt>
                      <c:pt idx="1">
                        <c:v>7.3316831683168315</c:v>
                      </c:pt>
                      <c:pt idx="2">
                        <c:v>10.029032258064516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7.3946784922394677</c:v>
                      </c:pt>
                      <c:pt idx="8">
                        <c:v>17.828947368421051</c:v>
                      </c:pt>
                      <c:pt idx="9">
                        <c:v>4.7731958762886597</c:v>
                      </c:pt>
                      <c:pt idx="10">
                        <c:v>7.6947194719471943</c:v>
                      </c:pt>
                      <c:pt idx="11">
                        <c:v>7.9045454545454543</c:v>
                      </c:pt>
                      <c:pt idx="12">
                        <c:v>7.5590863952333667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43-4DC8-A65B-0B5E9F55224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843-4DC8-A65B-0B5E9F55224D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9.500934579439253</c:v>
                      </c:pt>
                      <c:pt idx="1">
                        <c:v>7.2494226327944569</c:v>
                      </c:pt>
                      <c:pt idx="2">
                        <c:v>7.4262717321313589</c:v>
                      </c:pt>
                      <c:pt idx="3">
                        <c:v>7.5292955892034232</c:v>
                      </c:pt>
                      <c:pt idx="4">
                        <c:v>7.7900113507377977</c:v>
                      </c:pt>
                      <c:pt idx="5">
                        <c:v>7.3679031037093115</c:v>
                      </c:pt>
                      <c:pt idx="6">
                        <c:v>8.3393177737881512</c:v>
                      </c:pt>
                      <c:pt idx="7">
                        <c:v>9.4428857715430858</c:v>
                      </c:pt>
                      <c:pt idx="8">
                        <c:v>9.1776504297994261</c:v>
                      </c:pt>
                      <c:pt idx="9">
                        <c:v>7.3299583085169742</c:v>
                      </c:pt>
                      <c:pt idx="10">
                        <c:v>7.955390334572491</c:v>
                      </c:pt>
                      <c:pt idx="11">
                        <c:v>7.965578635014837</c:v>
                      </c:pt>
                      <c:pt idx="12">
                        <c:v>7.9858322782902276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1843-4DC8-A65B-0B5E9F5522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43-4DC8-A65B-0B5E9F5522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43-4DC8-A65B-0B5E9F5522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43-4DC8-A65B-0B5E9F5522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43-4DC8-A65B-0B5E9F5522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43-4DC8-A65B-0B5E9F5522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43-4DC8-A65B-0B5E9F5522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43-4DC8-A65B-0B5E9F5522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43-4DC8-A65B-0B5E9F5522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43-4DC8-A65B-0B5E9F5522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43-4DC8-A65B-0B5E9F5522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43-4DC8-A65B-0B5E9F5522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43-4DC8-A65B-0B5E9F5522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43-4DC8-A65B-0B5E9F55224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-1.379082306044042</c:v>
                </c:pt>
                <c:pt idx="1">
                  <c:v>-0.24115809202892002</c:v>
                </c:pt>
                <c:pt idx="2">
                  <c:v>0.3706263111111987</c:v>
                </c:pt>
                <c:pt idx="3">
                  <c:v>-2.0306814254189662</c:v>
                </c:pt>
                <c:pt idx="4">
                  <c:v>3.4416923983297316</c:v>
                </c:pt>
                <c:pt idx="5">
                  <c:v>0.34700813788650287</c:v>
                </c:pt>
                <c:pt idx="6">
                  <c:v>-0.12510977613985474</c:v>
                </c:pt>
                <c:pt idx="12">
                  <c:v>-8.1027991138007849E-2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43-4DC8-A65B-0B5E9F552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1C-4480-BC5B-AC05DFA2D6A8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1C-4480-BC5B-AC05DFA2D6A8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1C-4480-BC5B-AC05DFA2D6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9">
                  <c:v>6.1717967072297784</c:v>
                </c:pt>
                <c:pt idx="10">
                  <c:v>5.8347953216374266</c:v>
                </c:pt>
                <c:pt idx="11">
                  <c:v>6.7889048991354466</c:v>
                </c:pt>
                <c:pt idx="12">
                  <c:v>6.7810325887953127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C-4480-BC5B-AC05DFA2D6A8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1C-4480-BC5B-AC05DFA2D6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1C-4480-BC5B-AC05DFA2D6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7.2264875239923221</c:v>
                </c:pt>
                <c:pt idx="1">
                  <c:v>6.3094629156010233</c:v>
                </c:pt>
                <c:pt idx="2">
                  <c:v>6.5350000000000001</c:v>
                </c:pt>
                <c:pt idx="3">
                  <c:v>6.1740909090909089</c:v>
                </c:pt>
                <c:pt idx="4">
                  <c:v>7.4310954063604244</c:v>
                </c:pt>
                <c:pt idx="5">
                  <c:v>7.2542975696502667</c:v>
                </c:pt>
                <c:pt idx="6">
                  <c:v>7.4194756554307117</c:v>
                </c:pt>
                <c:pt idx="12">
                  <c:v>6.8564930300807045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1C-4480-BC5B-AC05DFA2D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1C-4480-BC5B-AC05DFA2D6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5.5201984408221119</c:v>
                      </c:pt>
                      <c:pt idx="1">
                        <c:v>6.3634615384615385</c:v>
                      </c:pt>
                      <c:pt idx="2">
                        <c:v>8.701013513513514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7.6909920182440139</c:v>
                      </c:pt>
                      <c:pt idx="8">
                        <c:v>7.98828125</c:v>
                      </c:pt>
                      <c:pt idx="9">
                        <c:v>6.2247324613555293</c:v>
                      </c:pt>
                      <c:pt idx="10">
                        <c:v>8</c:v>
                      </c:pt>
                      <c:pt idx="11">
                        <c:v>5.0691003911342891</c:v>
                      </c:pt>
                      <c:pt idx="12">
                        <c:v>6.446249620406924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1C-4480-BC5B-AC05DFA2D6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1C-4480-BC5B-AC05DFA2D6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1C-4480-BC5B-AC05DFA2D6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1C-4480-BC5B-AC05DFA2D6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1C-4480-BC5B-AC05DFA2D6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1C-4480-BC5B-AC05DFA2D6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1C-4480-BC5B-AC05DFA2D6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1C-4480-BC5B-AC05DFA2D6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1C-4480-BC5B-AC05DFA2D6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1C-4480-BC5B-AC05DFA2D6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1C-4480-BC5B-AC05DFA2D6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1C-4480-BC5B-AC05DFA2D6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1C-4480-BC5B-AC05DFA2D6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1C-4480-BC5B-AC05DFA2D6A8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-0.93337642158590839</c:v>
                </c:pt>
                <c:pt idx="1">
                  <c:v>0.1986218849738961</c:v>
                </c:pt>
                <c:pt idx="2">
                  <c:v>-0.48818015453436381</c:v>
                </c:pt>
                <c:pt idx="3">
                  <c:v>0.1879929628033894</c:v>
                </c:pt>
                <c:pt idx="4">
                  <c:v>0.37699770753119566</c:v>
                </c:pt>
                <c:pt idx="5">
                  <c:v>0.40756097291366977</c:v>
                </c:pt>
                <c:pt idx="6">
                  <c:v>-6.5196649009034324E-2</c:v>
                </c:pt>
                <c:pt idx="12">
                  <c:v>1.9790483480546683E-2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1C-4480-BC5B-AC05DFA2D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9A-4397-A039-21D6FCCCC616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9A-4397-A039-21D6FCCCC616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9A-4397-A039-21D6FCCCC6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9A-4397-A039-21D6FCCCC616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9A-4397-A039-21D6FCCCC6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9A-4397-A039-21D6FCCCC6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3">
                  <c:v>5.963093145869947</c:v>
                </c:pt>
                <c:pt idx="4">
                  <c:v>11.962085308056873</c:v>
                </c:pt>
                <c:pt idx="5">
                  <c:v>7.7861842105263159</c:v>
                </c:pt>
                <c:pt idx="6">
                  <c:v>7.7179487179487181</c:v>
                </c:pt>
                <c:pt idx="12">
                  <c:v>7.5226381461675578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9A-4397-A039-21D6FCCCC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A9A-4397-A039-21D6FCCCC6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A9A-4397-A039-21D6FCCCC6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A-4397-A039-21D6FCCCC6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A-4397-A039-21D6FCCCC6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A-4397-A039-21D6FCCCC6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A-4397-A039-21D6FCCCC6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9A-4397-A039-21D6FCCCC6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9A-4397-A039-21D6FCCCC6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9A-4397-A039-21D6FCCCC6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9A-4397-A039-21D6FCCCC6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9A-4397-A039-21D6FCCCC6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9A-4397-A039-21D6FCCCC6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9A-4397-A039-21D6FCCCC6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9A-4397-A039-21D6FCCCC6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9A-4397-A039-21D6FCCCC616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3">
                  <c:v>-2.7175999234369845</c:v>
                </c:pt>
                <c:pt idx="4">
                  <c:v>3.8213817904689336</c:v>
                </c:pt>
                <c:pt idx="5">
                  <c:v>-0.3338908363779991</c:v>
                </c:pt>
                <c:pt idx="6">
                  <c:v>0.3007512657194189</c:v>
                </c:pt>
                <c:pt idx="12">
                  <c:v>-0.48822839047217403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9A-4397-A039-21D6FCCCC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DD-467F-89C3-1AC59529C06C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D-467F-89C3-1AC59529C06C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DD-467F-89C3-1AC59529C06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9">
                  <c:v>7.2849002849002851</c:v>
                </c:pt>
                <c:pt idx="10">
                  <c:v>5.5432300163132133</c:v>
                </c:pt>
                <c:pt idx="11">
                  <c:v>7.8854805725971371</c:v>
                </c:pt>
                <c:pt idx="12">
                  <c:v>9.0189776553412919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DD-467F-89C3-1AC59529C06C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DD-467F-89C3-1AC59529C0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DD-467F-89C3-1AC59529C06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8.822265625</c:v>
                </c:pt>
                <c:pt idx="1">
                  <c:v>6.4498525073746311</c:v>
                </c:pt>
                <c:pt idx="2">
                  <c:v>7.5100548446069473</c:v>
                </c:pt>
                <c:pt idx="3">
                  <c:v>7.1983050847457628</c:v>
                </c:pt>
                <c:pt idx="4">
                  <c:v>11.260714285714286</c:v>
                </c:pt>
                <c:pt idx="5">
                  <c:v>9.2015113350125937</c:v>
                </c:pt>
                <c:pt idx="6">
                  <c:v>10.221052631578948</c:v>
                </c:pt>
                <c:pt idx="12">
                  <c:v>8.3595411303861216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DD-467F-89C3-1AC59529C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DD-467F-89C3-1AC59529C0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6.4727793696275073</c:v>
                      </c:pt>
                      <c:pt idx="1">
                        <c:v>7.0763358778625953</c:v>
                      </c:pt>
                      <c:pt idx="2">
                        <c:v>8.3571428571428577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8.0295857988165675</c:v>
                      </c:pt>
                      <c:pt idx="8">
                        <c:v>28.5</c:v>
                      </c:pt>
                      <c:pt idx="9">
                        <c:v>4.5789473684210522</c:v>
                      </c:pt>
                      <c:pt idx="10">
                        <c:v>5.7807017543859649</c:v>
                      </c:pt>
                      <c:pt idx="11">
                        <c:v>6.3580246913580245</c:v>
                      </c:pt>
                      <c:pt idx="12">
                        <c:v>7.0369206598586018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DD-467F-89C3-1AC59529C0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DD-467F-89C3-1AC59529C0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DD-467F-89C3-1AC59529C0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DD-467F-89C3-1AC59529C0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DD-467F-89C3-1AC59529C0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DD-467F-89C3-1AC59529C0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DD-467F-89C3-1AC59529C0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DD-467F-89C3-1AC59529C0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DD-467F-89C3-1AC59529C0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DD-467F-89C3-1AC59529C0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DD-467F-89C3-1AC59529C0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DD-467F-89C3-1AC59529C0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DD-467F-89C3-1AC59529C0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DD-467F-89C3-1AC59529C06C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-1.2138354580324915</c:v>
                </c:pt>
                <c:pt idx="1">
                  <c:v>-3.1704763416537691</c:v>
                </c:pt>
                <c:pt idx="2">
                  <c:v>-2.5305131067115108</c:v>
                </c:pt>
                <c:pt idx="3">
                  <c:v>-1.1490633363068694</c:v>
                </c:pt>
                <c:pt idx="4">
                  <c:v>0.41251694226077618</c:v>
                </c:pt>
                <c:pt idx="5">
                  <c:v>-2.8841368131355551</c:v>
                </c:pt>
                <c:pt idx="6">
                  <c:v>0.27001685003469156</c:v>
                </c:pt>
                <c:pt idx="12">
                  <c:v>-1.6844207340206587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DD-467F-89C3-1AC59529C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F-4E6A-8AE3-1CBF6EBE64CE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F-4E6A-8AE3-1CBF6EBE64CE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4F-4E6A-8AE3-1CBF6EBE64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4F-4E6A-8AE3-1CBF6EBE64CE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4F-4E6A-8AE3-1CBF6EBE64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4F-4E6A-8AE3-1CBF6EBE64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3">
                  <c:v>5.963093145869947</c:v>
                </c:pt>
                <c:pt idx="4">
                  <c:v>11.962085308056873</c:v>
                </c:pt>
                <c:pt idx="5">
                  <c:v>7.7861842105263159</c:v>
                </c:pt>
                <c:pt idx="6">
                  <c:v>7.7179487179487181</c:v>
                </c:pt>
                <c:pt idx="12">
                  <c:v>7.5226381461675578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4F-4E6A-8AE3-1CBF6EBE6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4F-4E6A-8AE3-1CBF6EBE64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4F-4E6A-8AE3-1CBF6EBE64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4F-4E6A-8AE3-1CBF6EBE64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4F-4E6A-8AE3-1CBF6EBE64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4F-4E6A-8AE3-1CBF6EBE64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4F-4E6A-8AE3-1CBF6EBE64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4F-4E6A-8AE3-1CBF6EBE64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4F-4E6A-8AE3-1CBF6EBE64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4F-4E6A-8AE3-1CBF6EBE64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4F-4E6A-8AE3-1CBF6EBE64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4F-4E6A-8AE3-1CBF6EBE64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4F-4E6A-8AE3-1CBF6EBE64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4F-4E6A-8AE3-1CBF6EBE64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4F-4E6A-8AE3-1CBF6EBE64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4F-4E6A-8AE3-1CBF6EBE64CE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3">
                  <c:v>-2.7175999234369845</c:v>
                </c:pt>
                <c:pt idx="4">
                  <c:v>3.8213817904689336</c:v>
                </c:pt>
                <c:pt idx="5">
                  <c:v>-0.3338908363779991</c:v>
                </c:pt>
                <c:pt idx="6">
                  <c:v>0.3007512657194189</c:v>
                </c:pt>
                <c:pt idx="12">
                  <c:v>-0.48822839047217403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4F-4E6A-8AE3-1CBF6EBE6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27-46FA-9BC8-B5B96452724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7-46FA-9BC8-B5B96452724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27-46FA-9BC8-B5B9645272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9">
                  <c:v>6.3295454545454541</c:v>
                </c:pt>
                <c:pt idx="10">
                  <c:v>7.6789883268482493</c:v>
                </c:pt>
                <c:pt idx="11">
                  <c:v>7.2662721893491122</c:v>
                </c:pt>
                <c:pt idx="12">
                  <c:v>7.8162845385067605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7-46FA-9BC8-B5B96452724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27-46FA-9BC8-B5B9645272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27-46FA-9BC8-B5B9645272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7.822289156626506</c:v>
                </c:pt>
                <c:pt idx="1">
                  <c:v>7.8127147766323022</c:v>
                </c:pt>
                <c:pt idx="2">
                  <c:v>7.9</c:v>
                </c:pt>
                <c:pt idx="3">
                  <c:v>8.34375</c:v>
                </c:pt>
                <c:pt idx="4">
                  <c:v>13.555555555555555</c:v>
                </c:pt>
                <c:pt idx="5">
                  <c:v>5.9130434782608692</c:v>
                </c:pt>
                <c:pt idx="6">
                  <c:v>5.6956521739130439</c:v>
                </c:pt>
                <c:pt idx="12">
                  <c:v>7.8753269398430685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27-46FA-9BC8-B5B964527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27-46FA-9BC8-B5B9645272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7.6333878887070377</c:v>
                      </c:pt>
                      <c:pt idx="1">
                        <c:v>6.9110486891385765</c:v>
                      </c:pt>
                      <c:pt idx="2">
                        <c:v>11.471631205673759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3.6666666666666665</c:v>
                      </c:pt>
                      <c:pt idx="11">
                        <c:v>8.5</c:v>
                      </c:pt>
                      <c:pt idx="12">
                        <c:v>7.7675593734209194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27-46FA-9BC8-B5B9645272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27-46FA-9BC8-B5B9645272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27-46FA-9BC8-B5B9645272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27-46FA-9BC8-B5B9645272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27-46FA-9BC8-B5B9645272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27-46FA-9BC8-B5B9645272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27-46FA-9BC8-B5B9645272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27-46FA-9BC8-B5B9645272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27-46FA-9BC8-B5B9645272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27-46FA-9BC8-B5B9645272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27-46FA-9BC8-B5B9645272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27-46FA-9BC8-B5B9645272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27-46FA-9BC8-B5B9645272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27-46FA-9BC8-B5B96452724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-0.93258097324362321</c:v>
                </c:pt>
                <c:pt idx="1">
                  <c:v>-0.15436986286613052</c:v>
                </c:pt>
                <c:pt idx="2">
                  <c:v>-0.16412825651302576</c:v>
                </c:pt>
                <c:pt idx="3">
                  <c:v>0.9644396551724137</c:v>
                </c:pt>
                <c:pt idx="4">
                  <c:v>4.782828282828282</c:v>
                </c:pt>
                <c:pt idx="5">
                  <c:v>1.2463768115942022</c:v>
                </c:pt>
                <c:pt idx="6">
                  <c:v>-2.7749360613810738</c:v>
                </c:pt>
                <c:pt idx="12">
                  <c:v>-0.30208435450975557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27-46FA-9BC8-B5B964527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2-47A1-85D5-D6B3848495C5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2-47A1-85D5-D6B3848495C5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A2-47A1-85D5-D6B3848495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9">
                  <c:v>4.9301310043668121</c:v>
                </c:pt>
                <c:pt idx="10">
                  <c:v>6.8747591522158</c:v>
                </c:pt>
                <c:pt idx="11">
                  <c:v>7.6053719008264462</c:v>
                </c:pt>
                <c:pt idx="12">
                  <c:v>6.9926766752105456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A2-47A1-85D5-D6B3848495C5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A2-47A1-85D5-D6B3848495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A2-47A1-85D5-D6B3848495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7.7660818713450288</c:v>
                </c:pt>
                <c:pt idx="1">
                  <c:v>8.9305555555555554</c:v>
                </c:pt>
                <c:pt idx="2">
                  <c:v>7.2537764350453173</c:v>
                </c:pt>
                <c:pt idx="3">
                  <c:v>9.4421052631578952</c:v>
                </c:pt>
                <c:pt idx="4">
                  <c:v>5.6428571428571432</c:v>
                </c:pt>
                <c:pt idx="5">
                  <c:v>7.2173913043478262</c:v>
                </c:pt>
                <c:pt idx="6">
                  <c:v>7</c:v>
                </c:pt>
                <c:pt idx="12">
                  <c:v>8.0099188458070341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A2-47A1-85D5-D6B38484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A2-47A1-85D5-D6B3848495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7.4640423921271761</c:v>
                      </c:pt>
                      <c:pt idx="1">
                        <c:v>6.8924930491195555</c:v>
                      </c:pt>
                      <c:pt idx="2">
                        <c:v>8.9118942731277535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5.666666666666667</c:v>
                      </c:pt>
                      <c:pt idx="8">
                        <c:v>0</c:v>
                      </c:pt>
                      <c:pt idx="9">
                        <c:v>5.807017543859649</c:v>
                      </c:pt>
                      <c:pt idx="10">
                        <c:v>8.5714285714285712</c:v>
                      </c:pt>
                      <c:pt idx="11">
                        <c:v>4.583333333333333</c:v>
                      </c:pt>
                      <c:pt idx="12">
                        <c:v>7.288641975308642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A2-47A1-85D5-D6B3848495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A2-47A1-85D5-D6B3848495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A2-47A1-85D5-D6B3848495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A2-47A1-85D5-D6B3848495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A2-47A1-85D5-D6B3848495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A2-47A1-85D5-D6B3848495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A2-47A1-85D5-D6B3848495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A2-47A1-85D5-D6B3848495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A2-47A1-85D5-D6B3848495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A2-47A1-85D5-D6B3848495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A2-47A1-85D5-D6B3848495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A2-47A1-85D5-D6B3848495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A2-47A1-85D5-D6B3848495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A2-47A1-85D5-D6B3848495C5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0.91883136218005923</c:v>
                </c:pt>
                <c:pt idx="1">
                  <c:v>0.97478159978159962</c:v>
                </c:pt>
                <c:pt idx="2">
                  <c:v>0.8569154484982322</c:v>
                </c:pt>
                <c:pt idx="3">
                  <c:v>-0.1412280701754387</c:v>
                </c:pt>
                <c:pt idx="4">
                  <c:v>0.57142857142857206</c:v>
                </c:pt>
                <c:pt idx="5">
                  <c:v>2.4173913043478263</c:v>
                </c:pt>
                <c:pt idx="6">
                  <c:v>1.1600000000000001</c:v>
                </c:pt>
                <c:pt idx="12">
                  <c:v>0.85762774068574021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A2-47A1-85D5-D6B38484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73-4851-B426-7C0EA9734A1E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3-4851-B426-7C0EA9734A1E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73-4851-B426-7C0EA9734A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73-4851-B426-7C0EA9734A1E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73-4851-B426-7C0EA9734A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73-4851-B426-7C0EA9734A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3">
                  <c:v>6.8137684550908393</c:v>
                </c:pt>
                <c:pt idx="4">
                  <c:v>7.3308251433251437</c:v>
                </c:pt>
                <c:pt idx="5">
                  <c:v>6.7413964333520449</c:v>
                </c:pt>
                <c:pt idx="6">
                  <c:v>6.848784844988649</c:v>
                </c:pt>
                <c:pt idx="12">
                  <c:v>7.0458958842230599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73-4851-B426-7C0EA9734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73-4851-B426-7C0EA9734A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73-4851-B426-7C0EA9734A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73-4851-B426-7C0EA9734A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73-4851-B426-7C0EA9734A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73-4851-B426-7C0EA9734A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73-4851-B426-7C0EA9734A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73-4851-B426-7C0EA9734A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73-4851-B426-7C0EA9734A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73-4851-B426-7C0EA9734A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73-4851-B426-7C0EA9734A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73-4851-B426-7C0EA9734A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73-4851-B426-7C0EA9734A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73-4851-B426-7C0EA9734A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73-4851-B426-7C0EA9734A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73-4851-B426-7C0EA9734A1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3">
                  <c:v>-0.15141956562521575</c:v>
                </c:pt>
                <c:pt idx="4">
                  <c:v>0.51074752807502666</c:v>
                </c:pt>
                <c:pt idx="5">
                  <c:v>-0.13715529380526004</c:v>
                </c:pt>
                <c:pt idx="6">
                  <c:v>-0.13177193804272491</c:v>
                </c:pt>
                <c:pt idx="12">
                  <c:v>9.7905566558774026E-2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73-4851-B426-7C0EA9734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B2-43AE-8E5E-7DD3D69C5E3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2-43AE-8E5E-7DD3D69C5E3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B2-43AE-8E5E-7DD3D69C5E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9">
                  <c:v>11119</c:v>
                </c:pt>
                <c:pt idx="10">
                  <c:v>9424</c:v>
                </c:pt>
                <c:pt idx="11">
                  <c:v>9229</c:v>
                </c:pt>
                <c:pt idx="12">
                  <c:v>116159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2-43AE-8E5E-7DD3D69C5E3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B2-43AE-8E5E-7DD3D69C5E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B2-43AE-8E5E-7DD3D69C5E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8868</c:v>
                </c:pt>
                <c:pt idx="1">
                  <c:v>9450</c:v>
                </c:pt>
                <c:pt idx="2">
                  <c:v>9153</c:v>
                </c:pt>
                <c:pt idx="3">
                  <c:v>9475</c:v>
                </c:pt>
                <c:pt idx="4">
                  <c:v>9728</c:v>
                </c:pt>
                <c:pt idx="5">
                  <c:v>10224</c:v>
                </c:pt>
                <c:pt idx="6">
                  <c:v>9685</c:v>
                </c:pt>
                <c:pt idx="12">
                  <c:v>66583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B2-43AE-8E5E-7DD3D69C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0B2-43AE-8E5E-7DD3D69C5E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8678</c:v>
                      </c:pt>
                      <c:pt idx="1">
                        <c:v>8839</c:v>
                      </c:pt>
                      <c:pt idx="2">
                        <c:v>4215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302</c:v>
                      </c:pt>
                      <c:pt idx="8">
                        <c:v>247</c:v>
                      </c:pt>
                      <c:pt idx="9">
                        <c:v>683</c:v>
                      </c:pt>
                      <c:pt idx="10">
                        <c:v>1361</c:v>
                      </c:pt>
                      <c:pt idx="11">
                        <c:v>1252</c:v>
                      </c:pt>
                      <c:pt idx="12">
                        <c:v>26093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0B2-43AE-8E5E-7DD3D69C5E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B2-43AE-8E5E-7DD3D69C5E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B2-43AE-8E5E-7DD3D69C5E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B2-43AE-8E5E-7DD3D69C5E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B2-43AE-8E5E-7DD3D69C5E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B2-43AE-8E5E-7DD3D69C5E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B2-43AE-8E5E-7DD3D69C5E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B2-43AE-8E5E-7DD3D69C5E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B2-43AE-8E5E-7DD3D69C5E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B2-43AE-8E5E-7DD3D69C5E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B2-43AE-8E5E-7DD3D69C5E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B2-43AE-8E5E-7DD3D69C5E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B2-43AE-8E5E-7DD3D69C5E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B2-43AE-8E5E-7DD3D69C5E3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3.4289713086074203E-2</c:v>
                </c:pt>
                <c:pt idx="1">
                  <c:v>1.5255694026643729E-2</c:v>
                </c:pt>
                <c:pt idx="2">
                  <c:v>-3.0915828480677643E-2</c:v>
                </c:pt>
                <c:pt idx="3">
                  <c:v>5.5475103041105145E-2</c:v>
                </c:pt>
                <c:pt idx="4">
                  <c:v>-5.5625667410931001E-2</c:v>
                </c:pt>
                <c:pt idx="5">
                  <c:v>-1.1027278003482244E-2</c:v>
                </c:pt>
                <c:pt idx="6">
                  <c:v>-4.7782912201356775E-2</c:v>
                </c:pt>
                <c:pt idx="12">
                  <c:v>-7.9119110766755485E-3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B2-43AE-8E5E-7DD3D69C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DA-4601-B1FD-41FAD05378C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DA-4601-B1FD-41FAD05378C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DA-4601-B1FD-41FAD05378C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9">
                  <c:v>6.6309703145768717</c:v>
                </c:pt>
                <c:pt idx="10">
                  <c:v>7.0974414220307027</c:v>
                </c:pt>
                <c:pt idx="11">
                  <c:v>7.0378726397229885</c:v>
                </c:pt>
                <c:pt idx="12">
                  <c:v>7.063027169075573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DA-4601-B1FD-41FAD05378C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DA-4601-B1FD-41FAD05378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DA-4601-B1FD-41FAD05378C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7.6305019305019304</c:v>
                </c:pt>
                <c:pt idx="1">
                  <c:v>7.1990871891721753</c:v>
                </c:pt>
                <c:pt idx="2">
                  <c:v>6.8430692311616754</c:v>
                </c:pt>
                <c:pt idx="3">
                  <c:v>6.8284109816971714</c:v>
                </c:pt>
                <c:pt idx="4">
                  <c:v>7.8248397332124586</c:v>
                </c:pt>
                <c:pt idx="5">
                  <c:v>6.8711458333333333</c:v>
                </c:pt>
                <c:pt idx="6">
                  <c:v>6.9229807914834529</c:v>
                </c:pt>
                <c:pt idx="12">
                  <c:v>7.1319241266169211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DA-4601-B1FD-41FAD053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DA-4601-B1FD-41FAD05378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7.1722886288253331</c:v>
                      </c:pt>
                      <c:pt idx="1">
                        <c:v>7.7980511144824369</c:v>
                      </c:pt>
                      <c:pt idx="2">
                        <c:v>9.5442463533225279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4.5153065649119766</c:v>
                      </c:pt>
                      <c:pt idx="8">
                        <c:v>3.9986810287975381</c:v>
                      </c:pt>
                      <c:pt idx="9">
                        <c:v>3.5746102449888641</c:v>
                      </c:pt>
                      <c:pt idx="10">
                        <c:v>6.106996819627442</c:v>
                      </c:pt>
                      <c:pt idx="11">
                        <c:v>5.2586779911373709</c:v>
                      </c:pt>
                      <c:pt idx="12">
                        <c:v>6.1436409624489263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DA-4601-B1FD-41FAD05378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DA-4601-B1FD-41FAD05378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DA-4601-B1FD-41FAD05378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DA-4601-B1FD-41FAD05378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DA-4601-B1FD-41FAD05378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DA-4601-B1FD-41FAD05378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DA-4601-B1FD-41FAD05378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DA-4601-B1FD-41FAD05378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DA-4601-B1FD-41FAD05378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DA-4601-B1FD-41FAD05378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DA-4601-B1FD-41FAD05378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DA-4601-B1FD-41FAD05378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DA-4601-B1FD-41FAD05378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DA-4601-B1FD-41FAD05378C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-0.15250868102853676</c:v>
                </c:pt>
                <c:pt idx="1">
                  <c:v>0.15441774307330647</c:v>
                </c:pt>
                <c:pt idx="2">
                  <c:v>0.26002924560341167</c:v>
                </c:pt>
                <c:pt idx="3">
                  <c:v>-0.25905115590559813</c:v>
                </c:pt>
                <c:pt idx="4">
                  <c:v>0.75313470163779961</c:v>
                </c:pt>
                <c:pt idx="5">
                  <c:v>-0.24850341691312572</c:v>
                </c:pt>
                <c:pt idx="6">
                  <c:v>-0.23105272371530017</c:v>
                </c:pt>
                <c:pt idx="12">
                  <c:v>2.7464617401179225E-2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DA-4601-B1FD-41FAD053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4F-4187-AD8E-38DC786B9AE0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F-4187-AD8E-38DC786B9AE0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4F-4187-AD8E-38DC786B9AE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9">
                  <c:v>6.8535038932146826</c:v>
                </c:pt>
                <c:pt idx="10">
                  <c:v>7.313558145989453</c:v>
                </c:pt>
                <c:pt idx="11">
                  <c:v>7.1532647919929193</c:v>
                </c:pt>
                <c:pt idx="12">
                  <c:v>7.2451577712929884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F-4187-AD8E-38DC786B9AE0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4F-4187-AD8E-38DC786B9A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4F-4187-AD8E-38DC786B9AE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7.7086852477477477</c:v>
                </c:pt>
                <c:pt idx="1">
                  <c:v>7.367411718026716</c:v>
                </c:pt>
                <c:pt idx="2">
                  <c:v>7.0097489486427937</c:v>
                </c:pt>
                <c:pt idx="3">
                  <c:v>6.8985964460468709</c:v>
                </c:pt>
                <c:pt idx="4">
                  <c:v>8.7607566765578628</c:v>
                </c:pt>
                <c:pt idx="5">
                  <c:v>7.2048691170486912</c:v>
                </c:pt>
                <c:pt idx="6">
                  <c:v>7.0878366380585973</c:v>
                </c:pt>
                <c:pt idx="12">
                  <c:v>7.3660481059612941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4F-4187-AD8E-38DC786B9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4F-4187-AD8E-38DC786B9A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6.6858373639661428</c:v>
                      </c:pt>
                      <c:pt idx="1">
                        <c:v>7.6288147622427251</c:v>
                      </c:pt>
                      <c:pt idx="2">
                        <c:v>8.848810437452034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4.7418665400142483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4F-4187-AD8E-38DC786B9A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4F-4187-AD8E-38DC786B9A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4F-4187-AD8E-38DC786B9A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4F-4187-AD8E-38DC786B9A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4F-4187-AD8E-38DC786B9A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4F-4187-AD8E-38DC786B9A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4F-4187-AD8E-38DC786B9A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4F-4187-AD8E-38DC786B9A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4F-4187-AD8E-38DC786B9A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4F-4187-AD8E-38DC786B9A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4F-4187-AD8E-38DC786B9A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4F-4187-AD8E-38DC786B9A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4F-4187-AD8E-38DC786B9A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4F-4187-AD8E-38DC786B9AE0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-0.21530806422104121</c:v>
                </c:pt>
                <c:pt idx="1">
                  <c:v>0.13495111812839333</c:v>
                </c:pt>
                <c:pt idx="2">
                  <c:v>0.34317756907615937</c:v>
                </c:pt>
                <c:pt idx="3">
                  <c:v>-0.32061305078302205</c:v>
                </c:pt>
                <c:pt idx="4">
                  <c:v>1.6619985452745984</c:v>
                </c:pt>
                <c:pt idx="5">
                  <c:v>-1.7269847528965876E-2</c:v>
                </c:pt>
                <c:pt idx="6">
                  <c:v>-0.26823169442482975</c:v>
                </c:pt>
                <c:pt idx="12">
                  <c:v>0.13743355330096119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4F-4187-AD8E-38DC786B9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5B-408B-94B0-4BA71C6A9995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5B-408B-94B0-4BA71C6A9995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5B-408B-94B0-4BA71C6A99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9">
                  <c:v>5.7592592592592595</c:v>
                </c:pt>
                <c:pt idx="10">
                  <c:v>6.3474596677100887</c:v>
                </c:pt>
                <c:pt idx="11">
                  <c:v>6.5914120126448896</c:v>
                </c:pt>
                <c:pt idx="12">
                  <c:v>6.4281585702062936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5B-408B-94B0-4BA71C6A9995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5B-408B-94B0-4BA71C6A99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5B-408B-94B0-4BA71C6A99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7.3472718001019892</c:v>
                </c:pt>
                <c:pt idx="1">
                  <c:v>6.5530456852791881</c:v>
                </c:pt>
                <c:pt idx="2">
                  <c:v>6.1735346813411827</c:v>
                </c:pt>
                <c:pt idx="3">
                  <c:v>6.5337837837837842</c:v>
                </c:pt>
                <c:pt idx="4">
                  <c:v>5.6585104099592183</c:v>
                </c:pt>
                <c:pt idx="5">
                  <c:v>5.7662775033677596</c:v>
                </c:pt>
                <c:pt idx="6">
                  <c:v>6.3316348195329084</c:v>
                </c:pt>
                <c:pt idx="12">
                  <c:v>6.3088215212344672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5B-408B-94B0-4BA71C6A9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5B-408B-94B0-4BA71C6A99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9.5154714233709505</c:v>
                      </c:pt>
                      <c:pt idx="1">
                        <c:v>8.580380577427821</c:v>
                      </c:pt>
                      <c:pt idx="2">
                        <c:v>13.32776617954071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3.9015760694757158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5B-408B-94B0-4BA71C6A99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5B-408B-94B0-4BA71C6A99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5B-408B-94B0-4BA71C6A99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5B-408B-94B0-4BA71C6A99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5B-408B-94B0-4BA71C6A99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5B-408B-94B0-4BA71C6A99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5B-408B-94B0-4BA71C6A99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5B-408B-94B0-4BA71C6A99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5B-408B-94B0-4BA71C6A99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5B-408B-94B0-4BA71C6A99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5B-408B-94B0-4BA71C6A99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5B-408B-94B0-4BA71C6A99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5B-408B-94B0-4BA71C6A99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5B-408B-94B0-4BA71C6A9995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7.9451026171235561E-2</c:v>
                </c:pt>
                <c:pt idx="1">
                  <c:v>0.17815901256839961</c:v>
                </c:pt>
                <c:pt idx="2">
                  <c:v>-9.6446034321984619E-2</c:v>
                </c:pt>
                <c:pt idx="3">
                  <c:v>-2.0285031071486159E-2</c:v>
                </c:pt>
                <c:pt idx="4">
                  <c:v>-1.3199817793095159</c:v>
                </c:pt>
                <c:pt idx="5">
                  <c:v>-1.0257973932139954</c:v>
                </c:pt>
                <c:pt idx="6">
                  <c:v>-0.16753873418609988</c:v>
                </c:pt>
                <c:pt idx="12">
                  <c:v>-0.35630512118500945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5B-408B-94B0-4BA71C6A9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A9-4419-96BD-DB169CEDBBF3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9-4419-96BD-DB169CEDBBF3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A9-4419-96BD-DB169CEDBB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9">
                  <c:v>5.8792705931670506</c:v>
                </c:pt>
                <c:pt idx="10">
                  <c:v>6.4353897457273863</c:v>
                </c:pt>
                <c:pt idx="11">
                  <c:v>6.3361764094029542</c:v>
                </c:pt>
                <c:pt idx="12">
                  <c:v>6.214340786430224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A9-4419-96BD-DB169CEDBBF3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A9-4419-96BD-DB169CEDBB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A9-4419-96BD-DB169CEDBB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7.185766257389723</c:v>
                </c:pt>
                <c:pt idx="1">
                  <c:v>7.3258347146578258</c:v>
                </c:pt>
                <c:pt idx="2">
                  <c:v>7.2472490455872443</c:v>
                </c:pt>
                <c:pt idx="3">
                  <c:v>6.7478342308592838</c:v>
                </c:pt>
                <c:pt idx="4">
                  <c:v>5.4668946982653308</c:v>
                </c:pt>
                <c:pt idx="5">
                  <c:v>6.1121495327102799</c:v>
                </c:pt>
                <c:pt idx="6">
                  <c:v>6.5442629179331311</c:v>
                </c:pt>
                <c:pt idx="12">
                  <c:v>6.6747659893676001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A9-4419-96BD-DB169CEDB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A9-4419-96BD-DB169CEDBB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8.5498812351543947</c:v>
                      </c:pt>
                      <c:pt idx="1">
                        <c:v>7.4531813865147196</c:v>
                      </c:pt>
                      <c:pt idx="2">
                        <c:v>8.57847866419295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4.7885487528344672</c:v>
                      </c:pt>
                      <c:pt idx="8">
                        <c:v>4.0127551020408161</c:v>
                      </c:pt>
                      <c:pt idx="9">
                        <c:v>4.2004830917874392</c:v>
                      </c:pt>
                      <c:pt idx="10">
                        <c:v>7.1730038022813689</c:v>
                      </c:pt>
                      <c:pt idx="11">
                        <c:v>5.5751479289940828</c:v>
                      </c:pt>
                      <c:pt idx="12">
                        <c:v>7.0010211375472275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A9-4419-96BD-DB169CEDBB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A9-4419-96BD-DB169CEDBB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A9-4419-96BD-DB169CEDBB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A9-4419-96BD-DB169CEDBB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A9-4419-96BD-DB169CEDBB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A9-4419-96BD-DB169CEDBB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A9-4419-96BD-DB169CEDBB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A9-4419-96BD-DB169CEDBB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A9-4419-96BD-DB169CEDBB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A9-4419-96BD-DB169CEDBB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A9-4419-96BD-DB169CEDBB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A9-4419-96BD-DB169CEDBB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A9-4419-96BD-DB169CEDBB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A9-4419-96BD-DB169CEDBBF3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6.1453070576535929E-2</c:v>
                </c:pt>
                <c:pt idx="1">
                  <c:v>0.7467199518695935</c:v>
                </c:pt>
                <c:pt idx="2">
                  <c:v>1.282839657361003</c:v>
                </c:pt>
                <c:pt idx="3">
                  <c:v>0.39082589080009633</c:v>
                </c:pt>
                <c:pt idx="4">
                  <c:v>-5.7364415293546855E-2</c:v>
                </c:pt>
                <c:pt idx="5">
                  <c:v>0.53591634885377726</c:v>
                </c:pt>
                <c:pt idx="6">
                  <c:v>0.37954355939933926</c:v>
                </c:pt>
                <c:pt idx="12">
                  <c:v>0.47925873292707522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A9-4419-96BD-DB169CEDB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E5-47C1-9B72-AC842C80E4C3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E5-47C1-9B72-AC842C80E4C3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E5-47C1-9B72-AC842C80E4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  <c:pt idx="9">
                  <c:v>0.89359999999999995</c:v>
                </c:pt>
                <c:pt idx="10">
                  <c:v>0.83440000000000003</c:v>
                </c:pt>
                <c:pt idx="11">
                  <c:v>0.79709999999999992</c:v>
                </c:pt>
                <c:pt idx="12">
                  <c:v>0.84524916570756325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E5-47C1-9B72-AC842C80E4C3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E5-47C1-9B72-AC842C80E4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E5-47C1-9B72-AC842C80E4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0.84379999999999999</c:v>
                </c:pt>
                <c:pt idx="1">
                  <c:v>0.9244</c:v>
                </c:pt>
                <c:pt idx="2">
                  <c:v>0.82620000000000005</c:v>
                </c:pt>
                <c:pt idx="3">
                  <c:v>0.8216</c:v>
                </c:pt>
                <c:pt idx="4">
                  <c:v>0.71109999999999995</c:v>
                </c:pt>
                <c:pt idx="5">
                  <c:v>0.80099999999999993</c:v>
                </c:pt>
                <c:pt idx="6">
                  <c:v>0.91370000000000007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E5-47C1-9B72-AC842C80E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E5-47C1-9B72-AC842C80E4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0.7387999999999999</c:v>
                      </c:pt>
                      <c:pt idx="1">
                        <c:v>0.82779999999999998</c:v>
                      </c:pt>
                      <c:pt idx="2">
                        <c:v>0.36729999999999996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0.43909999999999999</c:v>
                      </c:pt>
                      <c:pt idx="8">
                        <c:v>0.20370000000000002</c:v>
                      </c:pt>
                      <c:pt idx="9">
                        <c:v>0.20949999999999999</c:v>
                      </c:pt>
                      <c:pt idx="10">
                        <c:v>0.27260000000000001</c:v>
                      </c:pt>
                      <c:pt idx="11">
                        <c:v>0.2797</c:v>
                      </c:pt>
                      <c:pt idx="12">
                        <c:v>0.49125694136118242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E5-47C1-9B72-AC842C80E4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E5-47C1-9B72-AC842C80E4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E5-47C1-9B72-AC842C80E4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E5-47C1-9B72-AC842C80E4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E5-47C1-9B72-AC842C80E4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E5-47C1-9B72-AC842C80E4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E5-47C1-9B72-AC842C80E4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E5-47C1-9B72-AC842C80E4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E5-47C1-9B72-AC842C80E4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E5-47C1-9B72-AC842C80E4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E5-47C1-9B72-AC842C80E4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E5-47C1-9B72-AC842C80E4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E5-47C1-9B72-AC842C80E4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E5-47C1-9B72-AC842C80E4C3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-3.2339449541284426E-2</c:v>
                </c:pt>
                <c:pt idx="1">
                  <c:v>3.1236055332440893E-2</c:v>
                </c:pt>
                <c:pt idx="2">
                  <c:v>-7.1059140993928405E-2</c:v>
                </c:pt>
                <c:pt idx="3">
                  <c:v>2.2399203583872485E-2</c:v>
                </c:pt>
                <c:pt idx="4">
                  <c:v>-0.11576722208405876</c:v>
                </c:pt>
                <c:pt idx="5">
                  <c:v>-1.8863302302792873E-2</c:v>
                </c:pt>
                <c:pt idx="6">
                  <c:v>4.5662623025864324E-2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E5-47C1-9B72-AC842C80E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8F-4559-8899-CCE47E1C8AF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F-4559-8899-CCE47E1C8AF3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8F-4559-8899-CCE47E1C8AF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9">
                  <c:v>0.54510000000000003</c:v>
                </c:pt>
                <c:pt idx="10">
                  <c:v>0.59079999999999999</c:v>
                </c:pt>
                <c:pt idx="11">
                  <c:v>0.56399999999999995</c:v>
                </c:pt>
                <c:pt idx="12">
                  <c:v>0.5269166666666667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8F-4559-8899-CCE47E1C8AF3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F-4559-8899-CCE47E1C8AF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0.58520000000000005</c:v>
                </c:pt>
                <c:pt idx="1">
                  <c:v>0.63429999999999997</c:v>
                </c:pt>
                <c:pt idx="2">
                  <c:v>0.59760000000000002</c:v>
                </c:pt>
                <c:pt idx="3">
                  <c:v>0.55149999999999999</c:v>
                </c:pt>
                <c:pt idx="4">
                  <c:v>0.41439999999999999</c:v>
                </c:pt>
                <c:pt idx="5">
                  <c:v>0.46299999999999997</c:v>
                </c:pt>
                <c:pt idx="6">
                  <c:v>0.63790000000000002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8F-4559-8899-CCE47E1C8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8F-4559-8899-CCE47E1C8A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8F-4559-8899-CCE47E1C8A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8F-4559-8899-CCE47E1C8A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8F-4559-8899-CCE47E1C8A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8F-4559-8899-CCE47E1C8A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8F-4559-8899-CCE47E1C8A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8F-4559-8899-CCE47E1C8A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8F-4559-8899-CCE47E1C8A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8F-4559-8899-CCE47E1C8A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8F-4559-8899-CCE47E1C8A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8F-4559-8899-CCE47E1C8A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8F-4559-8899-CCE47E1C8A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8F-4559-8899-CCE47E1C8AF3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-3.2247395402678958E-2</c:v>
                </c:pt>
                <c:pt idx="1">
                  <c:v>0.18760531735630015</c:v>
                </c:pt>
                <c:pt idx="2">
                  <c:v>-8.1327800829875674E-3</c:v>
                </c:pt>
                <c:pt idx="3">
                  <c:v>0.16227608008429906</c:v>
                </c:pt>
                <c:pt idx="4">
                  <c:v>1.2460298069875364E-2</c:v>
                </c:pt>
                <c:pt idx="5">
                  <c:v>0.15894868585732147</c:v>
                </c:pt>
                <c:pt idx="6">
                  <c:v>0.21992732836106321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8F-4559-8899-CCE47E1C8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50-4A1D-8485-B20C7BA60C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50-4A1D-8485-B20C7BA60C4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50-4A1D-8485-B20C7BA60C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9">
                  <c:v>0.80370000000000008</c:v>
                </c:pt>
                <c:pt idx="10">
                  <c:v>0.82819999999999994</c:v>
                </c:pt>
                <c:pt idx="11">
                  <c:v>0.76069999999999993</c:v>
                </c:pt>
                <c:pt idx="12">
                  <c:v>0.8732833333333333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50-4A1D-8485-B20C7BA60C4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50-4A1D-8485-B20C7BA60C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0.87609999999999999</c:v>
                </c:pt>
                <c:pt idx="1">
                  <c:v>0.86909999999999998</c:v>
                </c:pt>
                <c:pt idx="2">
                  <c:v>0.73329999999999995</c:v>
                </c:pt>
                <c:pt idx="3">
                  <c:v>0.75950000000000006</c:v>
                </c:pt>
                <c:pt idx="4">
                  <c:v>0.8015000000000001</c:v>
                </c:pt>
                <c:pt idx="5">
                  <c:v>0.80689999999999995</c:v>
                </c:pt>
                <c:pt idx="6">
                  <c:v>0.90670000000000006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50-4A1D-8485-B20C7BA60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50-4A1D-8485-B20C7BA60C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50-4A1D-8485-B20C7BA60C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50-4A1D-8485-B20C7BA60C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50-4A1D-8485-B20C7BA60C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50-4A1D-8485-B20C7BA60C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50-4A1D-8485-B20C7BA60C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50-4A1D-8485-B20C7BA60C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50-4A1D-8485-B20C7BA60C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50-4A1D-8485-B20C7BA60C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50-4A1D-8485-B20C7BA60C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50-4A1D-8485-B20C7BA60C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50-4A1D-8485-B20C7BA60C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50-4A1D-8485-B20C7BA60C4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9.3317972350230871E-3</c:v>
                </c:pt>
                <c:pt idx="1">
                  <c:v>-8.1968944755466344E-2</c:v>
                </c:pt>
                <c:pt idx="2">
                  <c:v>-0.17578959199730249</c:v>
                </c:pt>
                <c:pt idx="3">
                  <c:v>7.2944297082229159E-3</c:v>
                </c:pt>
                <c:pt idx="4">
                  <c:v>-0.14479300042680321</c:v>
                </c:pt>
                <c:pt idx="5">
                  <c:v>-0.17671666156514654</c:v>
                </c:pt>
                <c:pt idx="6">
                  <c:v>-5.1965704726055995E-2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50-4A1D-8485-B20C7BA60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B6-439D-BD5B-D2421764E910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B6-439D-BD5B-D2421764E910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B6-439D-BD5B-D2421764E91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  <c:pt idx="9">
                  <c:v>1.0153000000000001</c:v>
                </c:pt>
                <c:pt idx="10">
                  <c:v>0.92370000000000008</c:v>
                </c:pt>
                <c:pt idx="11">
                  <c:v>0.88249999999999995</c:v>
                </c:pt>
                <c:pt idx="12">
                  <c:v>0.95750805881643142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B6-439D-BD5B-D2421764E910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B6-439D-BD5B-D2421764E9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B6-439D-BD5B-D2421764E91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0.93849999999999989</c:v>
                </c:pt>
                <c:pt idx="1">
                  <c:v>1.0306999999999999</c:v>
                </c:pt>
                <c:pt idx="2">
                  <c:v>0.90989999999999993</c:v>
                </c:pt>
                <c:pt idx="3">
                  <c:v>0.92059999999999997</c:v>
                </c:pt>
                <c:pt idx="4">
                  <c:v>0.81980000000000008</c:v>
                </c:pt>
                <c:pt idx="5">
                  <c:v>0.92480000000000007</c:v>
                </c:pt>
                <c:pt idx="6">
                  <c:v>1.0146999999999999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B6-439D-BD5B-D2421764E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B6-439D-BD5B-D2421764E9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0.8327</c:v>
                      </c:pt>
                      <c:pt idx="1">
                        <c:v>0.9698</c:v>
                      </c:pt>
                      <c:pt idx="2">
                        <c:v>0.39979999999999999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0.52979999999999994</c:v>
                      </c:pt>
                      <c:pt idx="8">
                        <c:v>0.25850000000000001</c:v>
                      </c:pt>
                      <c:pt idx="9">
                        <c:v>0.28689999999999999</c:v>
                      </c:pt>
                      <c:pt idx="10">
                        <c:v>0.38200000000000001</c:v>
                      </c:pt>
                      <c:pt idx="11">
                        <c:v>0.39159999999999995</c:v>
                      </c:pt>
                      <c:pt idx="12">
                        <c:v>0.58674350442618195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B6-439D-BD5B-D2421764E9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B6-439D-BD5B-D2421764E9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B6-439D-BD5B-D2421764E9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B6-439D-BD5B-D2421764E9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B6-439D-BD5B-D2421764E9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B6-439D-BD5B-D2421764E9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B6-439D-BD5B-D2421764E9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B6-439D-BD5B-D2421764E9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B6-439D-BD5B-D2421764E9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B6-439D-BD5B-D2421764E9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B6-439D-BD5B-D2421764E9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B6-439D-BD5B-D2421764E9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B6-439D-BD5B-D2421764E9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B6-439D-BD5B-D2421764E91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-2.776338961980751E-2</c:v>
                </c:pt>
                <c:pt idx="1">
                  <c:v>-3.3205140230747721E-2</c:v>
                </c:pt>
                <c:pt idx="2">
                  <c:v>-8.0537590945836679E-2</c:v>
                </c:pt>
                <c:pt idx="3">
                  <c:v>2.1772262138035625E-3</c:v>
                </c:pt>
                <c:pt idx="4">
                  <c:v>-0.12972399150743097</c:v>
                </c:pt>
                <c:pt idx="5">
                  <c:v>-3.8569497868801261E-2</c:v>
                </c:pt>
                <c:pt idx="6">
                  <c:v>1.846833283147653E-2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B6-439D-BD5B-D2421764E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30-477C-959B-85054CACCF89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30-477C-959B-85054CACCF89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30-477C-959B-85054CACCF8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  <c:pt idx="9">
                  <c:v>1.0761000000000001</c:v>
                </c:pt>
                <c:pt idx="10">
                  <c:v>0.95109999999999995</c:v>
                </c:pt>
                <c:pt idx="11">
                  <c:v>0.91739999999999999</c:v>
                </c:pt>
                <c:pt idx="12">
                  <c:v>0.9824608507075423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30-477C-959B-85054CACCF89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30-477C-959B-85054CACCF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30-477C-959B-85054CACCF8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0.95640000000000003</c:v>
                </c:pt>
                <c:pt idx="1">
                  <c:v>1.0770999999999999</c:v>
                </c:pt>
                <c:pt idx="2">
                  <c:v>0.96069999999999989</c:v>
                </c:pt>
                <c:pt idx="3">
                  <c:v>0.96689999999999998</c:v>
                </c:pt>
                <c:pt idx="4">
                  <c:v>0.82499999999999996</c:v>
                </c:pt>
                <c:pt idx="5">
                  <c:v>0.9587</c:v>
                </c:pt>
                <c:pt idx="6">
                  <c:v>1.0456999999999999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30-477C-959B-85054CACC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30-477C-959B-85054CACCF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0.84459999999999991</c:v>
                      </c:pt>
                      <c:pt idx="1">
                        <c:v>1.0042</c:v>
                      </c:pt>
                      <c:pt idx="2">
                        <c:v>0.40310000000000001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0.61080000000000001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30-477C-959B-85054CACCF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30-477C-959B-85054CACCF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30-477C-959B-85054CACCF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30-477C-959B-85054CACCF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30-477C-959B-85054CACCF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30-477C-959B-85054CACCF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30-477C-959B-85054CACCF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30-477C-959B-85054CACCF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30-477C-959B-85054CACCF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30-477C-959B-85054CACCF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30-477C-959B-85054CACCF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30-477C-959B-85054CACCF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30-477C-959B-85054CACCF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30-477C-959B-85054CACCF8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-3.7051953282319694E-2</c:v>
                </c:pt>
                <c:pt idx="1">
                  <c:v>-2.1085158593111109E-2</c:v>
                </c:pt>
                <c:pt idx="2">
                  <c:v>-5.6564863006972499E-2</c:v>
                </c:pt>
                <c:pt idx="3">
                  <c:v>1.138952164009055E-3</c:v>
                </c:pt>
                <c:pt idx="4">
                  <c:v>-0.12550349798600813</c:v>
                </c:pt>
                <c:pt idx="5">
                  <c:v>2.0905194940943339E-3</c:v>
                </c:pt>
                <c:pt idx="6">
                  <c:v>3.7606667989680265E-2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30-477C-959B-85054CACC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5126</c:v>
                </c:pt>
                <c:pt idx="1">
                  <c:v>7159</c:v>
                </c:pt>
                <c:pt idx="2">
                  <c:v>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4-4CE3-B2C5-360413A2808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6087</c:v>
                </c:pt>
                <c:pt idx="1">
                  <c:v>2354</c:v>
                </c:pt>
                <c:pt idx="2">
                  <c:v>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44-4CE3-B2C5-360413A28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244-4CE3-B2C5-360413A2808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244-4CE3-B2C5-360413A2808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244-4CE3-B2C5-360413A2808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4-4CE3-B2C5-360413A2808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44-4CE3-B2C5-360413A2808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44-4CE3-B2C5-360413A2808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44-4CE3-B2C5-360413A2808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44-4CE3-B2C5-360413A2808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44-4CE3-B2C5-360413A2808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0.41535312180143297</c:v>
                </c:pt>
                <c:pt idx="1">
                  <c:v>0.16062777209143636</c:v>
                </c:pt>
                <c:pt idx="2">
                  <c:v>0.42401910610713067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44-4CE3-B2C5-360413A28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44-4CE3-B2C5-360413A2808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44-4CE3-B2C5-360413A2808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44-4CE3-B2C5-360413A2808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44-4CE3-B2C5-360413A2808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44-4CE3-B2C5-360413A2808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44-4CE3-B2C5-360413A2808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44-4CE3-B2C5-360413A2808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44-4CE3-B2C5-360413A2808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44-4CE3-B2C5-360413A2808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44-4CE3-B2C5-360413A2808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44-4CE3-B2C5-360413A2808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44-4CE3-B2C5-360413A2808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0.18747561451424111</c:v>
                </c:pt>
                <c:pt idx="1">
                  <c:v>-0.67118312613493503</c:v>
                </c:pt>
                <c:pt idx="2">
                  <c:v>1.168935427574171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44-4CE3-B2C5-360413A280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1B-497A-A332-CFDA06966A4F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1B-497A-A332-CFDA06966A4F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1B-497A-A332-CFDA06966A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9">
                  <c:v>1956</c:v>
                </c:pt>
                <c:pt idx="10">
                  <c:v>2484</c:v>
                </c:pt>
                <c:pt idx="11">
                  <c:v>1784</c:v>
                </c:pt>
                <c:pt idx="12">
                  <c:v>21459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1B-497A-A332-CFDA06966A4F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1B-497A-A332-CFDA06966A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1B-497A-A332-CFDA06966A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1749</c:v>
                </c:pt>
                <c:pt idx="1">
                  <c:v>1749</c:v>
                </c:pt>
                <c:pt idx="2">
                  <c:v>2359</c:v>
                </c:pt>
                <c:pt idx="3">
                  <c:v>2129</c:v>
                </c:pt>
                <c:pt idx="4">
                  <c:v>829</c:v>
                </c:pt>
                <c:pt idx="5">
                  <c:v>1601</c:v>
                </c:pt>
                <c:pt idx="6">
                  <c:v>1959</c:v>
                </c:pt>
                <c:pt idx="12">
                  <c:v>12375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1B-497A-A332-CFDA06966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1B-497A-A332-CFDA06966A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1507</c:v>
                      </c:pt>
                      <c:pt idx="1">
                        <c:v>1212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902</c:v>
                      </c:pt>
                      <c:pt idx="8">
                        <c:v>76</c:v>
                      </c:pt>
                      <c:pt idx="9">
                        <c:v>194</c:v>
                      </c:pt>
                      <c:pt idx="10">
                        <c:v>606</c:v>
                      </c:pt>
                      <c:pt idx="11">
                        <c:v>440</c:v>
                      </c:pt>
                      <c:pt idx="12">
                        <c:v>6042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1B-497A-A332-CFDA06966A4F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A1B-497A-A332-CFDA06966A4F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1070</c:v>
                      </c:pt>
                      <c:pt idx="1">
                        <c:v>1299</c:v>
                      </c:pt>
                      <c:pt idx="2">
                        <c:v>1553</c:v>
                      </c:pt>
                      <c:pt idx="3">
                        <c:v>1519</c:v>
                      </c:pt>
                      <c:pt idx="4">
                        <c:v>881</c:v>
                      </c:pt>
                      <c:pt idx="5">
                        <c:v>1321</c:v>
                      </c:pt>
                      <c:pt idx="6">
                        <c:v>1114</c:v>
                      </c:pt>
                      <c:pt idx="7">
                        <c:v>998</c:v>
                      </c:pt>
                      <c:pt idx="8">
                        <c:v>1047</c:v>
                      </c:pt>
                      <c:pt idx="9">
                        <c:v>1679</c:v>
                      </c:pt>
                      <c:pt idx="10">
                        <c:v>2421</c:v>
                      </c:pt>
                      <c:pt idx="11">
                        <c:v>1685</c:v>
                      </c:pt>
                      <c:pt idx="12">
                        <c:v>16587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A1B-497A-A332-CFDA06966A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1B-497A-A332-CFDA06966A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1B-497A-A332-CFDA06966A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1B-497A-A332-CFDA06966A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1B-497A-A332-CFDA06966A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1B-497A-A332-CFDA06966A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1B-497A-A332-CFDA06966A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1B-497A-A332-CFDA06966A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1B-497A-A332-CFDA06966A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1B-497A-A332-CFDA06966A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1B-497A-A332-CFDA06966A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1B-497A-A332-CFDA06966A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1B-497A-A332-CFDA06966A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1B-497A-A332-CFDA06966A4F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8.9719626168224265E-2</c:v>
                </c:pt>
                <c:pt idx="1">
                  <c:v>-0.1375739644970414</c:v>
                </c:pt>
                <c:pt idx="2">
                  <c:v>-0.31184364060676784</c:v>
                </c:pt>
                <c:pt idx="3">
                  <c:v>0.33899371069182394</c:v>
                </c:pt>
                <c:pt idx="4">
                  <c:v>-0.50684116597263529</c:v>
                </c:pt>
                <c:pt idx="5">
                  <c:v>0.15097052480230055</c:v>
                </c:pt>
                <c:pt idx="6">
                  <c:v>0.68010291595197248</c:v>
                </c:pt>
                <c:pt idx="12">
                  <c:v>-3.9878966560633056E-2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1B-497A-A332-CFDA06966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77-4C6E-A999-1940A0A92D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77-4C6E-A999-1940A0A92D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77-4C6E-A999-1940A0A92D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77-4C6E-A999-1940A0A92DC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77-4C6E-A999-1940A0A92DC2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77-4C6E-A999-1940A0A92DC2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7-4C6E-A999-1940A0A92DC2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77-4C6E-A999-1940A0A92DC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77-4C6E-A999-1940A0A92DC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77-4C6E-A999-1940A0A92DC2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77-4C6E-A999-1940A0A92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6087</c:v>
                </c:pt>
                <c:pt idx="1">
                  <c:v>2354</c:v>
                </c:pt>
                <c:pt idx="2">
                  <c:v>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77-4C6E-A999-1940A0A92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A8-4A25-9B91-3C8A453AA82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8-4A25-9B91-3C8A453AA82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8-4A25-9B91-3C8A453AA82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8-4A25-9B91-3C8A453AA82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8-4A25-9B91-3C8A453AA82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8-4A25-9B91-3C8A453AA82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A8-4A25-9B91-3C8A453AA82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8-4A25-9B91-3C8A453AA82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A8-4A25-9B91-3C8A453AA82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8-4A25-9B91-3C8A453AA8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5A8-4A25-9B91-3C8A453AA82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8-4A25-9B91-3C8A453AA82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A8-4A25-9B91-3C8A453AA82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8-4A25-9B91-3C8A453AA82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A8-4A25-9B91-3C8A453AA8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5A8-4A25-9B91-3C8A453AA82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5A8-4A25-9B91-3C8A453AA82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8-4A25-9B91-3C8A453AA82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A8-4A25-9B91-3C8A453AA82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8-4A25-9B91-3C8A453AA82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A8-4A25-9B91-3C8A453AA82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8-4A25-9B91-3C8A453AA82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A8-4A25-9B91-3C8A453AA82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8-4A25-9B91-3C8A453AA82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A8-4A25-9B91-3C8A453AA82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8-4A25-9B91-3C8A453AA82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A8-4A25-9B91-3C8A453AA82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8-4A25-9B91-3C8A453AA82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A8-4A25-9B91-3C8A453AA82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8-4A25-9B91-3C8A453AA82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A8-4A25-9B91-3C8A453AA82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A8-4A25-9B91-3C8A453AA82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A8-4A25-9B91-3C8A453AA8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5A8-4A25-9B91-3C8A453AA82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5A8-4A25-9B91-3C8A453AA8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5A8-4A25-9B91-3C8A453AA8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5A8-4A25-9B91-3C8A453AA8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5A8-4A25-9B91-3C8A453AA8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5A8-4A25-9B91-3C8A453AA8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5A8-4A25-9B91-3C8A453AA8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5A8-4A25-9B91-3C8A453AA8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5A8-4A25-9B91-3C8A453AA8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5A8-4A25-9B91-3C8A453AA8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5A8-4A25-9B91-3C8A453AA8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5A8-4A25-9B91-3C8A453AA8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5A8-4A25-9B91-3C8A453AA8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5A8-4A25-9B91-3C8A453AA8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5A8-4A25-9B91-3C8A453AA8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5A8-4A25-9B91-3C8A453AA82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5A8-4A25-9B91-3C8A453AA82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A8-4A25-9B91-3C8A453AA82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A8-4A25-9B91-3C8A453AA82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A8-4A25-9B91-3C8A453AA82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A8-4A25-9B91-3C8A453AA82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A8-4A25-9B91-3C8A453AA82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A8-4A25-9B91-3C8A453AA82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A8-4A25-9B91-3C8A453AA82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5A8-4A25-9B91-3C8A453AA82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5A8-4A25-9B91-3C8A453AA82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5A8-4A25-9B91-3C8A453AA82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5A8-4A25-9B91-3C8A453AA82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5A8-4A25-9B91-3C8A453AA82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5A8-4A25-9B91-3C8A453AA82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5A8-4A25-9B91-3C8A453AA82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5A8-4A25-9B91-3C8A453AA82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5A8-4A25-9B91-3C8A453AA8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5A8-4A25-9B91-3C8A453AA82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5A8-4A25-9B91-3C8A453AA82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5A8-4A25-9B91-3C8A453AA82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5A8-4A25-9B91-3C8A453AA82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5A8-4A25-9B91-3C8A453AA82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5A8-4A25-9B91-3C8A453AA82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5A8-4A25-9B91-3C8A453AA82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5A8-4A25-9B91-3C8A453AA82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5A8-4A25-9B91-3C8A453AA82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5A8-4A25-9B91-3C8A453AA82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5A8-4A25-9B91-3C8A453AA82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5A8-4A25-9B91-3C8A453AA82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5A8-4A25-9B91-3C8A453AA82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5A8-4A25-9B91-3C8A453AA82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5A8-4A25-9B91-3C8A453AA82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5A8-4A25-9B91-3C8A453AA82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5A8-4A25-9B91-3C8A453AA8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5A8-4A25-9B91-3C8A453AA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513-4B1E-B9F6-C2FBD3C270C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13-4B1E-B9F6-C2FBD3C270C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13-4B1E-B9F6-C2FBD3C270C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3-4B1E-B9F6-C2FBD3C270C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1846</c:v>
                </c:pt>
                <c:pt idx="1">
                  <c:v>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13-4B1E-B9F6-C2FBD3C27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13806</c:v>
                </c:pt>
                <c:pt idx="1">
                  <c:v>4136</c:v>
                </c:pt>
                <c:pt idx="2">
                  <c:v>9670</c:v>
                </c:pt>
                <c:pt idx="3">
                  <c:v>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9-4C85-8F0D-0AD1ADBCBA0B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11011</c:v>
                </c:pt>
                <c:pt idx="1">
                  <c:v>3974</c:v>
                </c:pt>
                <c:pt idx="2">
                  <c:v>7037</c:v>
                </c:pt>
                <c:pt idx="3">
                  <c:v>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9-4C85-8F0D-0AD1ADBCBA0B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10175</c:v>
                </c:pt>
                <c:pt idx="1">
                  <c:v>1846</c:v>
                </c:pt>
                <c:pt idx="2">
                  <c:v>8329</c:v>
                </c:pt>
                <c:pt idx="3">
                  <c:v>4480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9-4C85-8F0D-0AD1ADBCB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-7.5924075924075907E-2</c:v>
                </c:pt>
                <c:pt idx="1">
                  <c:v>-0.53548062405636632</c:v>
                </c:pt>
                <c:pt idx="2">
                  <c:v>0.1836009663208753</c:v>
                </c:pt>
                <c:pt idx="3">
                  <c:v>8.2387050012080243E-2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9-4C85-8F0D-0AD1ADBCBA0B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0.69430228590924603</c:v>
                </c:pt>
                <c:pt idx="1">
                  <c:v>0.12596383486864551</c:v>
                </c:pt>
                <c:pt idx="2">
                  <c:v>0.56833845104060043</c:v>
                </c:pt>
                <c:pt idx="3">
                  <c:v>0.30569771409075402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9-4C85-8F0D-0AD1ADBCB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BC6-4F8E-A416-0DD12457441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C6-4F8E-A416-0DD12457441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6-4F8E-A416-0DD12457441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6-4F8E-A416-0DD12457441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C6-4F8E-A416-0DD124574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4887</c:v>
                </c:pt>
                <c:pt idx="1">
                  <c:v>0</c:v>
                </c:pt>
                <c:pt idx="2">
                  <c:v>4887</c:v>
                </c:pt>
                <c:pt idx="3">
                  <c:v>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3-4575-A811-BDBE32CA91C3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3919</c:v>
                </c:pt>
                <c:pt idx="1">
                  <c:v>0</c:v>
                </c:pt>
                <c:pt idx="2">
                  <c:v>3919</c:v>
                </c:pt>
                <c:pt idx="3">
                  <c:v>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B3-4575-A811-BDBE32CA91C3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4436</c:v>
                </c:pt>
                <c:pt idx="1">
                  <c:v>0</c:v>
                </c:pt>
                <c:pt idx="2">
                  <c:v>4436</c:v>
                </c:pt>
                <c:pt idx="3">
                  <c:v>1651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B3-4575-A811-BDBE32CA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0.13192140852258238</c:v>
                </c:pt>
                <c:pt idx="1">
                  <c:v>0</c:v>
                </c:pt>
                <c:pt idx="2">
                  <c:v>0.13192140852258238</c:v>
                </c:pt>
                <c:pt idx="3">
                  <c:v>0.3678541839270919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B3-4575-A811-BDBE32CA91C3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0.72876622309840644</c:v>
                </c:pt>
                <c:pt idx="1">
                  <c:v>0</c:v>
                </c:pt>
                <c:pt idx="2">
                  <c:v>0.72876622309840644</c:v>
                </c:pt>
                <c:pt idx="3">
                  <c:v>0.27123377690159356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B3-4575-A811-BDBE32CA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04-45C5-8174-7113E05605A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04-45C5-8174-7113E05605A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4-45C5-8174-7113E05605A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4-45C5-8174-7113E05605A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1846</c:v>
                </c:pt>
                <c:pt idx="1">
                  <c:v>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04-45C5-8174-7113E0560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8919</c:v>
                </c:pt>
                <c:pt idx="1">
                  <c:v>4136</c:v>
                </c:pt>
                <c:pt idx="2">
                  <c:v>4783</c:v>
                </c:pt>
                <c:pt idx="3">
                  <c:v>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6-468F-A772-1F434848193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7092</c:v>
                </c:pt>
                <c:pt idx="1">
                  <c:v>3974</c:v>
                </c:pt>
                <c:pt idx="2">
                  <c:v>3118</c:v>
                </c:pt>
                <c:pt idx="3">
                  <c:v>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6-468F-A772-1F434848193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5739</c:v>
                </c:pt>
                <c:pt idx="1">
                  <c:v>1846</c:v>
                </c:pt>
                <c:pt idx="2">
                  <c:v>3893</c:v>
                </c:pt>
                <c:pt idx="3">
                  <c:v>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6-468F-A772-1F4348481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-0.19077834179357023</c:v>
                </c:pt>
                <c:pt idx="1">
                  <c:v>-0.53548062405636632</c:v>
                </c:pt>
                <c:pt idx="2">
                  <c:v>0.248556767158435</c:v>
                </c:pt>
                <c:pt idx="3">
                  <c:v>-3.5129604365620737E-2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6-468F-A772-1F4348481931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0.6698179271708683</c:v>
                </c:pt>
                <c:pt idx="1">
                  <c:v>0.21545284780578899</c:v>
                </c:pt>
                <c:pt idx="2">
                  <c:v>0.45436507936507936</c:v>
                </c:pt>
                <c:pt idx="3">
                  <c:v>0.33018207282913165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6-468F-A772-1F4348481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1-42D1-81BE-D3875133BE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C1-42D1-81BE-D3875133BE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7C1-42D1-81BE-D3875133BE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7C1-42D1-81BE-D3875133BE3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7C1-42D1-81BE-D3875133BE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7C1-42D1-81BE-D3875133BE3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7C1-42D1-81BE-D3875133BE3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7C1-42D1-81BE-D3875133BE3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7C1-42D1-81BE-D3875133BE3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7C1-42D1-81BE-D3875133BE3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2D1-81BE-D3875133BE3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1-42D1-81BE-D3875133BE3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C1-42D1-81BE-D3875133BE3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1-42D1-81BE-D3875133BE3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C1-42D1-81BE-D3875133BE3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C1-42D1-81BE-D3875133BE3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C1-42D1-81BE-D3875133BE3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C1-42D1-81BE-D3875133BE3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C1-42D1-81BE-D3875133BE3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7C1-42D1-81BE-D3875133BE3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C1-42D1-81BE-D3875133B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CC-44C5-AAB2-FFC9B4C2457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CC-44C5-AAB2-FFC9B4C2457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CC-44C5-AAB2-FFC9B4C2457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CC-44C5-AAB2-FFC9B4C2457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CC-44C5-AAB2-FFC9B4C2457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CC-44C5-AAB2-FFC9B4C2457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C-44C5-AAB2-FFC9B4C2457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C-44C5-AAB2-FFC9B4C2457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C-44C5-AAB2-FFC9B4C2457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C-44C5-AAB2-FFC9B4C24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3CC-44C5-AAB2-FFC9B4C2457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C-44C5-AAB2-FFC9B4C2457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C-44C5-AAB2-FFC9B4C2457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C-44C5-AAB2-FFC9B4C2457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CC-44C5-AAB2-FFC9B4C24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3CC-44C5-AAB2-FFC9B4C2457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3CC-44C5-AAB2-FFC9B4C2457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CC-44C5-AAB2-FFC9B4C2457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CC-44C5-AAB2-FFC9B4C2457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CC-44C5-AAB2-FFC9B4C2457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CC-44C5-AAB2-FFC9B4C2457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CC-44C5-AAB2-FFC9B4C2457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CC-44C5-AAB2-FFC9B4C2457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CC-44C5-AAB2-FFC9B4C2457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CC-44C5-AAB2-FFC9B4C2457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CC-44C5-AAB2-FFC9B4C2457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CC-44C5-AAB2-FFC9B4C2457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CC-44C5-AAB2-FFC9B4C2457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CC-44C5-AAB2-FFC9B4C2457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CC-44C5-AAB2-FFC9B4C2457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CC-44C5-AAB2-FFC9B4C2457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CC-44C5-AAB2-FFC9B4C2457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CC-44C5-AAB2-FFC9B4C245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3CC-44C5-AAB2-FFC9B4C2457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CC-44C5-AAB2-FFC9B4C245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3CC-44C5-AAB2-FFC9B4C245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CC-44C5-AAB2-FFC9B4C245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3CC-44C5-AAB2-FFC9B4C245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3CC-44C5-AAB2-FFC9B4C245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3CC-44C5-AAB2-FFC9B4C245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3CC-44C5-AAB2-FFC9B4C245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3CC-44C5-AAB2-FFC9B4C245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3CC-44C5-AAB2-FFC9B4C245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3CC-44C5-AAB2-FFC9B4C245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3CC-44C5-AAB2-FFC9B4C245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3CC-44C5-AAB2-FFC9B4C2457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3CC-44C5-AAB2-FFC9B4C2457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3CC-44C5-AAB2-FFC9B4C2457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3CC-44C5-AAB2-FFC9B4C2457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3CC-44C5-AAB2-FFC9B4C2457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CC-44C5-AAB2-FFC9B4C2457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CC-44C5-AAB2-FFC9B4C2457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CC-44C5-AAB2-FFC9B4C2457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CC-44C5-AAB2-FFC9B4C2457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CC-44C5-AAB2-FFC9B4C2457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CC-44C5-AAB2-FFC9B4C2457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CC-44C5-AAB2-FFC9B4C2457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CC-44C5-AAB2-FFC9B4C2457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CC-44C5-AAB2-FFC9B4C2457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CC-44C5-AAB2-FFC9B4C2457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CC-44C5-AAB2-FFC9B4C2457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CC-44C5-AAB2-FFC9B4C2457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CC-44C5-AAB2-FFC9B4C2457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CC-44C5-AAB2-FFC9B4C2457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CC-44C5-AAB2-FFC9B4C2457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CC-44C5-AAB2-FFC9B4C245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3CC-44C5-AAB2-FFC9B4C2457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CC-44C5-AAB2-FFC9B4C2457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CC-44C5-AAB2-FFC9B4C2457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CC-44C5-AAB2-FFC9B4C2457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CC-44C5-AAB2-FFC9B4C2457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CC-44C5-AAB2-FFC9B4C2457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CC-44C5-AAB2-FFC9B4C2457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CC-44C5-AAB2-FFC9B4C2457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CC-44C5-AAB2-FFC9B4C2457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CC-44C5-AAB2-FFC9B4C2457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CC-44C5-AAB2-FFC9B4C2457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CC-44C5-AAB2-FFC9B4C2457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CC-44C5-AAB2-FFC9B4C2457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CC-44C5-AAB2-FFC9B4C2457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CC-44C5-AAB2-FFC9B4C2457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CC-44C5-AAB2-FFC9B4C2457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CC-44C5-AAB2-FFC9B4C245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3CC-44C5-AAB2-FFC9B4C24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B-4EE0-AC6E-6BD102AEA0E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B-4EE0-AC6E-6BD102AEA0E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B-4EE0-AC6E-6BD102AEA0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9">
                  <c:v>2794</c:v>
                </c:pt>
                <c:pt idx="10">
                  <c:v>1368</c:v>
                </c:pt>
                <c:pt idx="11">
                  <c:v>1388</c:v>
                </c:pt>
                <c:pt idx="12">
                  <c:v>24579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B-4EE0-AC6E-6BD102AEA0E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FB-4EE0-AC6E-6BD102AEA0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FB-4EE0-AC6E-6BD102AEA0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1563</c:v>
                </c:pt>
                <c:pt idx="1">
                  <c:v>2346</c:v>
                </c:pt>
                <c:pt idx="2">
                  <c:v>2000</c:v>
                </c:pt>
                <c:pt idx="3">
                  <c:v>2200</c:v>
                </c:pt>
                <c:pt idx="4">
                  <c:v>1698</c:v>
                </c:pt>
                <c:pt idx="5">
                  <c:v>1687</c:v>
                </c:pt>
                <c:pt idx="6">
                  <c:v>2136</c:v>
                </c:pt>
                <c:pt idx="12">
                  <c:v>13630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FB-4EE0-AC6E-6BD102AEA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FB-4EE0-AC6E-6BD102AEA0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1411</c:v>
                      </c:pt>
                      <c:pt idx="1">
                        <c:v>1560</c:v>
                      </c:pt>
                      <c:pt idx="2">
                        <c:v>592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877</c:v>
                      </c:pt>
                      <c:pt idx="8">
                        <c:v>256</c:v>
                      </c:pt>
                      <c:pt idx="9">
                        <c:v>841</c:v>
                      </c:pt>
                      <c:pt idx="10">
                        <c:v>60</c:v>
                      </c:pt>
                      <c:pt idx="11">
                        <c:v>767</c:v>
                      </c:pt>
                      <c:pt idx="12">
                        <c:v>6586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FB-4EE0-AC6E-6BD102AEA0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FB-4EE0-AC6E-6BD102AEA0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FB-4EE0-AC6E-6BD102AEA0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FB-4EE0-AC6E-6BD102AEA0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FB-4EE0-AC6E-6BD102AEA0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FB-4EE0-AC6E-6BD102AEA0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FB-4EE0-AC6E-6BD102AEA0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FB-4EE0-AC6E-6BD102AEA0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FB-4EE0-AC6E-6BD102AEA0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FB-4EE0-AC6E-6BD102AEA0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FB-4EE0-AC6E-6BD102AEA0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FB-4EE0-AC6E-6BD102AEA0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FB-4EE0-AC6E-6BD102AEA0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FB-4EE0-AC6E-6BD102AEA0E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6.3265306122449072E-2</c:v>
                </c:pt>
                <c:pt idx="1">
                  <c:v>0.14049586776859502</c:v>
                </c:pt>
                <c:pt idx="2">
                  <c:v>-0.18666124440829601</c:v>
                </c:pt>
                <c:pt idx="3">
                  <c:v>-0.30489731437598733</c:v>
                </c:pt>
                <c:pt idx="4">
                  <c:v>-0.3144933387161889</c:v>
                </c:pt>
                <c:pt idx="5">
                  <c:v>-1.689976689976691E-2</c:v>
                </c:pt>
                <c:pt idx="6">
                  <c:v>0.12896405919661724</c:v>
                </c:pt>
                <c:pt idx="12">
                  <c:v>-0.10540824363349965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FB-4EE0-AC6E-6BD102AEA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7-42F9-A5D3-D7EE2E8BEB20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7-42F9-A5D3-D7EE2E8BEB20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27-42F9-A5D3-D7EE2E8BE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-9.2782692870489236E-2</c:v>
                </c:pt>
                <c:pt idx="1">
                  <c:v>4.4071233503949259E-2</c:v>
                </c:pt>
                <c:pt idx="2">
                  <c:v>-0.32968099861303746</c:v>
                </c:pt>
                <c:pt idx="3">
                  <c:v>3.9759742031280076E-2</c:v>
                </c:pt>
                <c:pt idx="4">
                  <c:v>0.19261597389700658</c:v>
                </c:pt>
                <c:pt idx="5">
                  <c:v>0.14528265064943513</c:v>
                </c:pt>
                <c:pt idx="6">
                  <c:v>-6.1593668583788008E-2</c:v>
                </c:pt>
                <c:pt idx="7">
                  <c:v>-3.2673267326732702E-2</c:v>
                </c:pt>
                <c:pt idx="8">
                  <c:v>-0.22267464827250905</c:v>
                </c:pt>
                <c:pt idx="9">
                  <c:v>-9.5202149823364279E-2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27-42F9-A5D3-D7EE2E8BEB20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0.13206152898344131</c:v>
                </c:pt>
                <c:pt idx="1">
                  <c:v>0.1046117244565912</c:v>
                </c:pt>
                <c:pt idx="2">
                  <c:v>7.9188745465448938E-3</c:v>
                </c:pt>
                <c:pt idx="3">
                  <c:v>0.38092359015195459</c:v>
                </c:pt>
                <c:pt idx="4">
                  <c:v>5.5097867655010374E-2</c:v>
                </c:pt>
                <c:pt idx="5">
                  <c:v>0.17308139744459408</c:v>
                </c:pt>
                <c:pt idx="6">
                  <c:v>3.1278980983559281E-2</c:v>
                </c:pt>
                <c:pt idx="7">
                  <c:v>2.4012229770249412E-2</c:v>
                </c:pt>
                <c:pt idx="8">
                  <c:v>4.1914489918304348E-2</c:v>
                </c:pt>
                <c:pt idx="9">
                  <c:v>4.9099316089750523E-2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27-42F9-A5D3-D7EE2E8BE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23-4DB5-8558-C63C35FBDE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23-4DB5-8558-C63C35FBDE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123-4DB5-8558-C63C35FBDE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23-4DB5-8558-C63C35FBDEC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23-4DB5-8558-C63C35FBDEC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123-4DB5-8558-C63C35FBDEC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123-4DB5-8558-C63C35FBDEC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123-4DB5-8558-C63C35FBDEC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123-4DB5-8558-C63C35FBDEC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123-4DB5-8558-C63C35FBDEC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3-4DB5-8558-C63C35FBDEC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3-4DB5-8558-C63C35FBDEC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3-4DB5-8558-C63C35FBDEC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3-4DB5-8558-C63C35FBDEC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3-4DB5-8558-C63C35FBDEC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3-4DB5-8558-C63C35FBDEC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3-4DB5-8558-C63C35FBDEC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3-4DB5-8558-C63C35FBDEC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23-4DB5-8558-C63C35FBDEC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123-4DB5-8558-C63C35FBDEC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123-4DB5-8558-C63C35FBD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8A-4474-A0BB-6C6C69F4A83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8A-4474-A0BB-6C6C69F4A83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A-4474-A0BB-6C6C69F4A83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8A-4474-A0BB-6C6C69F4A83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A-4474-A0BB-6C6C69F4A83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A-4474-A0BB-6C6C69F4A83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A-4474-A0BB-6C6C69F4A83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8A-4474-A0BB-6C6C69F4A83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8A-4474-A0BB-6C6C69F4A83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8A-4474-A0BB-6C6C69F4A8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98A-4474-A0BB-6C6C69F4A83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8A-4474-A0BB-6C6C69F4A83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8A-4474-A0BB-6C6C69F4A83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8A-4474-A0BB-6C6C69F4A83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8A-4474-A0BB-6C6C69F4A8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98A-4474-A0BB-6C6C69F4A83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98A-4474-A0BB-6C6C69F4A83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8A-4474-A0BB-6C6C69F4A83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8A-4474-A0BB-6C6C69F4A83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8A-4474-A0BB-6C6C69F4A83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8A-4474-A0BB-6C6C69F4A83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8A-4474-A0BB-6C6C69F4A83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8A-4474-A0BB-6C6C69F4A83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8A-4474-A0BB-6C6C69F4A83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8A-4474-A0BB-6C6C69F4A83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8A-4474-A0BB-6C6C69F4A83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8A-4474-A0BB-6C6C69F4A83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8A-4474-A0BB-6C6C69F4A83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8A-4474-A0BB-6C6C69F4A83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8A-4474-A0BB-6C6C69F4A83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8A-4474-A0BB-6C6C69F4A83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8A-4474-A0BB-6C6C69F4A83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8A-4474-A0BB-6C6C69F4A8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98A-4474-A0BB-6C6C69F4A83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98A-4474-A0BB-6C6C69F4A8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98A-4474-A0BB-6C6C69F4A8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98A-4474-A0BB-6C6C69F4A8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98A-4474-A0BB-6C6C69F4A8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98A-4474-A0BB-6C6C69F4A8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98A-4474-A0BB-6C6C69F4A8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98A-4474-A0BB-6C6C69F4A8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98A-4474-A0BB-6C6C69F4A8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98A-4474-A0BB-6C6C69F4A8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98A-4474-A0BB-6C6C69F4A8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98A-4474-A0BB-6C6C69F4A8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98A-4474-A0BB-6C6C69F4A8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98A-4474-A0BB-6C6C69F4A8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98A-4474-A0BB-6C6C69F4A8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98A-4474-A0BB-6C6C69F4A83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98A-4474-A0BB-6C6C69F4A83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8A-4474-A0BB-6C6C69F4A83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98A-4474-A0BB-6C6C69F4A83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8A-4474-A0BB-6C6C69F4A83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8A-4474-A0BB-6C6C69F4A83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8A-4474-A0BB-6C6C69F4A83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8A-4474-A0BB-6C6C69F4A83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8A-4474-A0BB-6C6C69F4A83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8A-4474-A0BB-6C6C69F4A83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8A-4474-A0BB-6C6C69F4A83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8A-4474-A0BB-6C6C69F4A83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98A-4474-A0BB-6C6C69F4A83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8A-4474-A0BB-6C6C69F4A83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98A-4474-A0BB-6C6C69F4A83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98A-4474-A0BB-6C6C69F4A83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98A-4474-A0BB-6C6C69F4A83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98A-4474-A0BB-6C6C69F4A8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98A-4474-A0BB-6C6C69F4A83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98A-4474-A0BB-6C6C69F4A83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98A-4474-A0BB-6C6C69F4A83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98A-4474-A0BB-6C6C69F4A83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98A-4474-A0BB-6C6C69F4A83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98A-4474-A0BB-6C6C69F4A83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98A-4474-A0BB-6C6C69F4A83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98A-4474-A0BB-6C6C69F4A83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98A-4474-A0BB-6C6C69F4A83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98A-4474-A0BB-6C6C69F4A83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98A-4474-A0BB-6C6C69F4A83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98A-4474-A0BB-6C6C69F4A83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98A-4474-A0BB-6C6C69F4A83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98A-4474-A0BB-6C6C69F4A83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98A-4474-A0BB-6C6C69F4A83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98A-4474-A0BB-6C6C69F4A83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98A-4474-A0BB-6C6C69F4A8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98A-4474-A0BB-6C6C69F4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E-4CF8-ABA3-C15B11DC659F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E-4CF8-ABA3-C15B11DC659F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1E-4CF8-ABA3-C15B11DC6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-0.17698076535196283</c:v>
                </c:pt>
                <c:pt idx="1">
                  <c:v>9.2238272436930391E-2</c:v>
                </c:pt>
                <c:pt idx="2">
                  <c:v>-0.16394849785407728</c:v>
                </c:pt>
                <c:pt idx="3">
                  <c:v>0.12025928242451811</c:v>
                </c:pt>
                <c:pt idx="4">
                  <c:v>5.9722934838378761E-2</c:v>
                </c:pt>
                <c:pt idx="5">
                  <c:v>4.4790349659046269E-2</c:v>
                </c:pt>
                <c:pt idx="6">
                  <c:v>-8.4263670625044473E-2</c:v>
                </c:pt>
                <c:pt idx="7">
                  <c:v>0.18747561451424111</c:v>
                </c:pt>
                <c:pt idx="8">
                  <c:v>0.184744469870328</c:v>
                </c:pt>
                <c:pt idx="9">
                  <c:v>6.447931526390871E-2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1E-4CF8-ABA3-C15B11DC659F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0.11868686868686869</c:v>
                </c:pt>
                <c:pt idx="1">
                  <c:v>9.8569464276270558E-2</c:v>
                </c:pt>
                <c:pt idx="2">
                  <c:v>5.1509863028187637E-3</c:v>
                </c:pt>
                <c:pt idx="3">
                  <c:v>0.46887196573060447</c:v>
                </c:pt>
                <c:pt idx="4">
                  <c:v>5.4614204875984979E-2</c:v>
                </c:pt>
                <c:pt idx="5">
                  <c:v>0.13329102543762231</c:v>
                </c:pt>
                <c:pt idx="6">
                  <c:v>3.4052567560420965E-2</c:v>
                </c:pt>
                <c:pt idx="7">
                  <c:v>1.6095510074567665E-2</c:v>
                </c:pt>
                <c:pt idx="8">
                  <c:v>4.1070389761489239E-2</c:v>
                </c:pt>
                <c:pt idx="9">
                  <c:v>2.9597017293352373E-2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1E-4CF8-ABA3-C15B11DC6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94-4930-BEF2-56865D2E7F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94-4930-BEF2-56865D2E7F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94-4930-BEF2-56865D2E7F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494-4930-BEF2-56865D2E7FE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494-4930-BEF2-56865D2E7FE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494-4930-BEF2-56865D2E7F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494-4930-BEF2-56865D2E7FE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494-4930-BEF2-56865D2E7FE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494-4930-BEF2-56865D2E7FE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494-4930-BEF2-56865D2E7FE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94-4930-BEF2-56865D2E7FE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94-4930-BEF2-56865D2E7FE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94-4930-BEF2-56865D2E7FE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94-4930-BEF2-56865D2E7FE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94-4930-BEF2-56865D2E7FE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94-4930-BEF2-56865D2E7FE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94-4930-BEF2-56865D2E7FE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94-4930-BEF2-56865D2E7FE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94-4930-BEF2-56865D2E7FE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494-4930-BEF2-56865D2E7FE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494-4930-BEF2-56865D2E7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6-4456-8A85-673C9A17492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16-4456-8A85-673C9A17492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6-4456-8A85-673C9A17492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16-4456-8A85-673C9A17492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16-4456-8A85-673C9A17492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16-4456-8A85-673C9A17492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16-4456-8A85-673C9A17492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16-4456-8A85-673C9A17492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16-4456-8A85-673C9A17492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16-4456-8A85-673C9A174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B16-4456-8A85-673C9A17492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16-4456-8A85-673C9A17492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16-4456-8A85-673C9A17492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16-4456-8A85-673C9A17492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16-4456-8A85-673C9A174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B16-4456-8A85-673C9A17492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B16-4456-8A85-673C9A17492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16-4456-8A85-673C9A17492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16-4456-8A85-673C9A17492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16-4456-8A85-673C9A17492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16-4456-8A85-673C9A17492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16-4456-8A85-673C9A17492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16-4456-8A85-673C9A17492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16-4456-8A85-673C9A17492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16-4456-8A85-673C9A17492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16-4456-8A85-673C9A17492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16-4456-8A85-673C9A17492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16-4456-8A85-673C9A17492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16-4456-8A85-673C9A17492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16-4456-8A85-673C9A17492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16-4456-8A85-673C9A17492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16-4456-8A85-673C9A17492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16-4456-8A85-673C9A1749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B16-4456-8A85-673C9A17492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16-4456-8A85-673C9A1749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B16-4456-8A85-673C9A1749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B16-4456-8A85-673C9A1749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B16-4456-8A85-673C9A1749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B16-4456-8A85-673C9A1749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B16-4456-8A85-673C9A1749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B16-4456-8A85-673C9A1749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B16-4456-8A85-673C9A1749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B16-4456-8A85-673C9A1749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B16-4456-8A85-673C9A1749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B16-4456-8A85-673C9A1749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B16-4456-8A85-673C9A1749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B16-4456-8A85-673C9A1749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B16-4456-8A85-673C9A1749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B16-4456-8A85-673C9A17492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B16-4456-8A85-673C9A17492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16-4456-8A85-673C9A17492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16-4456-8A85-673C9A17492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16-4456-8A85-673C9A17492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16-4456-8A85-673C9A17492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16-4456-8A85-673C9A17492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16-4456-8A85-673C9A17492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16-4456-8A85-673C9A17492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16-4456-8A85-673C9A17492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16-4456-8A85-673C9A17492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16-4456-8A85-673C9A17492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B16-4456-8A85-673C9A17492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B16-4456-8A85-673C9A17492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B16-4456-8A85-673C9A17492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B16-4456-8A85-673C9A17492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B16-4456-8A85-673C9A17492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B16-4456-8A85-673C9A1749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B16-4456-8A85-673C9A17492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B16-4456-8A85-673C9A17492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B16-4456-8A85-673C9A17492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B16-4456-8A85-673C9A17492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B16-4456-8A85-673C9A17492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B16-4456-8A85-673C9A17492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B16-4456-8A85-673C9A17492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B16-4456-8A85-673C9A17492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B16-4456-8A85-673C9A17492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B16-4456-8A85-673C9A17492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B16-4456-8A85-673C9A17492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B16-4456-8A85-673C9A17492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B16-4456-8A85-673C9A17492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B16-4456-8A85-673C9A17492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B16-4456-8A85-673C9A17492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B16-4456-8A85-673C9A17492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B16-4456-8A85-673C9A1749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B16-4456-8A85-673C9A174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7-4249-AC89-D476BAEA88F2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7-4249-AC89-D476BAEA88F2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7-4249-AC89-D476BAEA8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4.1072729922751794E-2</c:v>
                </c:pt>
                <c:pt idx="1">
                  <c:v>-1.676411812597145E-2</c:v>
                </c:pt>
                <c:pt idx="2">
                  <c:v>-0.40881147540983609</c:v>
                </c:pt>
                <c:pt idx="3">
                  <c:v>-0.15533608941969068</c:v>
                </c:pt>
                <c:pt idx="4">
                  <c:v>0.49012175511141742</c:v>
                </c:pt>
                <c:pt idx="5">
                  <c:v>0.2555073089776525</c:v>
                </c:pt>
                <c:pt idx="6">
                  <c:v>-1.0828025477707004E-2</c:v>
                </c:pt>
                <c:pt idx="7">
                  <c:v>-0.14525139664804465</c:v>
                </c:pt>
                <c:pt idx="8">
                  <c:v>-0.49244911359159549</c:v>
                </c:pt>
                <c:pt idx="9">
                  <c:v>-0.16948327729605384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7-4249-AC89-D476BAEA88F2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0.15385079307641275</c:v>
                </c:pt>
                <c:pt idx="1">
                  <c:v>0.1144554438384726</c:v>
                </c:pt>
                <c:pt idx="2">
                  <c:v>1.2428166490044544E-2</c:v>
                </c:pt>
                <c:pt idx="3">
                  <c:v>0.23764291314499383</c:v>
                </c:pt>
                <c:pt idx="4">
                  <c:v>5.5885824566845009E-2</c:v>
                </c:pt>
                <c:pt idx="5">
                  <c:v>0.2379056924018024</c:v>
                </c:pt>
                <c:pt idx="6">
                  <c:v>2.6760405627783951E-2</c:v>
                </c:pt>
                <c:pt idx="7">
                  <c:v>3.6909715939931247E-2</c:v>
                </c:pt>
                <c:pt idx="8">
                  <c:v>4.3289651666709748E-2</c:v>
                </c:pt>
                <c:pt idx="9">
                  <c:v>8.0871393247003889E-2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87-4249-AC89-D476BAEA8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29188</c:v>
                </c:pt>
                <c:pt idx="1">
                  <c:v>32018</c:v>
                </c:pt>
                <c:pt idx="2">
                  <c:v>29061</c:v>
                </c:pt>
                <c:pt idx="3">
                  <c:v>45216</c:v>
                </c:pt>
                <c:pt idx="4">
                  <c:v>26839</c:v>
                </c:pt>
                <c:pt idx="5">
                  <c:v>45577</c:v>
                </c:pt>
                <c:pt idx="6">
                  <c:v>51968</c:v>
                </c:pt>
                <c:pt idx="7">
                  <c:v>41168</c:v>
                </c:pt>
                <c:pt idx="8">
                  <c:v>40703</c:v>
                </c:pt>
                <c:pt idx="9">
                  <c:v>41003</c:v>
                </c:pt>
                <c:pt idx="10">
                  <c:v>46267</c:v>
                </c:pt>
                <c:pt idx="11">
                  <c:v>38322</c:v>
                </c:pt>
                <c:pt idx="12">
                  <c:v>41405</c:v>
                </c:pt>
                <c:pt idx="13">
                  <c:v>37942</c:v>
                </c:pt>
                <c:pt idx="14">
                  <c:v>53633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3-4159-8DE0-51E50A717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-8.838778187269658E-2</c:v>
                </c:pt>
                <c:pt idx="1">
                  <c:v>0.10175148824885594</c:v>
                </c:pt>
                <c:pt idx="2">
                  <c:v>-0.35728503184713378</c:v>
                </c:pt>
                <c:pt idx="3">
                  <c:v>0.68471254517679503</c:v>
                </c:pt>
                <c:pt idx="4">
                  <c:v>-0.41112842003642192</c:v>
                </c:pt>
                <c:pt idx="5">
                  <c:v>-0.12297952586206895</c:v>
                </c:pt>
                <c:pt idx="6">
                  <c:v>0.26233968130586871</c:v>
                </c:pt>
                <c:pt idx="7">
                  <c:v>1.1424219345011366E-2</c:v>
                </c:pt>
                <c:pt idx="8">
                  <c:v>-7.3165378143063009E-3</c:v>
                </c:pt>
                <c:pt idx="9">
                  <c:v>-0.11377439643806597</c:v>
                </c:pt>
                <c:pt idx="10">
                  <c:v>0.20732216481394494</c:v>
                </c:pt>
                <c:pt idx="11">
                  <c:v>-7.4459606327738181E-2</c:v>
                </c:pt>
                <c:pt idx="12">
                  <c:v>9.1270887143534818E-2</c:v>
                </c:pt>
                <c:pt idx="13">
                  <c:v>-0.2925624149311058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3-4159-8DE0-51E50A717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10812</c:v>
                </c:pt>
                <c:pt idx="1">
                  <c:v>11280</c:v>
                </c:pt>
                <c:pt idx="2">
                  <c:v>9118</c:v>
                </c:pt>
                <c:pt idx="3">
                  <c:v>11021</c:v>
                </c:pt>
                <c:pt idx="4">
                  <c:v>6781</c:v>
                </c:pt>
                <c:pt idx="5">
                  <c:v>20687</c:v>
                </c:pt>
                <c:pt idx="6">
                  <c:v>15253</c:v>
                </c:pt>
                <c:pt idx="7">
                  <c:v>12335</c:v>
                </c:pt>
                <c:pt idx="8">
                  <c:v>11118</c:v>
                </c:pt>
                <c:pt idx="9">
                  <c:v>10682</c:v>
                </c:pt>
                <c:pt idx="10">
                  <c:v>13129</c:v>
                </c:pt>
                <c:pt idx="11">
                  <c:v>11148</c:v>
                </c:pt>
                <c:pt idx="12">
                  <c:v>22669</c:v>
                </c:pt>
                <c:pt idx="13">
                  <c:v>12886</c:v>
                </c:pt>
                <c:pt idx="14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90-4DA4-98DF-412477C8B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-4.1489361702127692E-2</c:v>
                </c:pt>
                <c:pt idx="1">
                  <c:v>0.23711340206185572</c:v>
                </c:pt>
                <c:pt idx="2">
                  <c:v>-0.17267035659196084</c:v>
                </c:pt>
                <c:pt idx="3">
                  <c:v>0.6252765078896918</c:v>
                </c:pt>
                <c:pt idx="4">
                  <c:v>-0.6722096002320298</c:v>
                </c:pt>
                <c:pt idx="5">
                  <c:v>0.35625778535370101</c:v>
                </c:pt>
                <c:pt idx="6">
                  <c:v>0.23656262667207129</c:v>
                </c:pt>
                <c:pt idx="7">
                  <c:v>0.10946213347724409</c:v>
                </c:pt>
                <c:pt idx="8">
                  <c:v>4.081632653061229E-2</c:v>
                </c:pt>
                <c:pt idx="9">
                  <c:v>-0.18638129332013098</c:v>
                </c:pt>
                <c:pt idx="10">
                  <c:v>0.17770003588087557</c:v>
                </c:pt>
                <c:pt idx="11">
                  <c:v>-0.50822709426970758</c:v>
                </c:pt>
                <c:pt idx="12">
                  <c:v>0.75919602669563857</c:v>
                </c:pt>
                <c:pt idx="13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90-4DA4-98DF-412477C8B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18376</c:v>
                </c:pt>
                <c:pt idx="1">
                  <c:v>20738</c:v>
                </c:pt>
                <c:pt idx="2">
                  <c:v>19943</c:v>
                </c:pt>
                <c:pt idx="3">
                  <c:v>34195</c:v>
                </c:pt>
                <c:pt idx="4">
                  <c:v>20058</c:v>
                </c:pt>
                <c:pt idx="5">
                  <c:v>24890</c:v>
                </c:pt>
                <c:pt idx="6">
                  <c:v>36715</c:v>
                </c:pt>
                <c:pt idx="7">
                  <c:v>28833</c:v>
                </c:pt>
                <c:pt idx="8">
                  <c:v>29585</c:v>
                </c:pt>
                <c:pt idx="9">
                  <c:v>30321</c:v>
                </c:pt>
                <c:pt idx="10">
                  <c:v>33138</c:v>
                </c:pt>
                <c:pt idx="11">
                  <c:v>27174</c:v>
                </c:pt>
                <c:pt idx="12">
                  <c:v>18736</c:v>
                </c:pt>
                <c:pt idx="13">
                  <c:v>25056</c:v>
                </c:pt>
                <c:pt idx="14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9-4066-AECD-963C868B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-0.1138971935577201</c:v>
                </c:pt>
                <c:pt idx="1">
                  <c:v>3.9863611292182632E-2</c:v>
                </c:pt>
                <c:pt idx="2">
                  <c:v>-0.41678607983623339</c:v>
                </c:pt>
                <c:pt idx="3">
                  <c:v>0.70480606241898491</c:v>
                </c:pt>
                <c:pt idx="4">
                  <c:v>-0.1941341904379269</c:v>
                </c:pt>
                <c:pt idx="5">
                  <c:v>-0.32207544600299609</c:v>
                </c:pt>
                <c:pt idx="6">
                  <c:v>0.27336732216557413</c:v>
                </c:pt>
                <c:pt idx="7">
                  <c:v>-2.5418286293729886E-2</c:v>
                </c:pt>
                <c:pt idx="8">
                  <c:v>-2.4273605751789162E-2</c:v>
                </c:pt>
                <c:pt idx="9">
                  <c:v>-8.5008147745790352E-2</c:v>
                </c:pt>
                <c:pt idx="10">
                  <c:v>0.21947449768160743</c:v>
                </c:pt>
                <c:pt idx="11">
                  <c:v>0.45036293766011948</c:v>
                </c:pt>
                <c:pt idx="12">
                  <c:v>-0.2522349936143039</c:v>
                </c:pt>
                <c:pt idx="13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9-4066-AECD-963C868B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AB-40E7-8202-5F6AE51F1DC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B-40E7-8202-5F6AE51F1DC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AB-40E7-8202-5F6AE51F1D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AB-40E7-8202-5F6AE51F1DC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AB-40E7-8202-5F6AE51F1D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AB-40E7-8202-5F6AE51F1D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3">
                  <c:v>569</c:v>
                </c:pt>
                <c:pt idx="4">
                  <c:v>211</c:v>
                </c:pt>
                <c:pt idx="5">
                  <c:v>304</c:v>
                </c:pt>
                <c:pt idx="6">
                  <c:v>663</c:v>
                </c:pt>
                <c:pt idx="12">
                  <c:v>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AB-40E7-8202-5F6AE51F1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AB-40E7-8202-5F6AE51F1D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AB-40E7-8202-5F6AE51F1D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AB-40E7-8202-5F6AE51F1D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AB-40E7-8202-5F6AE51F1D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AB-40E7-8202-5F6AE51F1D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AB-40E7-8202-5F6AE51F1D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AB-40E7-8202-5F6AE51F1D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AB-40E7-8202-5F6AE51F1D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AB-40E7-8202-5F6AE51F1D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AB-40E7-8202-5F6AE51F1D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AB-40E7-8202-5F6AE51F1D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AB-40E7-8202-5F6AE51F1D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AB-40E7-8202-5F6AE51F1D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AB-40E7-8202-5F6AE51F1D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AB-40E7-8202-5F6AE51F1DC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3">
                  <c:v>0.40841584158415833</c:v>
                </c:pt>
                <c:pt idx="4">
                  <c:v>-0.64656616415410384</c:v>
                </c:pt>
                <c:pt idx="5">
                  <c:v>-0.42964352720450283</c:v>
                </c:pt>
                <c:pt idx="6">
                  <c:v>5.5732484076433053E-2</c:v>
                </c:pt>
                <c:pt idx="12">
                  <c:v>-0.2184452493730844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AB-40E7-8202-5F6AE51F1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F4DDF1-C19E-4871-B78C-BE0E8FF9A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35FC436-29FA-410D-90C2-DDE1C575373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4B07C21-3DB4-0759-DAA2-BDF651169C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805CD6A-D0A2-4568-0C52-4D3743F57AF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FE924C-3170-481F-B23A-10ECB9B81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1F860B-A0FB-4D48-B5F0-3BB251F9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E8AEA7-A89D-4F88-B673-A48E0A91A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C712FF-4C5D-47AA-B3F5-4CD16848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5C7BC8-03EB-4E06-96CC-5473200E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CD969B-C38A-4C6F-965F-FBE2C2DA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3570B0-F8C9-4866-A467-373CB7FB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73E840-C857-43CC-81CD-FB5EC0C24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E230A7F-AA8F-4257-A7D8-4D1F2F79FAC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E231499-6041-775F-314F-CF553CF32C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FEB84B1-1280-4BEF-7059-28DE8DA389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5F16BD-F998-488C-81AC-6E23443AC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09487C-6AF9-4F77-BB8E-774666DC8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B59BBC-4A81-4543-8E81-C56721E57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6F5C633-9FF1-4136-9DC3-231F79548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33808AE-1A60-4706-93F9-333504C80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-14,5%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8.568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58,5%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8.568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58,5%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4FEA9BA-671E-4C2A-9239-7C2A5656F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565F48-8334-401A-8A0D-7E5ADAC19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56D0D5F-3E74-4836-862A-B15EA69C6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F0847D-E6BF-4075-9CE6-F8128043A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10.175 viajeros 
cuota: 69,4%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4.480 viajeros
cuota: 30,6%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2C8A005-298A-4187-9E8F-EE132C1D0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3FAC92-1574-4E65-BBCC-51E32F298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28D7110-F828-46BE-9A14-3E719D1F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4EB846D-675D-442B-A12A-78FB20310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4.436 viajeros 
cuota: 72,9%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1.651 viajeros
cuota: 27,1%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15DC782-9AC5-40FA-A2DD-FDC38871C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F4EB6F-E5C6-4174-9CE3-ACE3ECB0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05F4FA4-FB4D-4C3A-AF06-8E9A2C0AC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CA2A623-A851-45C4-B4D5-E5AA7515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5.739 viajeros 
cuota: 67,0%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2.829 viajeros
cuota: 33,0%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48B5A31-B2B1-468F-9F63-26802371A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4C8961-65B4-4F83-BA52-F5577336D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952847E-BF20-4A36-A5AF-C053F49F5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E62E67A-35B7-4E15-89FD-47EF1964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626D56-6074-422C-8636-42235EEAB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18B2D4C-CF2C-4A4B-8E82-30CA00582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31E633-3ADB-464D-AFB6-73EA792BC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6F2654A-8C7D-4B5E-939A-5912F7E8D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B7E0C89-27DC-433B-944A-036DE74E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2CDBDB-BE59-4D9C-B802-D9EE7B3BC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22593F1-7DCE-4A61-9D51-92694CD3B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850C07E-CA64-4310-A6A2-C9DDEFFE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E6802BC-71A5-470D-A82E-8E05092D3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3ED259A-9E6E-4D6B-8729-1CCE51AA8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9BE255B-A321-49C6-BE71-1418EEA3D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1402F1-0D84-45EC-BA9E-8D8D4C662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54F3C4-0581-44C7-9133-5911E9ECE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F73C1E-8D0A-4373-99E8-CB3124F6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758628-FC3E-4BCC-AA0D-AD26324B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FD71DA-F579-453D-9082-A73E90CA7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8E2797-5FAA-4383-A48D-B528F495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45939B-E9A7-4FF1-8CE1-2FFC7BDB4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794565-E941-4524-859F-C9352FB09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B1C354-B523-4DC0-86A7-CF81847E6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FEA498-E13F-4CA4-99D9-5738BEB4A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9C58B7-0EE4-432B-BD6A-AC1F42BC4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D7697C-4960-4BFF-8BAB-8F0B56A02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D18027-FBC9-433E-9FFE-93ADEB8F4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0CCC59-BD3A-4C6D-9DE6-80C93EC7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C99B70-3F1B-4AEC-A8A5-400969BAC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3146BB-481C-48D5-86CB-BD9BE059F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C467262-7E53-489F-8C40-E2237A0E2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387851-C72A-4292-B3A7-E3F83CFB3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12B0CF1-E4FA-4F34-A8AA-028556632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853D525-42E4-4A64-9111-130F6EB7D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948BC0-CCB6-4B9A-9FAD-B31070EB0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55D6AA-3643-47C2-BCB9-629F178CC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B81A45-F25F-446E-86EC-0D3A9086C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7F6ECB3-04A9-4E9B-B074-E1B08B602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99EFAC-A787-45B6-B459-958D56684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5549DC-EDAC-4E5B-AE54-9A540E8B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4BF4F5-77A8-4C02-8F89-1FEDDD1A7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2EAE07-2E72-4AA8-9280-5C506C960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648FFA-CF5F-4C16-B472-A4884B779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AC4983-4689-49E1-B6EA-EEF43342C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4EB72A-04E5-40FF-B862-74C9D72B7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6172CA4-EF11-4FAE-9943-183F55C9C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D917F-D991-4CBD-A5AD-9028634D6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55EFCC0-DE04-4FD3-A297-DC9C4A2B7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1F4D5F-42F1-4523-8E53-32D40CC5E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E9369A-603E-4F0A-9F5E-73D73C008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CC9998-B43E-431F-B7E0-36755AA43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46635C2-1C54-4C34-800C-D4BE481D8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B64028F-DEE4-49EA-92AF-4D9F4BAB7FA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EC171FD-868C-1DE0-FEC4-D03B8A723D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5AB9180-94E8-B4B6-B56F-A1472C9A8F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0380FC-78D3-4658-A007-DA5EA7C05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B6418F-88C0-4BCC-80EA-2635FA314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9E1EDCD-C924-4BCD-98EE-FCF161A95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BA03B-8848-4013-86C4-26138AA36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C7C67E-412A-465A-AA22-9D6FD806B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7656DE7-D0CD-437F-A5F7-DA60579B3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54DF05-D231-47E4-B285-F3DAEE97E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F44343-52DB-4D07-9E88-841A9F41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87E795-2331-428E-ABE6-377881C91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FB1265-97C9-4270-972A-91E84AA39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7FBDD51-783B-4AB0-97E9-9C07718843C6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A60AAE3-1379-CDAC-FECB-AA6D291D17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AA9C7C6-23B1-A6C2-072A-9509177955C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4734F3-8BF0-4DB7-9F3D-F796CB526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55AF0C-16F4-489A-A8C0-4C8E6CB03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E5EF357-420C-44E5-921B-2FB08CF20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9DE4B8-8E46-47BA-B37B-DE2391AA1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34DFAA-C8D3-4788-BC5A-5CB3D791F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6EE884B-39D5-4D02-A731-4E37A90B6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0C3BCE-0EEA-4C09-A4B9-EF8671BDC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65AE8D-0BEB-4238-90D5-FA816A32D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A9884F-987E-4C96-9C42-2ED6DA55E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36A17A5-14C3-4359-B219-CD546F88681A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960D3C9-D667-BF61-AE3B-2D7F8DAB0D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6623778-BA8E-EA90-C1D7-FC6B7CD6FAB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FAD958-9264-4745-BE9F-1EF264322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0071A7-BEF5-45BC-884D-2F41D96B5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951C6F-3303-4893-9FD9-03AA39221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4A0E9C-A084-4443-90C4-707E5296F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65EB38-1838-4B46-88FC-57CFA555C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BFBFEB4-359A-4C1B-BA0E-E3B1E2053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3EA3781-6ED3-44E9-BF5E-B41C8D47A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38B2CF2-8A50-463B-88D9-E242736C9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A89689-5112-403E-97AE-810E72773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7A1083-714F-4F22-A695-BB35C41A2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4EA5DAB-B879-4B93-B422-D63552B66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C260548-8069-46B9-8F76-6ED9EB9CB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B008E6E-140E-4BC9-A961-0E449CA6A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ADD4D5C-A7F8-4A69-B4B3-B7C7F0C18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A43BB6-7F7C-4EC3-B3F3-70B7718C9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F43792-8419-4EC4-AD3D-BBA2CFE16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0B6732-84DF-401A-8845-ACD8E4BA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C79574-E9D7-4448-B424-7723D0CAB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546A93-81E3-482B-9AA8-9293FACC9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25A1F9-D9AA-4C40-A8DF-0420CDB7C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BB85794-3283-452A-9EFF-0C1052F37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9F7DA3-2FC7-4C48-A60C-B5CCD36D3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D7BD5E7-114D-4E34-AFD6-D4C4B75F9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E368612-CEDC-44B3-A420-22E0BA31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BD4F2A0-7283-4645-BEB0-73A6B31D51C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F399741-92E7-96F9-6A5A-28B4BC7907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2FB259C-A843-2944-F0EF-1FF832D31B9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BC3F95-D3F2-4B7C-ABDF-44456B3E3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F2C56B-8D05-4729-A450-B12E8FCE8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B20C69-7600-43D0-85E2-30CF4FB27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B04300-B36F-4540-A968-D49A3D37A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60CE42-75AC-43BC-8C64-DFFAE96E9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994BE4-6BFD-4C69-BBD8-D48CB6FE1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BF10B13-A18E-4BB7-AE2A-2ADA0644FDD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7452977-63DD-4BA7-909D-8BF11EE962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A8BDD47-2A6C-A2F5-6E02-EF51E10048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3AB33E-6F54-4255-BFC9-72B3AD9CD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D2CB03-D6B6-43D5-8F2C-E0EFE04AA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738B64-8381-4887-8598-BE6216AF1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3C3D6AB-9819-4FEE-8980-EA51B81F7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9DCB746-63CB-412B-AD75-DD78977F2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BE16E67-3743-4F76-9CF9-DD33BF417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8716348-EFD8-4DB5-9136-4C6DA8B10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B1E7383-86B2-405B-B65B-3BA55FB2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EB8CE1A-0217-475E-8158-C2BC27F51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B7DBFF9-E1D9-4B1B-B057-3B0636567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4916AB7-C4BD-424C-B4DE-99481832D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FCEF0A4-121E-4696-B84E-23269E510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15A38B4-C812-4F34-98DB-83C238370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B3C8A17-0A73-4AC1-869D-1D965EDE4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B40FEE5-FC80-4A71-949F-F07CA7A16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63C1A2-43CE-4440-B358-19E814364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7E6A46-2266-4063-A281-50524CCDD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031818-F9F3-4223-B5C0-EDCD19E30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F8EF9AB-76AD-4515-9FA4-FDBB044A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211CF8A-CE3F-4F9C-86EE-C3C3ECA1E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527C200-B900-477A-8038-275F4562A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504E12-7AD3-44CE-9960-A7A7C70C7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56977B4-BEAB-4FD1-884C-4E51C3A44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5662841-12E5-407C-9BB3-410410B11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63053AC-C230-490D-B731-1C96499B4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3E59940-7005-4B88-8CB1-87ABF3149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88D71AE-89F3-4712-AE74-CAB227F0A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6C5B7FD-A86E-46A9-9DFB-7F82C9514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66A93A5-F325-4370-A90B-F41931FF8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BD875ED-9C88-4774-9742-D4A50BF6A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7ADECA-1BE5-4198-8E76-23384421E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7D86EA-CD38-4F4E-83D6-BB744D7FE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A5E443-8DCE-4447-A3B9-6D78868F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CA7085A-D4F8-4F7F-B163-A310001C5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FC8FA11-BF0D-41F4-B335-EB745DD20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7B59F3-27F7-4113-8A47-E4EA61F98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5B65371-45B0-4AD9-9357-8CE9BE59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7147090-E0A8-4DDD-8900-1E0FF1EA2B85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6FF4412-1189-6502-3175-34E3A0707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4071933-13CA-7775-9EBE-9E44CD9694E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B93CCD-2EE4-4A9E-AC61-87081E714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58BB470D-178E-4C10-8EB0-F28AABD9D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AB91D382-0FE9-4050-A44F-0E112F8C6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FAE25FD-BE02-468D-B0E7-645A5624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1BB2E49-813F-427F-ACCE-952B40D8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79E6809-DAA7-4477-9DCA-3AE7B9460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410EF6A-8B78-4632-A79D-278016F2F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CFEB9-CAED-4306-9141-E0BF2D479C4B}">
  <dimension ref="B1:M56"/>
  <sheetViews>
    <sheetView showGridLines="0" tabSelected="1" topLeftCell="A9" workbookViewId="0">
      <selection activeCell="G6" sqref="G6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54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BAC77BED-F32A-4231-87F4-6AA5A9A494FC}"/>
    <hyperlink ref="B19" location="'Viajeros entr evol mensu TF'!A1" tooltip="Evolución mensual de viajeros entrentrados en Tenerife según lugar de residencia" display="Evolución mensual de viajeros entrados en Tenerife según lugar de residencia" xr:uid="{DFE3AD2B-55EA-40EC-B6D8-EBC38B581DA6}"/>
    <hyperlink ref="B14" location="'Establecim aloj islas cat y tip'!A1" tooltip="Establecimientos alojativos Canarias e islas" display="Establecimientos alojativos Canarias e islas" xr:uid="{0E814D76-33F9-4418-A278-3C7859ABE0E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6C85AFEF-DDEF-495B-AA34-A14CA62AE47D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E3D6B87E-6FA4-43F6-8011-AF8C7C011A3B}"/>
    <hyperlink ref="B37" location="'Pernoctaciones lugar reside'!A1" tooltip="Pernoctaciones registradas en establecimientos alojativos de Canarias e islas según tipología y categoría" display="'Pernoctaciones lugar reside'!A1" xr:uid="{8B4040F0-9B0D-44B7-BD7B-6C398DB87C76}"/>
    <hyperlink ref="B8" location="'Resumen indicadores (aloj)'!A1" tooltip="Resumen indicadores Tenerife" display="'Resumen indicadores (aloj)'!A1" xr:uid="{F889B1B8-C50B-4B8E-807E-876CC8CEA9AA}"/>
    <hyperlink ref="B9" location="'Resumen indicadores municipios '!A1" tooltip="Resumen indicadores municipios Tenerife" display="Resumen indicadores municipios Tenerife" xr:uid="{7908BCB3-5D6C-4EE5-BA3C-92ABC4A39371}"/>
    <hyperlink ref="B20" location="'Viajeros entr evol mensu TF cat'!A1" tooltip="Evolución mensual de viajeros entrentrados en Tenerife según lugar de residencia" display="'Viajeros entr evol mensu TF cat'!A1" xr:uid="{F4A7DFEC-2143-4023-87F5-D3C9DBE99594}"/>
    <hyperlink ref="B21" location="'Viajeros entr evol anual TF cat'!A1" tooltip="Evolución mensual de viajeros entrentrados en Tenerife según lugar de residencia" display="'Viajeros entr evol anual TF cat'!A1" xr:uid="{793450FC-ABD6-468A-9E5E-E3823C29C980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61E65AC6-1DFE-4E74-BF61-596DBA97D786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B4944B82-010A-468B-A2BE-81D93EEA78F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8AE1AE8-1F48-468E-8E58-4F99D9C0CD45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9F33DFEA-79EA-4219-8057-71093EE8A89E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9E82BEE-97BD-41B7-91F1-E2135284B2C0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46703CD2-3D83-4A81-8087-3D1568AA76C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C8C8308-ED74-4838-B215-7C3FBFB2DD90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23434398-8897-4216-A279-5213D88C0C47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EEAF7B4-467D-4466-AFA1-29FE1E43F96F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320BD6CE-5F8F-4200-811B-37FD556A876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7EE927D-DC3B-47F1-9ABE-14BE74E41C90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86E8B4CB-9079-42A1-A350-8C8E5E13E744}"/>
    <hyperlink ref="B35" location="'Pernoctaciones evol mensu TF'!A1" tooltip="Evolución mensual de pernoctaciones en Tenerife según lugar de residencia" display="'Pernoctaciones evol mensu TF'!A1" xr:uid="{B0889ABB-420C-4A9B-92AA-7C09B521710F}"/>
    <hyperlink ref="B36" location="'Pernocta evol mensu TF cat'!A1" tooltip="Evolución mensual de pernoctaciones en Tenerife según lugar de residencia" display="'Pernocta evol mensu TF cat'!A1" xr:uid="{281D6ED9-3177-4AD3-8957-B600868F9DFB}"/>
    <hyperlink ref="B38" location="'Pernoctaciones lugar residen ac'!A1" tooltip="Pernoctaciones registradas en establecimientos alojativos de Canarias e islas según tipología y categoría" display="'Pernoctaciones lugar residen ac'!A1" xr:uid="{82EC3EAA-89B3-4846-976B-C55DEF0FF611}"/>
    <hyperlink ref="B39" location="'Pernoctaciones lugar reside año'!A1" tooltip="Pernoctaciones registradas en establecimientos alojativos de Canarias e islas según tipología y categoría" display="'Pernoctaciones lugar reside año'!A1" xr:uid="{39F5F227-33B5-4C24-858A-0D0C75AEC84C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1A62636-DB50-412B-A957-061E389B1F75}"/>
    <hyperlink ref="B41" location="'EM evol menusual lugar resd'!A1" tooltip="Evolución mensual de estancia media en Tenerife según lugar de residencia" display="'EM evol menusual lugar resd'!A1" xr:uid="{B445A173-36FA-46A8-81AC-D3B5EE84283C}"/>
    <hyperlink ref="B42" location="'EM evol mensu TF cat '!A1" tooltip="Evolución mensual de estancia media en Tenerife según lugar de residencia" display="'EM evol mensu TF cat '!A1" xr:uid="{8942B165-078A-4BE9-B388-72FB37C09DE5}"/>
    <hyperlink ref="B44" location="'tasa de ocupación evol mens'!A1" tooltip="Evolución mensual de estancia media en Tenerife según lugar de residencia" display="'tasa de ocupación evol mens'!A1" xr:uid="{5EFCD040-2BFD-45FD-9257-E4F601B9A82B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E632C75A-33EE-4F06-B11D-8D6E6E468EF7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E7BE8229-AC94-4159-8116-A4D84DF06170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C34414C-F4CD-4742-93E7-8172045F73AC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653E9D21-83E1-48AF-9908-79E766B79C1E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BE6EDDA4-D634-4BF4-B80D-E39114FFE9FE}"/>
    <hyperlink ref="B47" location="'ADR municipios'!A1" display="Tarifa media diaria (ADR) Tenerife y municipios" xr:uid="{BA91F112-C9C0-49A8-80A2-310FE5D7521B}"/>
    <hyperlink ref="B48" location="'RevPAR  municipios'!A1" display="Ingresos medios por habitación (RevPar) Tenerife y municipios" xr:uid="{85451EA5-2995-4944-A514-9ADA449FFDA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A784-5E88-459F-AB31-8127C2842449}">
  <sheetPr>
    <tabColor theme="7" tint="0.79998168889431442"/>
  </sheetPr>
  <dimension ref="A4:O114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21031</v>
      </c>
      <c r="D9" s="121">
        <v>6.5400202634245286E-2</v>
      </c>
      <c r="E9" s="120">
        <v>6223</v>
      </c>
      <c r="F9" s="121">
        <f t="shared" ref="F9:L21" si="3">IFERROR(E9/C9-1,"-")</f>
        <v>-0.70410346631163523</v>
      </c>
      <c r="G9" s="120">
        <v>15598</v>
      </c>
      <c r="H9" s="121">
        <f t="shared" si="3"/>
        <v>1.5065081150570463</v>
      </c>
      <c r="I9" s="120">
        <v>22490</v>
      </c>
      <c r="J9" s="121">
        <f t="shared" si="3"/>
        <v>0.44185151942556744</v>
      </c>
      <c r="K9" s="120">
        <v>22650</v>
      </c>
      <c r="L9" s="121">
        <f t="shared" si="3"/>
        <v>7.1142730102267127E-3</v>
      </c>
      <c r="M9" s="120">
        <v>22528</v>
      </c>
      <c r="N9" s="121">
        <f t="shared" ref="N9" si="4">IFERROR(M9/K9-1,"-")</f>
        <v>-5.3863134657836653E-3</v>
      </c>
    </row>
    <row r="10" spans="1:15" x14ac:dyDescent="0.25">
      <c r="A10" s="1" t="s">
        <v>74</v>
      </c>
      <c r="B10" s="119" t="s">
        <v>75</v>
      </c>
      <c r="C10" s="120">
        <v>22403</v>
      </c>
      <c r="D10" s="121">
        <v>0.16542683244030587</v>
      </c>
      <c r="E10" s="120">
        <v>5135</v>
      </c>
      <c r="F10" s="121">
        <f t="shared" si="3"/>
        <v>-0.7707896263893228</v>
      </c>
      <c r="G10" s="120">
        <v>21666</v>
      </c>
      <c r="H10" s="121">
        <f t="shared" si="3"/>
        <v>3.2192794547224928</v>
      </c>
      <c r="I10" s="120">
        <v>23086</v>
      </c>
      <c r="J10" s="121">
        <f t="shared" si="3"/>
        <v>6.5540478168559124E-2</v>
      </c>
      <c r="K10" s="120">
        <v>23921</v>
      </c>
      <c r="L10" s="121">
        <f t="shared" si="3"/>
        <v>3.6169106817985019E-2</v>
      </c>
      <c r="M10" s="120">
        <v>23285</v>
      </c>
      <c r="N10" s="121">
        <f>IFERROR(M10/K10-1,"-")</f>
        <v>-2.6587517244262338E-2</v>
      </c>
    </row>
    <row r="11" spans="1:15" x14ac:dyDescent="0.25">
      <c r="A11" s="1" t="s">
        <v>76</v>
      </c>
      <c r="B11" s="119" t="s">
        <v>77</v>
      </c>
      <c r="C11" s="120">
        <v>8865</v>
      </c>
      <c r="D11" s="121">
        <v>-0.59655031174623407</v>
      </c>
      <c r="E11" s="120">
        <v>5413</v>
      </c>
      <c r="F11" s="121">
        <f t="shared" si="3"/>
        <v>-0.38939650310208684</v>
      </c>
      <c r="G11" s="120">
        <v>22231</v>
      </c>
      <c r="H11" s="121">
        <f t="shared" si="3"/>
        <v>3.1069647145760211</v>
      </c>
      <c r="I11" s="120">
        <v>21689</v>
      </c>
      <c r="J11" s="121">
        <f t="shared" si="3"/>
        <v>-2.4380369753947195E-2</v>
      </c>
      <c r="K11" s="120">
        <v>27356</v>
      </c>
      <c r="L11" s="121">
        <f t="shared" si="3"/>
        <v>0.26128452210798092</v>
      </c>
      <c r="M11" s="120">
        <v>24054</v>
      </c>
      <c r="N11" s="121">
        <f>IFERROR(M11/K11-1,"-")</f>
        <v>-0.12070478140078955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6463</v>
      </c>
      <c r="F12" s="121" t="str">
        <f t="shared" si="3"/>
        <v>-</v>
      </c>
      <c r="G12" s="120">
        <v>23894</v>
      </c>
      <c r="H12" s="121">
        <f t="shared" si="3"/>
        <v>2.6970447160761255</v>
      </c>
      <c r="I12" s="120">
        <v>23484</v>
      </c>
      <c r="J12" s="121">
        <f t="shared" si="3"/>
        <v>-1.715911944421189E-2</v>
      </c>
      <c r="K12" s="120">
        <v>22205</v>
      </c>
      <c r="L12" s="121">
        <f t="shared" si="3"/>
        <v>-5.4462612842786529E-2</v>
      </c>
      <c r="M12" s="120">
        <v>23503</v>
      </c>
      <c r="N12" s="121">
        <f>IFERROR(M12/K12-1,"-")</f>
        <v>5.845530285971634E-2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6823</v>
      </c>
      <c r="F13" s="121" t="str">
        <f t="shared" si="3"/>
        <v>-</v>
      </c>
      <c r="G13" s="120">
        <v>20251</v>
      </c>
      <c r="H13" s="121">
        <f t="shared" si="3"/>
        <v>1.9680492452000586</v>
      </c>
      <c r="I13" s="120">
        <v>21547</v>
      </c>
      <c r="J13" s="121">
        <f t="shared" si="3"/>
        <v>6.3996839662238791E-2</v>
      </c>
      <c r="K13" s="120">
        <v>23449</v>
      </c>
      <c r="L13" s="121">
        <f t="shared" si="3"/>
        <v>8.8272149255116616E-2</v>
      </c>
      <c r="M13" s="120">
        <v>19536</v>
      </c>
      <c r="N13" s="121">
        <f>IFERROR(M13/K13-1,"-")</f>
        <v>-0.16687278775214298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3802</v>
      </c>
      <c r="F14" s="121" t="str">
        <f t="shared" si="3"/>
        <v>-</v>
      </c>
      <c r="G14" s="120">
        <v>18886</v>
      </c>
      <c r="H14" s="121">
        <f t="shared" si="3"/>
        <v>3.9673855865334033</v>
      </c>
      <c r="I14" s="120">
        <v>21065</v>
      </c>
      <c r="J14" s="121">
        <f t="shared" si="3"/>
        <v>0.11537646934237</v>
      </c>
      <c r="K14" s="120">
        <v>22841</v>
      </c>
      <c r="L14" s="121">
        <f t="shared" si="3"/>
        <v>8.4310467600284822E-2</v>
      </c>
      <c r="M14" s="120">
        <v>23159</v>
      </c>
      <c r="N14" s="121">
        <f t="shared" ref="N14:N15" si="5">IFERROR(M14/K14-1,"-")</f>
        <v>1.3922332647432256E-2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10219</v>
      </c>
      <c r="F15" s="121" t="str">
        <f t="shared" si="3"/>
        <v>-</v>
      </c>
      <c r="G15" s="120">
        <v>23111</v>
      </c>
      <c r="H15" s="121">
        <f t="shared" si="3"/>
        <v>1.2615715823466092</v>
      </c>
      <c r="I15" s="120">
        <v>24276</v>
      </c>
      <c r="J15" s="121">
        <f t="shared" si="3"/>
        <v>5.040889619661626E-2</v>
      </c>
      <c r="K15" s="120">
        <v>24893</v>
      </c>
      <c r="L15" s="121">
        <f t="shared" si="3"/>
        <v>2.5416048772450184E-2</v>
      </c>
      <c r="M15" s="120">
        <v>26869</v>
      </c>
      <c r="N15" s="121">
        <f t="shared" si="5"/>
        <v>7.937974530992653E-2</v>
      </c>
    </row>
    <row r="16" spans="1:15" x14ac:dyDescent="0.25">
      <c r="A16" s="1" t="s">
        <v>86</v>
      </c>
      <c r="B16" s="119" t="s">
        <v>87</v>
      </c>
      <c r="C16" s="120">
        <v>13295</v>
      </c>
      <c r="D16" s="121">
        <v>-0.46193694605204583</v>
      </c>
      <c r="E16" s="120">
        <v>18239</v>
      </c>
      <c r="F16" s="121">
        <f t="shared" si="3"/>
        <v>0.37186912373072589</v>
      </c>
      <c r="G16" s="120">
        <v>24659</v>
      </c>
      <c r="H16" s="121">
        <f t="shared" si="3"/>
        <v>0.35199298207138541</v>
      </c>
      <c r="I16" s="120">
        <v>25495</v>
      </c>
      <c r="J16" s="121">
        <f t="shared" si="3"/>
        <v>3.3902429133379375E-2</v>
      </c>
      <c r="K16" s="120">
        <v>25319</v>
      </c>
      <c r="L16" s="121">
        <f t="shared" si="3"/>
        <v>-6.9033143753677306E-3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5725</v>
      </c>
      <c r="D17" s="121">
        <v>-0.74152331933721616</v>
      </c>
      <c r="E17" s="120">
        <v>15267</v>
      </c>
      <c r="F17" s="121">
        <f t="shared" si="3"/>
        <v>1.6667248908296943</v>
      </c>
      <c r="G17" s="120">
        <v>20130</v>
      </c>
      <c r="H17" s="121">
        <f t="shared" si="3"/>
        <v>0.31853016309687554</v>
      </c>
      <c r="I17" s="120">
        <v>22106</v>
      </c>
      <c r="J17" s="121">
        <f t="shared" si="3"/>
        <v>9.8161947342275235E-2</v>
      </c>
      <c r="K17" s="120">
        <v>21182</v>
      </c>
      <c r="L17" s="121">
        <f t="shared" si="3"/>
        <v>-4.1798606713109532E-2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6665</v>
      </c>
      <c r="D18" s="121">
        <v>-0.70771389729421563</v>
      </c>
      <c r="E18" s="120">
        <v>23140</v>
      </c>
      <c r="F18" s="121">
        <f t="shared" si="3"/>
        <v>2.471867966991748</v>
      </c>
      <c r="G18" s="120">
        <v>22327</v>
      </c>
      <c r="H18" s="121">
        <f t="shared" si="3"/>
        <v>-3.5133967156439017E-2</v>
      </c>
      <c r="I18" s="120">
        <v>25007</v>
      </c>
      <c r="J18" s="121">
        <f t="shared" si="3"/>
        <v>0.12003403950373981</v>
      </c>
      <c r="K18" s="120">
        <v>27341</v>
      </c>
      <c r="L18" s="121">
        <f t="shared" si="3"/>
        <v>9.3333866517375075E-2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4928</v>
      </c>
      <c r="D19" s="121">
        <v>-0.74807013956341706</v>
      </c>
      <c r="E19" s="120">
        <v>19838</v>
      </c>
      <c r="F19" s="121">
        <f t="shared" si="3"/>
        <v>3.0255681818181817</v>
      </c>
      <c r="G19" s="120">
        <v>21079</v>
      </c>
      <c r="H19" s="121">
        <f t="shared" si="3"/>
        <v>6.2556709345700234E-2</v>
      </c>
      <c r="I19" s="120">
        <v>24207</v>
      </c>
      <c r="J19" s="121">
        <f t="shared" si="3"/>
        <v>0.14839413634422893</v>
      </c>
      <c r="K19" s="120">
        <v>23363</v>
      </c>
      <c r="L19" s="121">
        <f t="shared" si="3"/>
        <v>-3.4865947866319691E-2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6261</v>
      </c>
      <c r="D20" s="121">
        <v>-0.70148755602174118</v>
      </c>
      <c r="E20" s="120">
        <v>19784</v>
      </c>
      <c r="F20" s="121">
        <f t="shared" si="3"/>
        <v>2.1598786136399934</v>
      </c>
      <c r="G20" s="120">
        <v>23285</v>
      </c>
      <c r="H20" s="121">
        <f t="shared" si="3"/>
        <v>0.17696118075212297</v>
      </c>
      <c r="I20" s="120">
        <v>24142</v>
      </c>
      <c r="J20" s="121">
        <f t="shared" si="3"/>
        <v>3.6804809963495888E-2</v>
      </c>
      <c r="K20" s="120">
        <v>23290</v>
      </c>
      <c r="L20" s="121">
        <f t="shared" si="3"/>
        <v>-3.5291193770193074E-2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96681</v>
      </c>
      <c r="D21" s="124">
        <v>-0.61362219451371569</v>
      </c>
      <c r="E21" s="123">
        <v>140346</v>
      </c>
      <c r="F21" s="124">
        <f t="shared" si="3"/>
        <v>0.45163992925186958</v>
      </c>
      <c r="G21" s="123">
        <v>257117</v>
      </c>
      <c r="H21" s="124">
        <f t="shared" si="3"/>
        <v>0.83202228777450027</v>
      </c>
      <c r="I21" s="123">
        <v>278594</v>
      </c>
      <c r="J21" s="124">
        <f t="shared" si="3"/>
        <v>8.3530066078866927E-2</v>
      </c>
      <c r="K21" s="123">
        <v>287810</v>
      </c>
      <c r="L21" s="124">
        <f t="shared" si="3"/>
        <v>3.3080396562739978E-2</v>
      </c>
      <c r="M21" s="123">
        <v>162934</v>
      </c>
      <c r="N21" s="124">
        <v>-2.6184143681080574E-2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15979</v>
      </c>
      <c r="D31" s="121">
        <v>0.11398494143892912</v>
      </c>
      <c r="E31" s="120">
        <v>5851</v>
      </c>
      <c r="F31" s="121">
        <f t="shared" ref="F31:L43" si="9">IFERROR(E31/C31-1,"-")</f>
        <v>-0.63383190437449155</v>
      </c>
      <c r="G31" s="120">
        <v>12209</v>
      </c>
      <c r="H31" s="121">
        <f t="shared" si="9"/>
        <v>1.0866518543838661</v>
      </c>
      <c r="I31" s="120">
        <v>18402</v>
      </c>
      <c r="J31" s="121">
        <f t="shared" si="9"/>
        <v>0.50724875092145139</v>
      </c>
      <c r="K31" s="120">
        <v>18282</v>
      </c>
      <c r="L31" s="121">
        <f t="shared" si="9"/>
        <v>-6.5210303227910549E-3</v>
      </c>
      <c r="M31" s="120">
        <v>18130</v>
      </c>
      <c r="N31" s="121">
        <f t="shared" ref="N31:N37" si="10">IFERROR(M31/K31-1,"-")</f>
        <v>-8.3141888196039959E-3</v>
      </c>
    </row>
    <row r="32" spans="1:15" x14ac:dyDescent="0.25">
      <c r="B32" s="119" t="s">
        <v>75</v>
      </c>
      <c r="C32" s="120">
        <v>17138</v>
      </c>
      <c r="D32" s="121">
        <v>0.26779109335700557</v>
      </c>
      <c r="E32" s="120">
        <v>4503</v>
      </c>
      <c r="F32" s="121">
        <f t="shared" si="9"/>
        <v>-0.7372505543237251</v>
      </c>
      <c r="G32" s="120">
        <v>17700</v>
      </c>
      <c r="H32" s="121">
        <f t="shared" si="9"/>
        <v>2.9307128580946036</v>
      </c>
      <c r="I32" s="120">
        <v>18976</v>
      </c>
      <c r="J32" s="121">
        <f t="shared" si="9"/>
        <v>7.2090395480225888E-2</v>
      </c>
      <c r="K32" s="120">
        <v>20148</v>
      </c>
      <c r="L32" s="121">
        <f t="shared" si="9"/>
        <v>6.1762225969645979E-2</v>
      </c>
      <c r="M32" s="120">
        <v>19062</v>
      </c>
      <c r="N32" s="121">
        <f t="shared" si="10"/>
        <v>-5.390113162596788E-2</v>
      </c>
    </row>
    <row r="33" spans="2:15" x14ac:dyDescent="0.25">
      <c r="B33" s="119" t="s">
        <v>77</v>
      </c>
      <c r="C33" s="120">
        <v>6170</v>
      </c>
      <c r="D33" s="121">
        <v>-0.600595546349042</v>
      </c>
      <c r="E33" s="120">
        <v>4438</v>
      </c>
      <c r="F33" s="121">
        <f t="shared" si="9"/>
        <v>-0.28071312803889792</v>
      </c>
      <c r="G33" s="120">
        <v>17761</v>
      </c>
      <c r="H33" s="121">
        <f t="shared" si="9"/>
        <v>3.0020279405137451</v>
      </c>
      <c r="I33" s="120">
        <v>17386</v>
      </c>
      <c r="J33" s="121">
        <f t="shared" si="9"/>
        <v>-2.1113676031754958E-2</v>
      </c>
      <c r="K33" s="120">
        <v>22158</v>
      </c>
      <c r="L33" s="121">
        <f t="shared" si="9"/>
        <v>0.27447371448291724</v>
      </c>
      <c r="M33" s="120">
        <v>19601</v>
      </c>
      <c r="N33" s="121">
        <f t="shared" si="10"/>
        <v>-0.11539850166982579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5151</v>
      </c>
      <c r="F34" s="121" t="str">
        <f t="shared" si="9"/>
        <v>-</v>
      </c>
      <c r="G34" s="120">
        <v>19923</v>
      </c>
      <c r="H34" s="121">
        <f t="shared" si="9"/>
        <v>2.8677926616191032</v>
      </c>
      <c r="I34" s="120">
        <v>19332</v>
      </c>
      <c r="J34" s="121">
        <f t="shared" si="9"/>
        <v>-2.9664207197711234E-2</v>
      </c>
      <c r="K34" s="120">
        <v>18488</v>
      </c>
      <c r="L34" s="121">
        <f t="shared" si="9"/>
        <v>-4.3658183322987765E-2</v>
      </c>
      <c r="M34" s="120">
        <v>19232</v>
      </c>
      <c r="N34" s="121">
        <f t="shared" si="10"/>
        <v>4.0242319342276067E-2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5283</v>
      </c>
      <c r="F35" s="121" t="str">
        <f t="shared" si="9"/>
        <v>-</v>
      </c>
      <c r="G35" s="120">
        <v>17673</v>
      </c>
      <c r="H35" s="121">
        <f t="shared" si="9"/>
        <v>2.345258375922771</v>
      </c>
      <c r="I35" s="120">
        <v>18326</v>
      </c>
      <c r="J35" s="121">
        <f t="shared" si="9"/>
        <v>3.6949018276466905E-2</v>
      </c>
      <c r="K35" s="120">
        <v>19636</v>
      </c>
      <c r="L35" s="121">
        <f t="shared" si="9"/>
        <v>7.1483138710029426E-2</v>
      </c>
      <c r="M35" s="120">
        <v>15443</v>
      </c>
      <c r="N35" s="121">
        <f t="shared" si="10"/>
        <v>-0.21353636178447744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2370</v>
      </c>
      <c r="F36" s="121" t="str">
        <f t="shared" si="9"/>
        <v>-</v>
      </c>
      <c r="G36" s="120">
        <v>15881</v>
      </c>
      <c r="H36" s="121">
        <f t="shared" si="9"/>
        <v>5.7008438818565397</v>
      </c>
      <c r="I36" s="120">
        <v>17783</v>
      </c>
      <c r="J36" s="121">
        <f t="shared" si="9"/>
        <v>0.11976575782381471</v>
      </c>
      <c r="K36" s="120">
        <v>19273</v>
      </c>
      <c r="L36" s="121">
        <f t="shared" si="9"/>
        <v>8.378788730810327E-2</v>
      </c>
      <c r="M36" s="120">
        <v>19200</v>
      </c>
      <c r="N36" s="121">
        <f t="shared" si="10"/>
        <v>-3.7876822497794338E-3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8286</v>
      </c>
      <c r="F37" s="121" t="str">
        <f t="shared" si="9"/>
        <v>-</v>
      </c>
      <c r="G37" s="120">
        <v>18743</v>
      </c>
      <c r="H37" s="121">
        <f t="shared" si="9"/>
        <v>1.2620082066135652</v>
      </c>
      <c r="I37" s="120">
        <v>20245</v>
      </c>
      <c r="J37" s="121">
        <f t="shared" si="9"/>
        <v>8.0136584324814519E-2</v>
      </c>
      <c r="K37" s="120">
        <v>20528</v>
      </c>
      <c r="L37" s="121">
        <f t="shared" si="9"/>
        <v>1.3978760187700612E-2</v>
      </c>
      <c r="M37" s="120">
        <v>21605</v>
      </c>
      <c r="N37" s="121">
        <f t="shared" si="10"/>
        <v>5.2464925954793351E-2</v>
      </c>
    </row>
    <row r="38" spans="2:15" x14ac:dyDescent="0.25">
      <c r="B38" s="119" t="s">
        <v>87</v>
      </c>
      <c r="C38" s="120">
        <v>11531</v>
      </c>
      <c r="D38" s="121">
        <v>-0.36854498658342916</v>
      </c>
      <c r="E38" s="120">
        <v>15840</v>
      </c>
      <c r="F38" s="121">
        <f t="shared" si="9"/>
        <v>0.37368831844592831</v>
      </c>
      <c r="G38" s="120">
        <v>20467</v>
      </c>
      <c r="H38" s="121">
        <f t="shared" si="9"/>
        <v>0.2921085858585859</v>
      </c>
      <c r="I38" s="120">
        <v>20391</v>
      </c>
      <c r="J38" s="121">
        <f t="shared" si="9"/>
        <v>-3.7132945717496257E-3</v>
      </c>
      <c r="K38" s="120">
        <v>20545</v>
      </c>
      <c r="L38" s="121">
        <f t="shared" si="9"/>
        <v>7.5523515276347819E-3</v>
      </c>
      <c r="M38" s="120"/>
      <c r="N38" s="121"/>
    </row>
    <row r="39" spans="2:15" x14ac:dyDescent="0.25">
      <c r="B39" s="119" t="s">
        <v>89</v>
      </c>
      <c r="C39" s="120">
        <v>4549</v>
      </c>
      <c r="D39" s="121">
        <v>-0.73217544892552255</v>
      </c>
      <c r="E39" s="120">
        <v>13091</v>
      </c>
      <c r="F39" s="121">
        <f t="shared" si="9"/>
        <v>1.877775335238514</v>
      </c>
      <c r="G39" s="120">
        <v>16918</v>
      </c>
      <c r="H39" s="121">
        <f t="shared" si="9"/>
        <v>0.29233824765105787</v>
      </c>
      <c r="I39" s="120">
        <v>18135</v>
      </c>
      <c r="J39" s="121">
        <f t="shared" si="9"/>
        <v>7.1935216928715073E-2</v>
      </c>
      <c r="K39" s="120">
        <v>17254</v>
      </c>
      <c r="L39" s="121">
        <f t="shared" si="9"/>
        <v>-4.8580093741384056E-2</v>
      </c>
      <c r="M39" s="120"/>
      <c r="N39" s="121"/>
    </row>
    <row r="40" spans="2:15" x14ac:dyDescent="0.25">
      <c r="B40" s="119" t="s">
        <v>91</v>
      </c>
      <c r="C40" s="120">
        <v>5837</v>
      </c>
      <c r="D40" s="121">
        <v>-0.66283502772643255</v>
      </c>
      <c r="E40" s="120">
        <v>19624</v>
      </c>
      <c r="F40" s="121">
        <f t="shared" si="9"/>
        <v>2.3620010279253041</v>
      </c>
      <c r="G40" s="120">
        <v>18718</v>
      </c>
      <c r="H40" s="121">
        <f t="shared" si="9"/>
        <v>-4.6167957602935128E-2</v>
      </c>
      <c r="I40" s="120">
        <v>20522</v>
      </c>
      <c r="J40" s="121">
        <f t="shared" si="9"/>
        <v>9.6377818142963978E-2</v>
      </c>
      <c r="K40" s="120">
        <v>22570</v>
      </c>
      <c r="L40" s="121">
        <f t="shared" si="9"/>
        <v>9.9795341584640873E-2</v>
      </c>
      <c r="M40" s="120"/>
      <c r="N40" s="121"/>
    </row>
    <row r="41" spans="2:15" x14ac:dyDescent="0.25">
      <c r="B41" s="119" t="s">
        <v>93</v>
      </c>
      <c r="C41" s="120">
        <v>4402</v>
      </c>
      <c r="D41" s="121">
        <v>-0.68262436914203317</v>
      </c>
      <c r="E41" s="120">
        <v>16458</v>
      </c>
      <c r="F41" s="121">
        <f t="shared" si="9"/>
        <v>2.7387551113130395</v>
      </c>
      <c r="G41" s="120">
        <v>16558</v>
      </c>
      <c r="H41" s="121">
        <f t="shared" si="9"/>
        <v>6.0760724267834298E-3</v>
      </c>
      <c r="I41" s="120">
        <v>20019</v>
      </c>
      <c r="J41" s="121">
        <f t="shared" si="9"/>
        <v>0.2090228288440632</v>
      </c>
      <c r="K41" s="120">
        <v>18565</v>
      </c>
      <c r="L41" s="121">
        <f t="shared" si="9"/>
        <v>-7.263100054947802E-2</v>
      </c>
      <c r="M41" s="120"/>
      <c r="N41" s="121"/>
    </row>
    <row r="42" spans="2:15" x14ac:dyDescent="0.25">
      <c r="B42" s="119" t="s">
        <v>95</v>
      </c>
      <c r="C42" s="120">
        <v>5416</v>
      </c>
      <c r="D42" s="121">
        <v>-0.63651006711409397</v>
      </c>
      <c r="E42" s="120">
        <v>15695</v>
      </c>
      <c r="F42" s="121">
        <f t="shared" si="9"/>
        <v>1.8978951255539145</v>
      </c>
      <c r="G42" s="120">
        <v>18747</v>
      </c>
      <c r="H42" s="121">
        <f t="shared" si="9"/>
        <v>0.19445683338642872</v>
      </c>
      <c r="I42" s="120">
        <v>19529</v>
      </c>
      <c r="J42" s="121">
        <f t="shared" si="9"/>
        <v>4.1713340801194931E-2</v>
      </c>
      <c r="K42" s="120">
        <v>18483</v>
      </c>
      <c r="L42" s="121">
        <f t="shared" si="9"/>
        <v>-5.356137026985508E-2</v>
      </c>
      <c r="M42" s="120"/>
      <c r="N42" s="121"/>
    </row>
    <row r="43" spans="2:15" ht="15.75" x14ac:dyDescent="0.25">
      <c r="B43" s="122" t="s">
        <v>32</v>
      </c>
      <c r="C43" s="123">
        <v>77095</v>
      </c>
      <c r="D43" s="124">
        <v>-0.57073336414305365</v>
      </c>
      <c r="E43" s="123">
        <v>116590</v>
      </c>
      <c r="F43" s="124">
        <f t="shared" si="9"/>
        <v>0.51229003177897403</v>
      </c>
      <c r="G43" s="123">
        <v>211298</v>
      </c>
      <c r="H43" s="124">
        <f t="shared" si="9"/>
        <v>0.81231666523715584</v>
      </c>
      <c r="I43" s="123">
        <v>229046</v>
      </c>
      <c r="J43" s="124">
        <f t="shared" si="9"/>
        <v>8.3995115902658846E-2</v>
      </c>
      <c r="K43" s="123">
        <v>235930</v>
      </c>
      <c r="L43" s="124">
        <f t="shared" si="9"/>
        <v>3.0055098102564459E-2</v>
      </c>
      <c r="M43" s="123">
        <v>132273</v>
      </c>
      <c r="N43" s="124">
        <v>-4.5049923111910029E-2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13232</v>
      </c>
      <c r="D53" s="121">
        <v>5.1243346309684634E-2</v>
      </c>
      <c r="E53" s="120">
        <v>0</v>
      </c>
      <c r="F53" s="121">
        <f t="shared" ref="F53:L65" si="14">IFERROR(E53/C53-1,"-")</f>
        <v>-1</v>
      </c>
      <c r="G53" s="120">
        <v>9227</v>
      </c>
      <c r="H53" s="121" t="str">
        <f t="shared" si="14"/>
        <v>-</v>
      </c>
      <c r="I53" s="120">
        <v>14935</v>
      </c>
      <c r="J53" s="121">
        <f t="shared" si="14"/>
        <v>0.61861926953506008</v>
      </c>
      <c r="K53" s="120">
        <v>14354</v>
      </c>
      <c r="L53" s="121">
        <f t="shared" si="14"/>
        <v>-3.8901908269166396E-2</v>
      </c>
      <c r="M53" s="120">
        <v>14208</v>
      </c>
      <c r="N53" s="121">
        <f t="shared" ref="N53:N59" si="15">IFERROR(M53/K53-1,"-")</f>
        <v>-1.0171380799777086E-2</v>
      </c>
    </row>
    <row r="54" spans="1:15" x14ac:dyDescent="0.25">
      <c r="A54" s="1">
        <v>2</v>
      </c>
      <c r="B54" s="119" t="s">
        <v>75</v>
      </c>
      <c r="C54" s="120">
        <v>14090</v>
      </c>
      <c r="D54" s="121">
        <v>0.21790993171406337</v>
      </c>
      <c r="E54" s="120">
        <v>0</v>
      </c>
      <c r="F54" s="121">
        <f t="shared" si="14"/>
        <v>-1</v>
      </c>
      <c r="G54" s="120">
        <v>13725</v>
      </c>
      <c r="H54" s="121" t="str">
        <f t="shared" si="14"/>
        <v>-</v>
      </c>
      <c r="I54" s="120">
        <v>15417</v>
      </c>
      <c r="J54" s="121">
        <f t="shared" si="14"/>
        <v>0.12327868852459023</v>
      </c>
      <c r="K54" s="120">
        <v>15736</v>
      </c>
      <c r="L54" s="121">
        <f t="shared" si="14"/>
        <v>2.0691444509307821E-2</v>
      </c>
      <c r="M54" s="120">
        <v>15122</v>
      </c>
      <c r="N54" s="121">
        <f t="shared" si="15"/>
        <v>-3.9018810371123536E-2</v>
      </c>
    </row>
    <row r="55" spans="1:15" x14ac:dyDescent="0.25">
      <c r="A55" s="1">
        <v>3</v>
      </c>
      <c r="B55" s="119" t="s">
        <v>77</v>
      </c>
      <c r="C55" s="120">
        <v>5212</v>
      </c>
      <c r="D55" s="121">
        <v>-0.60198549064528439</v>
      </c>
      <c r="E55" s="120">
        <v>0</v>
      </c>
      <c r="F55" s="121">
        <f t="shared" si="14"/>
        <v>-1</v>
      </c>
      <c r="G55" s="120">
        <v>13764</v>
      </c>
      <c r="H55" s="121" t="str">
        <f t="shared" si="14"/>
        <v>-</v>
      </c>
      <c r="I55" s="120">
        <v>13769</v>
      </c>
      <c r="J55" s="121">
        <f t="shared" si="14"/>
        <v>3.6326649229878605E-4</v>
      </c>
      <c r="K55" s="120">
        <v>17491</v>
      </c>
      <c r="L55" s="121">
        <f t="shared" si="14"/>
        <v>0.27031737962088753</v>
      </c>
      <c r="M55" s="120">
        <v>15694</v>
      </c>
      <c r="N55" s="121">
        <f t="shared" si="15"/>
        <v>-0.10273855125493114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14"/>
        <v>-</v>
      </c>
      <c r="G56" s="120">
        <v>16004</v>
      </c>
      <c r="H56" s="121" t="str">
        <f t="shared" si="14"/>
        <v>-</v>
      </c>
      <c r="I56" s="120">
        <v>15420</v>
      </c>
      <c r="J56" s="121">
        <f t="shared" si="14"/>
        <v>-3.649087728067979E-2</v>
      </c>
      <c r="K56" s="120">
        <v>14826</v>
      </c>
      <c r="L56" s="121">
        <f t="shared" si="14"/>
        <v>-3.8521400778210091E-2</v>
      </c>
      <c r="M56" s="120">
        <v>15532</v>
      </c>
      <c r="N56" s="121">
        <f t="shared" si="15"/>
        <v>4.7619047619047672E-2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14"/>
        <v>-</v>
      </c>
      <c r="G57" s="120">
        <v>13304</v>
      </c>
      <c r="H57" s="121" t="str">
        <f t="shared" si="14"/>
        <v>-</v>
      </c>
      <c r="I57" s="120">
        <v>14308</v>
      </c>
      <c r="J57" s="121">
        <f t="shared" si="14"/>
        <v>7.5466025255562341E-2</v>
      </c>
      <c r="K57" s="120">
        <v>15219</v>
      </c>
      <c r="L57" s="121">
        <f t="shared" si="14"/>
        <v>6.3670673748951634E-2</v>
      </c>
      <c r="M57" s="120">
        <v>10784</v>
      </c>
      <c r="N57" s="121">
        <f t="shared" si="15"/>
        <v>-0.29141205072606613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14"/>
        <v>-</v>
      </c>
      <c r="G58" s="120">
        <v>11604</v>
      </c>
      <c r="H58" s="121" t="str">
        <f t="shared" si="14"/>
        <v>-</v>
      </c>
      <c r="I58" s="120">
        <v>13809</v>
      </c>
      <c r="J58" s="121">
        <f t="shared" si="14"/>
        <v>0.19002068252326776</v>
      </c>
      <c r="K58" s="120">
        <v>14680</v>
      </c>
      <c r="L58" s="121">
        <f t="shared" si="14"/>
        <v>6.3074806285755569E-2</v>
      </c>
      <c r="M58" s="120">
        <v>14746</v>
      </c>
      <c r="N58" s="121">
        <f t="shared" si="15"/>
        <v>4.4959128065396037E-3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5496</v>
      </c>
      <c r="F59" s="121" t="str">
        <f t="shared" si="14"/>
        <v>-</v>
      </c>
      <c r="G59" s="120">
        <v>13798</v>
      </c>
      <c r="H59" s="121">
        <f t="shared" si="14"/>
        <v>1.5105531295487626</v>
      </c>
      <c r="I59" s="120">
        <v>15626</v>
      </c>
      <c r="J59" s="121">
        <f t="shared" si="14"/>
        <v>0.13248296854616615</v>
      </c>
      <c r="K59" s="120">
        <v>15688</v>
      </c>
      <c r="L59" s="121">
        <f t="shared" si="14"/>
        <v>3.9677460642519868E-3</v>
      </c>
      <c r="M59" s="120">
        <v>16895</v>
      </c>
      <c r="N59" s="121">
        <f t="shared" si="15"/>
        <v>7.693778684344732E-2</v>
      </c>
    </row>
    <row r="60" spans="1:15" x14ac:dyDescent="0.25">
      <c r="A60" s="1">
        <v>8</v>
      </c>
      <c r="B60" s="119" t="s">
        <v>87</v>
      </c>
      <c r="C60" s="120">
        <v>8422</v>
      </c>
      <c r="D60" s="121">
        <v>-0.44723024415857182</v>
      </c>
      <c r="E60" s="120">
        <v>9978</v>
      </c>
      <c r="F60" s="121">
        <f t="shared" si="14"/>
        <v>0.18475421515079549</v>
      </c>
      <c r="G60" s="120">
        <v>15896</v>
      </c>
      <c r="H60" s="121">
        <f t="shared" si="14"/>
        <v>0.59310483062738029</v>
      </c>
      <c r="I60" s="120">
        <v>15580</v>
      </c>
      <c r="J60" s="121">
        <f t="shared" si="14"/>
        <v>-1.9879214896829422E-2</v>
      </c>
      <c r="K60" s="120">
        <v>15273</v>
      </c>
      <c r="L60" s="121">
        <f t="shared" si="14"/>
        <v>-1.9704749679075761E-2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0</v>
      </c>
      <c r="D61" s="121">
        <v>-1</v>
      </c>
      <c r="E61" s="120">
        <v>9556</v>
      </c>
      <c r="F61" s="121" t="str">
        <f t="shared" si="14"/>
        <v>-</v>
      </c>
      <c r="G61" s="120">
        <v>12977</v>
      </c>
      <c r="H61" s="121">
        <f t="shared" si="14"/>
        <v>0.35799497697781502</v>
      </c>
      <c r="I61" s="120">
        <v>14015</v>
      </c>
      <c r="J61" s="121">
        <f t="shared" si="14"/>
        <v>7.9987670493950835E-2</v>
      </c>
      <c r="K61" s="120">
        <v>12989</v>
      </c>
      <c r="L61" s="121">
        <f t="shared" si="14"/>
        <v>-7.3207277916518043E-2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>
        <v>-1</v>
      </c>
      <c r="E62" s="120">
        <v>14899</v>
      </c>
      <c r="F62" s="121" t="str">
        <f t="shared" si="14"/>
        <v>-</v>
      </c>
      <c r="G62" s="120">
        <v>14897</v>
      </c>
      <c r="H62" s="121">
        <f t="shared" si="14"/>
        <v>-1.3423719712735149E-4</v>
      </c>
      <c r="I62" s="120">
        <v>15893</v>
      </c>
      <c r="J62" s="121">
        <f t="shared" si="14"/>
        <v>6.6859099147479339E-2</v>
      </c>
      <c r="K62" s="120">
        <v>17980</v>
      </c>
      <c r="L62" s="121">
        <f t="shared" si="14"/>
        <v>0.13131567356697915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0</v>
      </c>
      <c r="D63" s="121">
        <v>-1</v>
      </c>
      <c r="E63" s="120">
        <v>12140</v>
      </c>
      <c r="F63" s="121" t="str">
        <f t="shared" si="14"/>
        <v>-</v>
      </c>
      <c r="G63" s="120">
        <v>13391</v>
      </c>
      <c r="H63" s="121">
        <f t="shared" si="14"/>
        <v>0.10304777594728165</v>
      </c>
      <c r="I63" s="120">
        <v>15821</v>
      </c>
      <c r="J63" s="121">
        <f t="shared" si="14"/>
        <v>0.18146516316929273</v>
      </c>
      <c r="K63" s="120">
        <v>14412</v>
      </c>
      <c r="L63" s="121">
        <f t="shared" si="14"/>
        <v>-8.9058845837810541E-2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0</v>
      </c>
      <c r="D64" s="121">
        <v>-1</v>
      </c>
      <c r="E64" s="120">
        <v>12078</v>
      </c>
      <c r="F64" s="121" t="str">
        <f t="shared" si="14"/>
        <v>-</v>
      </c>
      <c r="G64" s="120">
        <v>15326</v>
      </c>
      <c r="H64" s="121">
        <f t="shared" si="14"/>
        <v>0.26891869514820343</v>
      </c>
      <c r="I64" s="120">
        <v>15445</v>
      </c>
      <c r="J64" s="121">
        <f t="shared" si="14"/>
        <v>7.7645830614641032E-3</v>
      </c>
      <c r="K64" s="120">
        <v>14687</v>
      </c>
      <c r="L64" s="121">
        <f t="shared" si="14"/>
        <v>-4.90773713175785E-2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>
        <v>-1</v>
      </c>
      <c r="E65" s="123">
        <v>87353</v>
      </c>
      <c r="F65" s="124" t="str">
        <f t="shared" si="14"/>
        <v>-</v>
      </c>
      <c r="G65" s="123">
        <v>163913</v>
      </c>
      <c r="H65" s="124">
        <f t="shared" si="14"/>
        <v>0.8764438542465629</v>
      </c>
      <c r="I65" s="123">
        <v>180038</v>
      </c>
      <c r="J65" s="124">
        <f t="shared" si="14"/>
        <v>9.8375357659246099E-2</v>
      </c>
      <c r="K65" s="123">
        <v>183335</v>
      </c>
      <c r="L65" s="124">
        <f t="shared" si="14"/>
        <v>1.8312800630977843E-2</v>
      </c>
      <c r="M65" s="123">
        <v>102981</v>
      </c>
      <c r="N65" s="124">
        <v>-4.6419245513639629E-2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2747</v>
      </c>
      <c r="D75" s="121">
        <v>0.56346044393853156</v>
      </c>
      <c r="E75" s="120">
        <v>0</v>
      </c>
      <c r="F75" s="121">
        <f t="shared" ref="F75:L87" si="19">IFERROR(E75/C75-1,"-")</f>
        <v>-1</v>
      </c>
      <c r="G75" s="120">
        <v>2982</v>
      </c>
      <c r="H75" s="121" t="str">
        <f t="shared" si="19"/>
        <v>-</v>
      </c>
      <c r="I75" s="120">
        <v>3467</v>
      </c>
      <c r="J75" s="121">
        <f t="shared" si="19"/>
        <v>0.16264252179745142</v>
      </c>
      <c r="K75" s="120">
        <v>3928</v>
      </c>
      <c r="L75" s="121">
        <f t="shared" si="19"/>
        <v>0.13296798384770692</v>
      </c>
      <c r="M75" s="120">
        <v>3922</v>
      </c>
      <c r="N75" s="121">
        <f t="shared" ref="N75:N81" si="20">IFERROR(M75/K75-1,"-")</f>
        <v>-1.5274949083503575E-3</v>
      </c>
    </row>
    <row r="76" spans="1:15" x14ac:dyDescent="0.25">
      <c r="A76" s="1">
        <v>2</v>
      </c>
      <c r="B76" s="119" t="s">
        <v>75</v>
      </c>
      <c r="C76" s="120">
        <v>3048</v>
      </c>
      <c r="D76" s="121">
        <v>0.56387891226269882</v>
      </c>
      <c r="E76" s="120">
        <v>0</v>
      </c>
      <c r="F76" s="121">
        <f t="shared" si="19"/>
        <v>-1</v>
      </c>
      <c r="G76" s="120">
        <v>3975</v>
      </c>
      <c r="H76" s="121" t="str">
        <f t="shared" si="19"/>
        <v>-</v>
      </c>
      <c r="I76" s="120">
        <v>3559</v>
      </c>
      <c r="J76" s="121">
        <f t="shared" si="19"/>
        <v>-0.10465408805031451</v>
      </c>
      <c r="K76" s="120">
        <v>4412</v>
      </c>
      <c r="L76" s="121">
        <f t="shared" si="19"/>
        <v>0.2396740657488059</v>
      </c>
      <c r="M76" s="120">
        <v>3940</v>
      </c>
      <c r="N76" s="121">
        <f t="shared" si="20"/>
        <v>-0.10698096101541255</v>
      </c>
    </row>
    <row r="77" spans="1:15" x14ac:dyDescent="0.25">
      <c r="A77" s="1">
        <v>3</v>
      </c>
      <c r="B77" s="119" t="s">
        <v>77</v>
      </c>
      <c r="C77" s="120">
        <v>958</v>
      </c>
      <c r="D77" s="121">
        <v>-0.59286017849553763</v>
      </c>
      <c r="E77" s="120">
        <v>0</v>
      </c>
      <c r="F77" s="121">
        <f t="shared" si="19"/>
        <v>-1</v>
      </c>
      <c r="G77" s="120">
        <v>3997</v>
      </c>
      <c r="H77" s="121" t="str">
        <f t="shared" si="19"/>
        <v>-</v>
      </c>
      <c r="I77" s="120">
        <v>3617</v>
      </c>
      <c r="J77" s="121">
        <f t="shared" si="19"/>
        <v>-9.5071303477608171E-2</v>
      </c>
      <c r="K77" s="120">
        <v>4667</v>
      </c>
      <c r="L77" s="121">
        <f t="shared" si="19"/>
        <v>0.29029582526956044</v>
      </c>
      <c r="M77" s="120">
        <v>3907</v>
      </c>
      <c r="N77" s="121">
        <f t="shared" si="20"/>
        <v>-0.16284551103492606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19"/>
        <v>-</v>
      </c>
      <c r="G78" s="120">
        <v>3919</v>
      </c>
      <c r="H78" s="121" t="str">
        <f t="shared" si="19"/>
        <v>-</v>
      </c>
      <c r="I78" s="120">
        <v>3912</v>
      </c>
      <c r="J78" s="121">
        <f t="shared" si="19"/>
        <v>-1.7861699413115328E-3</v>
      </c>
      <c r="K78" s="120">
        <v>3662</v>
      </c>
      <c r="L78" s="121">
        <f t="shared" si="19"/>
        <v>-6.3905930470347649E-2</v>
      </c>
      <c r="M78" s="120">
        <v>3700</v>
      </c>
      <c r="N78" s="121">
        <f t="shared" si="20"/>
        <v>1.0376843255051948E-2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19"/>
        <v>-</v>
      </c>
      <c r="G79" s="120">
        <v>4369</v>
      </c>
      <c r="H79" s="121" t="str">
        <f t="shared" si="19"/>
        <v>-</v>
      </c>
      <c r="I79" s="120">
        <v>4018</v>
      </c>
      <c r="J79" s="121">
        <f t="shared" si="19"/>
        <v>-8.0338750286106708E-2</v>
      </c>
      <c r="K79" s="120">
        <v>4417</v>
      </c>
      <c r="L79" s="121">
        <f t="shared" si="19"/>
        <v>9.9303135888501703E-2</v>
      </c>
      <c r="M79" s="120">
        <v>4659</v>
      </c>
      <c r="N79" s="121">
        <f t="shared" si="20"/>
        <v>5.4788317862802804E-2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19"/>
        <v>-</v>
      </c>
      <c r="G80" s="120">
        <v>4277</v>
      </c>
      <c r="H80" s="121" t="str">
        <f t="shared" si="19"/>
        <v>-</v>
      </c>
      <c r="I80" s="120">
        <v>3974</v>
      </c>
      <c r="J80" s="121">
        <f t="shared" si="19"/>
        <v>-7.0844049567453826E-2</v>
      </c>
      <c r="K80" s="120">
        <v>4593</v>
      </c>
      <c r="L80" s="121">
        <f t="shared" si="19"/>
        <v>0.15576245596376448</v>
      </c>
      <c r="M80" s="120">
        <v>4454</v>
      </c>
      <c r="N80" s="121">
        <f t="shared" si="20"/>
        <v>-3.026344437187023E-2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2790</v>
      </c>
      <c r="F81" s="121" t="str">
        <f t="shared" si="19"/>
        <v>-</v>
      </c>
      <c r="G81" s="120">
        <v>4945</v>
      </c>
      <c r="H81" s="121">
        <f t="shared" si="19"/>
        <v>0.77240143369175618</v>
      </c>
      <c r="I81" s="120">
        <v>4619</v>
      </c>
      <c r="J81" s="121">
        <f t="shared" si="19"/>
        <v>-6.5925176946410535E-2</v>
      </c>
      <c r="K81" s="120">
        <v>4840</v>
      </c>
      <c r="L81" s="121">
        <f t="shared" si="19"/>
        <v>4.7845854080969863E-2</v>
      </c>
      <c r="M81" s="120">
        <v>4710</v>
      </c>
      <c r="N81" s="121">
        <f t="shared" si="20"/>
        <v>-2.6859504132231371E-2</v>
      </c>
    </row>
    <row r="82" spans="1:15" x14ac:dyDescent="0.25">
      <c r="A82" s="1">
        <v>8</v>
      </c>
      <c r="B82" s="119" t="s">
        <v>87</v>
      </c>
      <c r="C82" s="120">
        <v>3109</v>
      </c>
      <c r="D82" s="121">
        <v>2.776859504132223E-2</v>
      </c>
      <c r="E82" s="120">
        <v>5862</v>
      </c>
      <c r="F82" s="121">
        <f t="shared" si="19"/>
        <v>0.88549372788678027</v>
      </c>
      <c r="G82" s="120">
        <v>4571</v>
      </c>
      <c r="H82" s="121">
        <f t="shared" si="19"/>
        <v>-0.22023200272944388</v>
      </c>
      <c r="I82" s="120">
        <v>4811</v>
      </c>
      <c r="J82" s="121">
        <f t="shared" si="19"/>
        <v>5.2504922336469084E-2</v>
      </c>
      <c r="K82" s="120">
        <v>5272</v>
      </c>
      <c r="L82" s="121">
        <f t="shared" si="19"/>
        <v>9.5822074412803993E-2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0</v>
      </c>
      <c r="D83" s="121">
        <v>-1</v>
      </c>
      <c r="E83" s="120">
        <v>3535</v>
      </c>
      <c r="F83" s="121" t="str">
        <f t="shared" si="19"/>
        <v>-</v>
      </c>
      <c r="G83" s="120">
        <v>3941</v>
      </c>
      <c r="H83" s="121">
        <f t="shared" si="19"/>
        <v>0.11485148514851495</v>
      </c>
      <c r="I83" s="120">
        <v>4120</v>
      </c>
      <c r="J83" s="121">
        <f t="shared" si="19"/>
        <v>4.5419944176604998E-2</v>
      </c>
      <c r="K83" s="120">
        <v>4265</v>
      </c>
      <c r="L83" s="121">
        <f t="shared" si="19"/>
        <v>3.5194174757281482E-2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0</v>
      </c>
      <c r="D84" s="121">
        <v>-1</v>
      </c>
      <c r="E84" s="120">
        <v>4725</v>
      </c>
      <c r="F84" s="121" t="str">
        <f t="shared" si="19"/>
        <v>-</v>
      </c>
      <c r="G84" s="120">
        <v>3821</v>
      </c>
      <c r="H84" s="121">
        <f t="shared" si="19"/>
        <v>-0.19132275132275134</v>
      </c>
      <c r="I84" s="120">
        <v>4629</v>
      </c>
      <c r="J84" s="121">
        <f t="shared" si="19"/>
        <v>0.21146296780947393</v>
      </c>
      <c r="K84" s="120">
        <v>4590</v>
      </c>
      <c r="L84" s="121">
        <f t="shared" si="19"/>
        <v>-8.4251458198314477E-3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0</v>
      </c>
      <c r="D85" s="121">
        <v>-1</v>
      </c>
      <c r="E85" s="120">
        <v>4318</v>
      </c>
      <c r="F85" s="121" t="str">
        <f t="shared" si="19"/>
        <v>-</v>
      </c>
      <c r="G85" s="120">
        <v>3167</v>
      </c>
      <c r="H85" s="121">
        <f t="shared" si="19"/>
        <v>-0.2665585919407133</v>
      </c>
      <c r="I85" s="120">
        <v>4198</v>
      </c>
      <c r="J85" s="121">
        <f t="shared" si="19"/>
        <v>0.32554467950742016</v>
      </c>
      <c r="K85" s="120">
        <v>4153</v>
      </c>
      <c r="L85" s="121">
        <f t="shared" si="19"/>
        <v>-1.0719390185802813E-2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3617</v>
      </c>
      <c r="F86" s="121" t="str">
        <f t="shared" si="19"/>
        <v>-</v>
      </c>
      <c r="G86" s="120">
        <v>3421</v>
      </c>
      <c r="H86" s="121">
        <f t="shared" si="19"/>
        <v>-5.4188554050317972E-2</v>
      </c>
      <c r="I86" s="120">
        <v>4084</v>
      </c>
      <c r="J86" s="121">
        <f t="shared" si="19"/>
        <v>0.19380298158433207</v>
      </c>
      <c r="K86" s="120">
        <v>3796</v>
      </c>
      <c r="L86" s="121">
        <f t="shared" si="19"/>
        <v>-7.0519098922624868E-2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>
        <v>-1</v>
      </c>
      <c r="E87" s="123">
        <v>29237</v>
      </c>
      <c r="F87" s="124" t="str">
        <f t="shared" si="19"/>
        <v>-</v>
      </c>
      <c r="G87" s="123">
        <v>47385</v>
      </c>
      <c r="H87" s="124">
        <f t="shared" si="19"/>
        <v>0.62072032014228551</v>
      </c>
      <c r="I87" s="123">
        <v>49008</v>
      </c>
      <c r="J87" s="124">
        <f t="shared" si="19"/>
        <v>3.4251345362456442E-2</v>
      </c>
      <c r="K87" s="123">
        <v>52595</v>
      </c>
      <c r="L87" s="124">
        <f t="shared" si="19"/>
        <v>7.3192131896833157E-2</v>
      </c>
      <c r="M87" s="123">
        <v>29292</v>
      </c>
      <c r="N87" s="124">
        <v>-4.0204462793669515E-2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5052</v>
      </c>
      <c r="D97" s="121">
        <v>-6.3750926612305414E-2</v>
      </c>
      <c r="E97" s="120">
        <v>372</v>
      </c>
      <c r="F97" s="121">
        <f t="shared" ref="F97:L109" si="24">IFERROR(E97/C97-1,"-")</f>
        <v>-0.92636579572446553</v>
      </c>
      <c r="G97" s="120">
        <v>3389</v>
      </c>
      <c r="H97" s="121">
        <f t="shared" si="24"/>
        <v>8.1102150537634401</v>
      </c>
      <c r="I97" s="120">
        <v>4088</v>
      </c>
      <c r="J97" s="121">
        <f t="shared" si="24"/>
        <v>0.20625553260548823</v>
      </c>
      <c r="K97" s="120">
        <v>4368</v>
      </c>
      <c r="L97" s="121">
        <f t="shared" si="24"/>
        <v>6.8493150684931559E-2</v>
      </c>
      <c r="M97" s="120">
        <v>4398</v>
      </c>
      <c r="N97" s="121">
        <f t="shared" ref="N97:N103" si="25">IFERROR(M97/K97-1,"-")</f>
        <v>6.8681318681318437E-3</v>
      </c>
    </row>
    <row r="98" spans="2:14" x14ac:dyDescent="0.25">
      <c r="B98" s="119" t="s">
        <v>75</v>
      </c>
      <c r="C98" s="120">
        <v>5265</v>
      </c>
      <c r="D98" s="121">
        <v>-7.7125328659070957E-2</v>
      </c>
      <c r="E98" s="120">
        <v>632</v>
      </c>
      <c r="F98" s="121">
        <f t="shared" si="24"/>
        <v>-0.87996201329534662</v>
      </c>
      <c r="G98" s="120">
        <v>3966</v>
      </c>
      <c r="H98" s="121">
        <f t="shared" si="24"/>
        <v>5.2753164556962027</v>
      </c>
      <c r="I98" s="120">
        <v>4110</v>
      </c>
      <c r="J98" s="121">
        <f t="shared" si="24"/>
        <v>3.6308623298033194E-2</v>
      </c>
      <c r="K98" s="120">
        <v>3773</v>
      </c>
      <c r="L98" s="121">
        <f t="shared" si="24"/>
        <v>-8.1995133819951382E-2</v>
      </c>
      <c r="M98" s="120">
        <v>4223</v>
      </c>
      <c r="N98" s="121">
        <f t="shared" si="25"/>
        <v>0.11926848661542544</v>
      </c>
    </row>
    <row r="99" spans="2:14" x14ac:dyDescent="0.25">
      <c r="B99" s="119" t="s">
        <v>77</v>
      </c>
      <c r="C99" s="120">
        <v>2695</v>
      </c>
      <c r="D99" s="121">
        <v>-0.58697318007662835</v>
      </c>
      <c r="E99" s="120">
        <v>975</v>
      </c>
      <c r="F99" s="121">
        <f t="shared" si="24"/>
        <v>-0.63821892393320967</v>
      </c>
      <c r="G99" s="120">
        <v>4470</v>
      </c>
      <c r="H99" s="121">
        <f t="shared" si="24"/>
        <v>3.5846153846153843</v>
      </c>
      <c r="I99" s="120">
        <v>4303</v>
      </c>
      <c r="J99" s="121">
        <f t="shared" si="24"/>
        <v>-3.7360178970917257E-2</v>
      </c>
      <c r="K99" s="120">
        <v>5198</v>
      </c>
      <c r="L99" s="121">
        <f t="shared" si="24"/>
        <v>0.20799442249593314</v>
      </c>
      <c r="M99" s="120">
        <v>4453</v>
      </c>
      <c r="N99" s="121">
        <f t="shared" si="25"/>
        <v>-0.14332435552135436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1312</v>
      </c>
      <c r="F100" s="121" t="str">
        <f t="shared" si="24"/>
        <v>-</v>
      </c>
      <c r="G100" s="120">
        <v>3971</v>
      </c>
      <c r="H100" s="121">
        <f t="shared" si="24"/>
        <v>2.0266768292682928</v>
      </c>
      <c r="I100" s="120">
        <v>4152</v>
      </c>
      <c r="J100" s="121">
        <f t="shared" si="24"/>
        <v>4.5580458322840522E-2</v>
      </c>
      <c r="K100" s="120">
        <v>3717</v>
      </c>
      <c r="L100" s="121">
        <f t="shared" si="24"/>
        <v>-0.10476878612716767</v>
      </c>
      <c r="M100" s="120">
        <v>4271</v>
      </c>
      <c r="N100" s="121">
        <f t="shared" si="25"/>
        <v>0.14904492870594566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1540</v>
      </c>
      <c r="F101" s="121" t="str">
        <f t="shared" si="24"/>
        <v>-</v>
      </c>
      <c r="G101" s="120">
        <v>2578</v>
      </c>
      <c r="H101" s="121">
        <f t="shared" si="24"/>
        <v>0.67402597402597397</v>
      </c>
      <c r="I101" s="120">
        <v>3221</v>
      </c>
      <c r="J101" s="121">
        <f t="shared" si="24"/>
        <v>0.24941815360744757</v>
      </c>
      <c r="K101" s="120">
        <v>3813</v>
      </c>
      <c r="L101" s="121">
        <f t="shared" si="24"/>
        <v>0.1837938528407328</v>
      </c>
      <c r="M101" s="120">
        <v>4093</v>
      </c>
      <c r="N101" s="121">
        <f t="shared" si="25"/>
        <v>7.3432992394440122E-2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1432</v>
      </c>
      <c r="F102" s="121" t="str">
        <f t="shared" si="24"/>
        <v>-</v>
      </c>
      <c r="G102" s="120">
        <v>3005</v>
      </c>
      <c r="H102" s="121">
        <f t="shared" si="24"/>
        <v>1.0984636871508382</v>
      </c>
      <c r="I102" s="120">
        <v>3282</v>
      </c>
      <c r="J102" s="121">
        <f t="shared" si="24"/>
        <v>9.2179700499168016E-2</v>
      </c>
      <c r="K102" s="120">
        <v>3568</v>
      </c>
      <c r="L102" s="121">
        <f t="shared" si="24"/>
        <v>8.7141986593540555E-2</v>
      </c>
      <c r="M102" s="120">
        <v>3959</v>
      </c>
      <c r="N102" s="121">
        <f t="shared" si="25"/>
        <v>0.109585201793722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1933</v>
      </c>
      <c r="F103" s="121" t="str">
        <f t="shared" si="24"/>
        <v>-</v>
      </c>
      <c r="G103" s="120">
        <v>4368</v>
      </c>
      <c r="H103" s="121">
        <f t="shared" si="24"/>
        <v>1.2596999482669426</v>
      </c>
      <c r="I103" s="120">
        <v>4031</v>
      </c>
      <c r="J103" s="121">
        <f t="shared" si="24"/>
        <v>-7.71520146520146E-2</v>
      </c>
      <c r="K103" s="120">
        <v>4365</v>
      </c>
      <c r="L103" s="121">
        <f t="shared" si="24"/>
        <v>8.2857851649714709E-2</v>
      </c>
      <c r="M103" s="120">
        <v>5264</v>
      </c>
      <c r="N103" s="121">
        <f t="shared" si="25"/>
        <v>0.20595647193585331</v>
      </c>
    </row>
    <row r="104" spans="2:14" x14ac:dyDescent="0.25">
      <c r="B104" s="119" t="s">
        <v>87</v>
      </c>
      <c r="C104" s="120">
        <v>1764</v>
      </c>
      <c r="D104" s="121">
        <v>-0.72642679900744422</v>
      </c>
      <c r="E104" s="120">
        <v>2399</v>
      </c>
      <c r="F104" s="121">
        <f t="shared" si="24"/>
        <v>0.35997732426303863</v>
      </c>
      <c r="G104" s="120">
        <v>4192</v>
      </c>
      <c r="H104" s="121">
        <f t="shared" si="24"/>
        <v>0.7473947478115881</v>
      </c>
      <c r="I104" s="120">
        <v>5104</v>
      </c>
      <c r="J104" s="121">
        <f t="shared" si="24"/>
        <v>0.21755725190839703</v>
      </c>
      <c r="K104" s="120">
        <v>4774</v>
      </c>
      <c r="L104" s="121">
        <f t="shared" si="24"/>
        <v>-6.4655172413793149E-2</v>
      </c>
      <c r="M104" s="120"/>
      <c r="N104" s="121"/>
    </row>
    <row r="105" spans="2:14" x14ac:dyDescent="0.25">
      <c r="B105" s="119" t="s">
        <v>89</v>
      </c>
      <c r="C105" s="120">
        <v>1176</v>
      </c>
      <c r="D105" s="121">
        <v>-0.77226955848179712</v>
      </c>
      <c r="E105" s="120">
        <v>2176</v>
      </c>
      <c r="F105" s="121">
        <f t="shared" si="24"/>
        <v>0.85034013605442182</v>
      </c>
      <c r="G105" s="120">
        <v>3212</v>
      </c>
      <c r="H105" s="121">
        <f t="shared" si="24"/>
        <v>0.47610294117647056</v>
      </c>
      <c r="I105" s="120">
        <v>3971</v>
      </c>
      <c r="J105" s="121">
        <f t="shared" si="24"/>
        <v>0.23630136986301364</v>
      </c>
      <c r="K105" s="120">
        <v>3928</v>
      </c>
      <c r="L105" s="121">
        <f t="shared" si="24"/>
        <v>-1.0828506673381977E-2</v>
      </c>
      <c r="M105" s="120"/>
      <c r="N105" s="121"/>
    </row>
    <row r="106" spans="2:14" x14ac:dyDescent="0.25">
      <c r="B106" s="119" t="s">
        <v>91</v>
      </c>
      <c r="C106" s="120">
        <v>828</v>
      </c>
      <c r="D106" s="121">
        <v>-0.84920779457293749</v>
      </c>
      <c r="E106" s="120">
        <v>3516</v>
      </c>
      <c r="F106" s="121">
        <f t="shared" si="24"/>
        <v>3.2463768115942031</v>
      </c>
      <c r="G106" s="120">
        <v>3609</v>
      </c>
      <c r="H106" s="121">
        <f t="shared" si="24"/>
        <v>2.6450511945392385E-2</v>
      </c>
      <c r="I106" s="120">
        <v>4485</v>
      </c>
      <c r="J106" s="121">
        <f t="shared" si="24"/>
        <v>0.24272651704073156</v>
      </c>
      <c r="K106" s="120">
        <v>4771</v>
      </c>
      <c r="L106" s="121">
        <f t="shared" si="24"/>
        <v>6.3768115942028913E-2</v>
      </c>
      <c r="M106" s="120"/>
      <c r="N106" s="121"/>
    </row>
    <row r="107" spans="2:14" x14ac:dyDescent="0.25">
      <c r="B107" s="119" t="s">
        <v>93</v>
      </c>
      <c r="C107" s="120">
        <v>526</v>
      </c>
      <c r="D107" s="121">
        <v>-0.90757336144790024</v>
      </c>
      <c r="E107" s="120">
        <v>3380</v>
      </c>
      <c r="F107" s="121">
        <f t="shared" si="24"/>
        <v>5.4258555133079849</v>
      </c>
      <c r="G107" s="120">
        <v>4521</v>
      </c>
      <c r="H107" s="121">
        <f t="shared" si="24"/>
        <v>0.33757396449704147</v>
      </c>
      <c r="I107" s="120">
        <v>4188</v>
      </c>
      <c r="J107" s="121">
        <f t="shared" si="24"/>
        <v>-7.3656270736562668E-2</v>
      </c>
      <c r="K107" s="120">
        <v>4798</v>
      </c>
      <c r="L107" s="121">
        <f t="shared" si="24"/>
        <v>0.14565425023877743</v>
      </c>
      <c r="M107" s="120"/>
      <c r="N107" s="121"/>
    </row>
    <row r="108" spans="2:14" x14ac:dyDescent="0.25">
      <c r="B108" s="119" t="s">
        <v>95</v>
      </c>
      <c r="C108" s="120">
        <v>845</v>
      </c>
      <c r="D108" s="121">
        <v>-0.86088244978597306</v>
      </c>
      <c r="E108" s="120">
        <v>4089</v>
      </c>
      <c r="F108" s="121">
        <f t="shared" si="24"/>
        <v>3.8390532544378697</v>
      </c>
      <c r="G108" s="120">
        <v>4538</v>
      </c>
      <c r="H108" s="121">
        <f t="shared" si="24"/>
        <v>0.10980679872829535</v>
      </c>
      <c r="I108" s="120">
        <v>4613</v>
      </c>
      <c r="J108" s="121">
        <f t="shared" si="24"/>
        <v>1.6527104451300234E-2</v>
      </c>
      <c r="K108" s="120">
        <v>4807</v>
      </c>
      <c r="L108" s="121">
        <f t="shared" si="24"/>
        <v>4.2055061781920644E-2</v>
      </c>
      <c r="M108" s="120"/>
      <c r="N108" s="121"/>
    </row>
    <row r="109" spans="2:14" ht="15.75" x14ac:dyDescent="0.25">
      <c r="B109" s="122" t="s">
        <v>32</v>
      </c>
      <c r="C109" s="123">
        <v>19586</v>
      </c>
      <c r="D109" s="124">
        <v>-0.72268395939230046</v>
      </c>
      <c r="E109" s="123">
        <v>23756</v>
      </c>
      <c r="F109" s="124">
        <f t="shared" si="24"/>
        <v>0.21290717859695696</v>
      </c>
      <c r="G109" s="123">
        <v>45819</v>
      </c>
      <c r="H109" s="124">
        <f t="shared" si="24"/>
        <v>0.92873379356794072</v>
      </c>
      <c r="I109" s="123">
        <v>49548</v>
      </c>
      <c r="J109" s="124">
        <f t="shared" si="24"/>
        <v>8.1385451450271651E-2</v>
      </c>
      <c r="K109" s="123">
        <v>51880</v>
      </c>
      <c r="L109" s="124">
        <f t="shared" si="24"/>
        <v>4.7065471865665565E-2</v>
      </c>
      <c r="M109" s="123">
        <v>30661</v>
      </c>
      <c r="N109" s="124">
        <v>6.4544128879938878E-2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75D25-7893-44D2-9900-E4CACB19B8CA}">
  <sheetPr>
    <tabColor theme="7" tint="0.79998168889431442"/>
  </sheetPr>
  <dimension ref="A4:E116"/>
  <sheetViews>
    <sheetView showGridLines="0" topLeftCell="A73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287810</v>
      </c>
      <c r="D8" s="121">
        <f t="shared" ref="D8:D10" si="0">C8/C9-1</f>
        <v>3.3080396562739978E-2</v>
      </c>
    </row>
    <row r="9" spans="1:5" x14ac:dyDescent="0.25">
      <c r="A9" s="1"/>
      <c r="B9" s="119">
        <v>2023</v>
      </c>
      <c r="C9" s="120">
        <v>278594</v>
      </c>
      <c r="D9" s="121">
        <f t="shared" si="0"/>
        <v>8.3530066078866927E-2</v>
      </c>
    </row>
    <row r="10" spans="1:5" x14ac:dyDescent="0.25">
      <c r="A10" s="1"/>
      <c r="B10" s="119">
        <v>2022</v>
      </c>
      <c r="C10" s="120">
        <v>257117</v>
      </c>
      <c r="D10" s="121">
        <f t="shared" si="0"/>
        <v>0.83202228777450027</v>
      </c>
    </row>
    <row r="11" spans="1:5" x14ac:dyDescent="0.25">
      <c r="A11" s="1"/>
      <c r="B11" s="119">
        <v>2021</v>
      </c>
      <c r="C11" s="120">
        <v>140346</v>
      </c>
      <c r="D11" s="121">
        <f>C11/C12-1</f>
        <v>0.45163992925186958</v>
      </c>
    </row>
    <row r="12" spans="1:5" x14ac:dyDescent="0.25">
      <c r="A12" s="1" t="s">
        <v>74</v>
      </c>
      <c r="B12" s="119">
        <v>2020</v>
      </c>
      <c r="C12" s="120">
        <v>96681</v>
      </c>
      <c r="D12" s="121">
        <f t="shared" ref="D12:D21" si="1">C12/C13-1</f>
        <v>-0.61362219451371569</v>
      </c>
    </row>
    <row r="13" spans="1:5" x14ac:dyDescent="0.25">
      <c r="A13" s="1" t="s">
        <v>76</v>
      </c>
      <c r="B13" s="119">
        <v>2019</v>
      </c>
      <c r="C13" s="120">
        <v>250224</v>
      </c>
      <c r="D13" s="121">
        <f t="shared" si="1"/>
        <v>-8.1504103836609998E-2</v>
      </c>
    </row>
    <row r="14" spans="1:5" x14ac:dyDescent="0.25">
      <c r="A14" s="1" t="s">
        <v>78</v>
      </c>
      <c r="B14" s="119">
        <v>2018</v>
      </c>
      <c r="C14" s="120">
        <v>272428</v>
      </c>
      <c r="D14" s="121">
        <f t="shared" si="1"/>
        <v>2.9455887965597727E-2</v>
      </c>
    </row>
    <row r="15" spans="1:5" x14ac:dyDescent="0.25">
      <c r="A15" s="1" t="s">
        <v>80</v>
      </c>
      <c r="B15" s="119">
        <v>2017</v>
      </c>
      <c r="C15" s="120">
        <v>264633</v>
      </c>
      <c r="D15" s="121">
        <f>C15/C16-1</f>
        <v>4.9452140083993346E-2</v>
      </c>
    </row>
    <row r="16" spans="1:5" x14ac:dyDescent="0.25">
      <c r="A16" s="1" t="s">
        <v>82</v>
      </c>
      <c r="B16" s="119">
        <v>2016</v>
      </c>
      <c r="C16" s="120">
        <v>252163</v>
      </c>
      <c r="D16" s="121">
        <f>C16/C17-1</f>
        <v>7.3198447421732649E-2</v>
      </c>
    </row>
    <row r="17" spans="1:5" x14ac:dyDescent="0.25">
      <c r="A17" s="1" t="s">
        <v>84</v>
      </c>
      <c r="B17" s="119">
        <v>2015</v>
      </c>
      <c r="C17" s="120">
        <v>234964</v>
      </c>
      <c r="D17" s="121">
        <f t="shared" si="1"/>
        <v>3.4199846826940883E-2</v>
      </c>
    </row>
    <row r="18" spans="1:5" x14ac:dyDescent="0.25">
      <c r="A18" s="1" t="s">
        <v>86</v>
      </c>
      <c r="B18" s="119">
        <v>2014</v>
      </c>
      <c r="C18" s="120">
        <v>227194</v>
      </c>
      <c r="D18" s="121">
        <f t="shared" si="1"/>
        <v>1.3806336456938961E-2</v>
      </c>
    </row>
    <row r="19" spans="1:5" x14ac:dyDescent="0.25">
      <c r="A19" s="1" t="s">
        <v>88</v>
      </c>
      <c r="B19" s="119">
        <v>2013</v>
      </c>
      <c r="C19" s="120">
        <v>224100</v>
      </c>
      <c r="D19" s="121">
        <f t="shared" si="1"/>
        <v>-3.5627143588706334E-2</v>
      </c>
    </row>
    <row r="20" spans="1:5" x14ac:dyDescent="0.25">
      <c r="A20" s="1" t="s">
        <v>90</v>
      </c>
      <c r="B20" s="119">
        <v>2012</v>
      </c>
      <c r="C20" s="120">
        <v>232379</v>
      </c>
      <c r="D20" s="121">
        <f>C20/C21-1</f>
        <v>-1.2686678138210894E-2</v>
      </c>
    </row>
    <row r="21" spans="1:5" x14ac:dyDescent="0.25">
      <c r="A21" s="1" t="s">
        <v>92</v>
      </c>
      <c r="B21" s="119">
        <v>2011</v>
      </c>
      <c r="C21" s="120">
        <v>235365</v>
      </c>
      <c r="D21" s="121">
        <f t="shared" si="1"/>
        <v>0.22836729155358859</v>
      </c>
    </row>
    <row r="22" spans="1:5" x14ac:dyDescent="0.25">
      <c r="A22" s="1" t="s">
        <v>94</v>
      </c>
      <c r="B22" s="119">
        <v>2010</v>
      </c>
      <c r="C22" s="120">
        <v>191608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259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235930</v>
      </c>
      <c r="D31" s="121">
        <f t="shared" ref="D31:D44" si="2">C31/C32-1</f>
        <v>3.0055098102564459E-2</v>
      </c>
    </row>
    <row r="32" spans="1:5" x14ac:dyDescent="0.25">
      <c r="B32" s="119">
        <v>2023</v>
      </c>
      <c r="C32" s="120">
        <v>229046</v>
      </c>
      <c r="D32" s="121">
        <f t="shared" si="2"/>
        <v>8.3995115902658846E-2</v>
      </c>
    </row>
    <row r="33" spans="2:4" x14ac:dyDescent="0.25">
      <c r="B33" s="119">
        <v>2022</v>
      </c>
      <c r="C33" s="120">
        <v>211298</v>
      </c>
      <c r="D33" s="121">
        <f t="shared" si="2"/>
        <v>0.81231666523715584</v>
      </c>
    </row>
    <row r="34" spans="2:4" x14ac:dyDescent="0.25">
      <c r="B34" s="119">
        <v>2021</v>
      </c>
      <c r="C34" s="120">
        <v>116590</v>
      </c>
      <c r="D34" s="121">
        <f t="shared" si="2"/>
        <v>0.51229003177897403</v>
      </c>
    </row>
    <row r="35" spans="2:4" x14ac:dyDescent="0.25">
      <c r="B35" s="119">
        <v>2020</v>
      </c>
      <c r="C35" s="120">
        <v>77095</v>
      </c>
      <c r="D35" s="121">
        <f t="shared" si="2"/>
        <v>-0.57073336414305365</v>
      </c>
    </row>
    <row r="36" spans="2:4" x14ac:dyDescent="0.25">
      <c r="B36" s="119">
        <v>2019</v>
      </c>
      <c r="C36" s="120">
        <v>179597</v>
      </c>
      <c r="D36" s="121">
        <f t="shared" si="2"/>
        <v>2.7295867295867193E-2</v>
      </c>
    </row>
    <row r="37" spans="2:4" x14ac:dyDescent="0.25">
      <c r="B37" s="119">
        <v>2018</v>
      </c>
      <c r="C37" s="120">
        <v>174825</v>
      </c>
      <c r="D37" s="121">
        <f t="shared" si="2"/>
        <v>2.4933752315737578E-2</v>
      </c>
    </row>
    <row r="38" spans="2:4" x14ac:dyDescent="0.25">
      <c r="B38" s="119">
        <v>2017</v>
      </c>
      <c r="C38" s="120">
        <v>170572</v>
      </c>
      <c r="D38" s="121">
        <f>C38/C39-1</f>
        <v>8.4186629460589746E-3</v>
      </c>
    </row>
    <row r="39" spans="2:4" x14ac:dyDescent="0.25">
      <c r="B39" s="119">
        <v>2016</v>
      </c>
      <c r="C39" s="120">
        <v>169148</v>
      </c>
      <c r="D39" s="121">
        <f>C39/C40-1</f>
        <v>4.1078976112456367E-3</v>
      </c>
    </row>
    <row r="40" spans="2:4" x14ac:dyDescent="0.25">
      <c r="B40" s="119">
        <v>2015</v>
      </c>
      <c r="C40" s="120">
        <v>168456</v>
      </c>
      <c r="D40" s="121">
        <f t="shared" si="2"/>
        <v>9.6496170120949909E-3</v>
      </c>
    </row>
    <row r="41" spans="2:4" x14ac:dyDescent="0.25">
      <c r="B41" s="119">
        <v>2014</v>
      </c>
      <c r="C41" s="120">
        <v>166846</v>
      </c>
      <c r="D41" s="121">
        <f t="shared" si="2"/>
        <v>2.8611941678739816E-2</v>
      </c>
    </row>
    <row r="42" spans="2:4" x14ac:dyDescent="0.25">
      <c r="B42" s="119">
        <v>2013</v>
      </c>
      <c r="C42" s="120">
        <v>162205</v>
      </c>
      <c r="D42" s="121">
        <f t="shared" si="2"/>
        <v>1.1356552545658261E-3</v>
      </c>
    </row>
    <row r="43" spans="2:4" x14ac:dyDescent="0.25">
      <c r="B43" s="119">
        <v>2012</v>
      </c>
      <c r="C43" s="120">
        <v>162021</v>
      </c>
      <c r="D43" s="121">
        <f>C43/C44-1</f>
        <v>5.1292532897298182E-2</v>
      </c>
    </row>
    <row r="44" spans="2:4" x14ac:dyDescent="0.25">
      <c r="B44" s="119">
        <v>2011</v>
      </c>
      <c r="C44" s="120">
        <v>154116</v>
      </c>
      <c r="D44" s="121">
        <f t="shared" si="2"/>
        <v>0.176655621554765</v>
      </c>
    </row>
    <row r="45" spans="2:4" x14ac:dyDescent="0.25">
      <c r="B45" s="119">
        <v>2010</v>
      </c>
      <c r="C45" s="120">
        <v>130978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260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183335</v>
      </c>
      <c r="D54" s="121">
        <f t="shared" ref="D54:D56" si="3">C54/C55-1</f>
        <v>1.8312800630977843E-2</v>
      </c>
    </row>
    <row r="55" spans="1:5" x14ac:dyDescent="0.25">
      <c r="A55" s="1"/>
      <c r="B55" s="119">
        <v>2023</v>
      </c>
      <c r="C55" s="120">
        <v>180038</v>
      </c>
      <c r="D55" s="121">
        <f t="shared" si="3"/>
        <v>9.8375357659246099E-2</v>
      </c>
    </row>
    <row r="56" spans="1:5" x14ac:dyDescent="0.25">
      <c r="A56" s="1"/>
      <c r="B56" s="119">
        <v>2022</v>
      </c>
      <c r="C56" s="120">
        <v>163913</v>
      </c>
      <c r="D56" s="121">
        <f t="shared" si="3"/>
        <v>0.8764438542465629</v>
      </c>
    </row>
    <row r="57" spans="1:5" x14ac:dyDescent="0.25">
      <c r="A57" s="1"/>
      <c r="B57" s="119">
        <v>2021</v>
      </c>
      <c r="C57" s="120">
        <v>87353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149743</v>
      </c>
      <c r="D59" s="121" t="e">
        <f t="shared" si="4"/>
        <v>#DIV/0!</v>
      </c>
    </row>
    <row r="60" spans="1:5" x14ac:dyDescent="0.25">
      <c r="A60" s="1">
        <v>4</v>
      </c>
      <c r="B60" s="119">
        <v>2018</v>
      </c>
      <c r="C60" s="120">
        <v>0</v>
      </c>
      <c r="D60" s="121" t="e">
        <f t="shared" si="4"/>
        <v>#DIV/0!</v>
      </c>
    </row>
    <row r="61" spans="1:5" x14ac:dyDescent="0.25">
      <c r="A61" s="1">
        <v>5</v>
      </c>
      <c r="B61" s="119">
        <v>2017</v>
      </c>
      <c r="C61" s="120">
        <v>0</v>
      </c>
      <c r="D61" s="121" t="e">
        <f>C61/C62-1</f>
        <v>#DIV/0!</v>
      </c>
    </row>
    <row r="62" spans="1:5" x14ac:dyDescent="0.25">
      <c r="A62" s="1">
        <v>6</v>
      </c>
      <c r="B62" s="119">
        <v>2016</v>
      </c>
      <c r="C62" s="120">
        <v>0</v>
      </c>
      <c r="D62" s="121" t="e">
        <f>C62/C63-1</f>
        <v>#DIV/0!</v>
      </c>
    </row>
    <row r="63" spans="1:5" x14ac:dyDescent="0.25">
      <c r="A63" s="1">
        <v>7</v>
      </c>
      <c r="B63" s="119">
        <v>2015</v>
      </c>
      <c r="C63" s="120">
        <v>0</v>
      </c>
      <c r="D63" s="121" t="e">
        <f t="shared" si="4"/>
        <v>#DIV/0!</v>
      </c>
    </row>
    <row r="64" spans="1:5" x14ac:dyDescent="0.25">
      <c r="A64" s="1">
        <v>8</v>
      </c>
      <c r="B64" s="119">
        <v>2014</v>
      </c>
      <c r="C64" s="120">
        <v>0</v>
      </c>
      <c r="D64" s="121" t="e">
        <f t="shared" si="4"/>
        <v>#DIV/0!</v>
      </c>
    </row>
    <row r="65" spans="1:5" x14ac:dyDescent="0.25">
      <c r="A65" s="1">
        <v>9</v>
      </c>
      <c r="B65" s="119">
        <v>2013</v>
      </c>
      <c r="C65" s="120">
        <v>0</v>
      </c>
      <c r="D65" s="121" t="e">
        <f t="shared" si="4"/>
        <v>#DIV/0!</v>
      </c>
    </row>
    <row r="66" spans="1:5" x14ac:dyDescent="0.25">
      <c r="A66" s="1">
        <v>10</v>
      </c>
      <c r="B66" s="119">
        <v>2012</v>
      </c>
      <c r="C66" s="120">
        <v>0</v>
      </c>
      <c r="D66" s="121" t="e">
        <f>C66/C67-1</f>
        <v>#DIV/0!</v>
      </c>
    </row>
    <row r="67" spans="1:5" x14ac:dyDescent="0.25">
      <c r="A67" s="1">
        <v>11</v>
      </c>
      <c r="B67" s="119">
        <v>2011</v>
      </c>
      <c r="C67" s="120">
        <v>0</v>
      </c>
      <c r="D67" s="121" t="e">
        <f t="shared" si="4"/>
        <v>#DIV/0!</v>
      </c>
    </row>
    <row r="68" spans="1:5" x14ac:dyDescent="0.25">
      <c r="A68" s="1">
        <v>12</v>
      </c>
      <c r="B68" s="119">
        <v>2010</v>
      </c>
      <c r="C68" s="120">
        <v>0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52595</v>
      </c>
      <c r="D77" s="121">
        <f t="shared" ref="D77:D83" si="5">C77/C78-1</f>
        <v>7.3192131896833157E-2</v>
      </c>
    </row>
    <row r="78" spans="1:5" x14ac:dyDescent="0.25">
      <c r="A78" s="1"/>
      <c r="B78" s="119">
        <v>2023</v>
      </c>
      <c r="C78" s="120">
        <v>49008</v>
      </c>
      <c r="D78" s="121">
        <f t="shared" si="5"/>
        <v>3.4251345362456442E-2</v>
      </c>
    </row>
    <row r="79" spans="1:5" x14ac:dyDescent="0.25">
      <c r="A79" s="1"/>
      <c r="B79" s="119">
        <v>2022</v>
      </c>
      <c r="C79" s="120">
        <v>47385</v>
      </c>
      <c r="D79" s="121">
        <f t="shared" si="5"/>
        <v>0.62072032014228551</v>
      </c>
    </row>
    <row r="80" spans="1:5" x14ac:dyDescent="0.25">
      <c r="A80" s="1"/>
      <c r="B80" s="119">
        <v>2021</v>
      </c>
      <c r="C80" s="120">
        <v>29237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>
        <f t="shared" si="5"/>
        <v>-1</v>
      </c>
    </row>
    <row r="82" spans="1:5" x14ac:dyDescent="0.25">
      <c r="A82" s="1">
        <v>3</v>
      </c>
      <c r="B82" s="119">
        <v>2019</v>
      </c>
      <c r="C82" s="120">
        <v>29854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 t="e">
        <f t="shared" ref="D86:D88" si="6">C86/C87-1</f>
        <v>#DIV/0!</v>
      </c>
    </row>
    <row r="87" spans="1:5" x14ac:dyDescent="0.25">
      <c r="A87" s="1">
        <v>8</v>
      </c>
      <c r="B87" s="119">
        <v>2014</v>
      </c>
      <c r="C87" s="120">
        <v>0</v>
      </c>
      <c r="D87" s="121" t="e">
        <f t="shared" si="6"/>
        <v>#DIV/0!</v>
      </c>
    </row>
    <row r="88" spans="1:5" x14ac:dyDescent="0.25">
      <c r="A88" s="1">
        <v>9</v>
      </c>
      <c r="B88" s="119">
        <v>2013</v>
      </c>
      <c r="C88" s="120">
        <v>0</v>
      </c>
      <c r="D88" s="121" t="e">
        <f t="shared" si="6"/>
        <v>#DIV/0!</v>
      </c>
    </row>
    <row r="89" spans="1:5" x14ac:dyDescent="0.25">
      <c r="A89" s="1">
        <v>10</v>
      </c>
      <c r="B89" s="119">
        <v>2012</v>
      </c>
      <c r="C89" s="120">
        <v>0</v>
      </c>
      <c r="D89" s="121" t="e">
        <f>C89/C90-1</f>
        <v>#DIV/0!</v>
      </c>
    </row>
    <row r="90" spans="1:5" x14ac:dyDescent="0.25">
      <c r="A90" s="1">
        <v>11</v>
      </c>
      <c r="B90" s="119">
        <v>2011</v>
      </c>
      <c r="C90" s="120">
        <v>0</v>
      </c>
      <c r="D90" s="121" t="e">
        <f t="shared" ref="D90" si="7">C90/C91-1</f>
        <v>#DIV/0!</v>
      </c>
    </row>
    <row r="91" spans="1:5" x14ac:dyDescent="0.25">
      <c r="A91" s="1">
        <v>12</v>
      </c>
      <c r="B91" s="119">
        <v>2010</v>
      </c>
      <c r="C91" s="120">
        <v>0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261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51880</v>
      </c>
      <c r="D100" s="121">
        <f t="shared" ref="D100:D113" si="8">C100/C101-1</f>
        <v>4.7065471865665565E-2</v>
      </c>
    </row>
    <row r="101" spans="2:5" x14ac:dyDescent="0.25">
      <c r="B101" s="119">
        <v>2023</v>
      </c>
      <c r="C101" s="120">
        <v>49548</v>
      </c>
      <c r="D101" s="121">
        <f t="shared" si="8"/>
        <v>8.1385451450271651E-2</v>
      </c>
    </row>
    <row r="102" spans="2:5" x14ac:dyDescent="0.25">
      <c r="B102" s="119">
        <v>2022</v>
      </c>
      <c r="C102" s="120">
        <v>45819</v>
      </c>
      <c r="D102" s="121">
        <f t="shared" si="8"/>
        <v>0.92873379356794072</v>
      </c>
    </row>
    <row r="103" spans="2:5" x14ac:dyDescent="0.25">
      <c r="B103" s="119">
        <v>2021</v>
      </c>
      <c r="C103" s="120">
        <v>23756</v>
      </c>
      <c r="D103" s="121">
        <f t="shared" si="8"/>
        <v>0.21290717859695696</v>
      </c>
    </row>
    <row r="104" spans="2:5" x14ac:dyDescent="0.25">
      <c r="B104" s="119">
        <v>2020</v>
      </c>
      <c r="C104" s="120">
        <v>19586</v>
      </c>
      <c r="D104" s="121">
        <f t="shared" si="8"/>
        <v>-0.72268395939230046</v>
      </c>
    </row>
    <row r="105" spans="2:5" x14ac:dyDescent="0.25">
      <c r="B105" s="119">
        <v>2019</v>
      </c>
      <c r="C105" s="120">
        <v>70627</v>
      </c>
      <c r="D105" s="121">
        <f t="shared" si="8"/>
        <v>-0.27638494718400053</v>
      </c>
    </row>
    <row r="106" spans="2:5" x14ac:dyDescent="0.25">
      <c r="B106" s="119">
        <v>2018</v>
      </c>
      <c r="C106" s="120">
        <v>97603</v>
      </c>
      <c r="D106" s="121">
        <f t="shared" si="8"/>
        <v>3.7656414454449783E-2</v>
      </c>
    </row>
    <row r="107" spans="2:5" x14ac:dyDescent="0.25">
      <c r="B107" s="119">
        <v>2017</v>
      </c>
      <c r="C107" s="120">
        <v>94061</v>
      </c>
      <c r="D107" s="121">
        <f t="shared" si="8"/>
        <v>0.13306029030898037</v>
      </c>
    </row>
    <row r="108" spans="2:5" x14ac:dyDescent="0.25">
      <c r="B108" s="119">
        <v>2016</v>
      </c>
      <c r="C108" s="120">
        <v>83015</v>
      </c>
      <c r="D108" s="121">
        <f t="shared" si="8"/>
        <v>0.24819570577975592</v>
      </c>
    </row>
    <row r="109" spans="2:5" x14ac:dyDescent="0.25">
      <c r="B109" s="119">
        <v>2015</v>
      </c>
      <c r="C109" s="120">
        <v>66508</v>
      </c>
      <c r="D109" s="121">
        <f t="shared" si="8"/>
        <v>0.10207463379068082</v>
      </c>
    </row>
    <row r="110" spans="2:5" x14ac:dyDescent="0.25">
      <c r="B110" s="119">
        <v>2014</v>
      </c>
      <c r="C110" s="120">
        <v>60348</v>
      </c>
      <c r="D110" s="121">
        <f t="shared" si="8"/>
        <v>-2.4993941352290161E-2</v>
      </c>
    </row>
    <row r="111" spans="2:5" x14ac:dyDescent="0.25">
      <c r="B111" s="119">
        <v>2013</v>
      </c>
      <c r="C111" s="120">
        <v>61895</v>
      </c>
      <c r="D111" s="121">
        <f t="shared" si="8"/>
        <v>-0.12028482901731141</v>
      </c>
    </row>
    <row r="112" spans="2:5" x14ac:dyDescent="0.25">
      <c r="B112" s="119">
        <v>2012</v>
      </c>
      <c r="C112" s="120">
        <v>70358</v>
      </c>
      <c r="D112" s="121">
        <f t="shared" si="8"/>
        <v>-0.13404472670432865</v>
      </c>
    </row>
    <row r="113" spans="2:4" x14ac:dyDescent="0.25">
      <c r="B113" s="119">
        <v>2011</v>
      </c>
      <c r="C113" s="120">
        <v>81249</v>
      </c>
      <c r="D113" s="121">
        <f t="shared" si="8"/>
        <v>0.3400791687283522</v>
      </c>
    </row>
    <row r="114" spans="2:4" x14ac:dyDescent="0.25">
      <c r="B114" s="119">
        <v>2010</v>
      </c>
      <c r="C114" s="120">
        <v>60630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535EE-4003-4172-8FED-873D4AC8BFE9}">
  <sheetPr>
    <tabColor theme="7" tint="0.79998168889431442"/>
  </sheetPr>
  <dimension ref="A1:V59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262</v>
      </c>
      <c r="D5" s="131" t="s">
        <v>233</v>
      </c>
      <c r="E5" s="131" t="s">
        <v>234</v>
      </c>
      <c r="F5" s="131" t="s">
        <v>235</v>
      </c>
      <c r="G5" s="131" t="s">
        <v>236</v>
      </c>
      <c r="H5" s="131" t="s">
        <v>237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julio 2025</v>
      </c>
      <c r="L5" s="14" t="str">
        <f>CONCATENATE("cuota/ total municipio ",RIGHT(H5,2))</f>
        <v>cuota/ total municipio 25</v>
      </c>
      <c r="M5" s="13" t="s">
        <v>263</v>
      </c>
      <c r="N5" s="13" t="s">
        <v>228</v>
      </c>
      <c r="O5" s="13" t="s">
        <v>229</v>
      </c>
      <c r="P5" s="13" t="s">
        <v>230</v>
      </c>
      <c r="Q5" s="13" t="s">
        <v>231</v>
      </c>
      <c r="R5" s="13" t="s">
        <v>232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julio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1049130</v>
      </c>
      <c r="D6" s="135">
        <v>745750</v>
      </c>
      <c r="E6" s="135">
        <v>2658818</v>
      </c>
      <c r="F6" s="135">
        <v>2977282</v>
      </c>
      <c r="G6" s="135">
        <v>3166417</v>
      </c>
      <c r="H6" s="135">
        <v>3154023</v>
      </c>
      <c r="I6" s="136">
        <f>IFERROR(H6/G6-1,"-")</f>
        <v>-3.9142033408738897E-3</v>
      </c>
      <c r="J6" s="135">
        <f>IFERROR(H6-G6,"-")</f>
        <v>-12394</v>
      </c>
      <c r="K6" s="136">
        <f t="shared" ref="K6:K57" si="0">IFERROR(H6/$H$6,"-")</f>
        <v>1</v>
      </c>
      <c r="L6" s="137">
        <f>H6/H6</f>
        <v>1</v>
      </c>
      <c r="M6" s="135">
        <v>96087</v>
      </c>
      <c r="N6" s="135">
        <v>224964</v>
      </c>
      <c r="O6" s="135">
        <v>455417</v>
      </c>
      <c r="P6" s="135">
        <v>453884</v>
      </c>
      <c r="Q6" s="135">
        <v>480798</v>
      </c>
      <c r="R6" s="135">
        <v>487331</v>
      </c>
      <c r="S6" s="136">
        <f>IFERROR(R6/Q6-1,"-")</f>
        <v>1.358782690443805E-2</v>
      </c>
      <c r="T6" s="135">
        <f t="shared" ref="T6:T57" si="1">R6-Q6</f>
        <v>6533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794875</v>
      </c>
      <c r="D7" s="139">
        <v>578416</v>
      </c>
      <c r="E7" s="139">
        <v>2111099</v>
      </c>
      <c r="F7" s="139">
        <v>2351203</v>
      </c>
      <c r="G7" s="139">
        <v>2473077</v>
      </c>
      <c r="H7" s="139">
        <v>2432547</v>
      </c>
      <c r="I7" s="140">
        <f t="shared" ref="I7:I57" si="2">IFERROR(H7/G7-1,"-")</f>
        <v>-1.6388490936594335E-2</v>
      </c>
      <c r="J7" s="139">
        <f t="shared" ref="J7:J57" si="3">IFERROR(H7-G7,"-")</f>
        <v>-40530</v>
      </c>
      <c r="K7" s="140">
        <f t="shared" si="0"/>
        <v>0.77125214369077211</v>
      </c>
      <c r="L7" s="140">
        <f>H7/H6</f>
        <v>0.77125214369077211</v>
      </c>
      <c r="M7" s="139">
        <v>70284</v>
      </c>
      <c r="N7" s="139">
        <v>177784</v>
      </c>
      <c r="O7" s="139">
        <v>355886</v>
      </c>
      <c r="P7" s="139">
        <v>358994</v>
      </c>
      <c r="Q7" s="139">
        <v>372261</v>
      </c>
      <c r="R7" s="139">
        <v>375190</v>
      </c>
      <c r="S7" s="140">
        <f t="shared" ref="S7:S57" si="4">IFERROR(R7/Q7-1,"-")</f>
        <v>7.8681355285672439E-3</v>
      </c>
      <c r="T7" s="139">
        <f t="shared" si="1"/>
        <v>2929</v>
      </c>
      <c r="U7" s="140">
        <f t="shared" ref="U7:U57" si="5">IFERROR(P7/$P$6,"-")</f>
        <v>0.79093777264675558</v>
      </c>
      <c r="V7" s="140">
        <f>IFERROR(R7/R6,"-")</f>
        <v>0.76988740712164827</v>
      </c>
    </row>
    <row r="8" spans="1:22" x14ac:dyDescent="0.25">
      <c r="B8" s="99" t="s">
        <v>142</v>
      </c>
      <c r="C8" s="53">
        <v>632997</v>
      </c>
      <c r="D8" s="53">
        <v>470647</v>
      </c>
      <c r="E8" s="53">
        <v>1737868</v>
      </c>
      <c r="F8" s="53">
        <v>1918328</v>
      </c>
      <c r="G8" s="53">
        <v>2032671</v>
      </c>
      <c r="H8" s="53">
        <v>1993559</v>
      </c>
      <c r="I8" s="100">
        <f t="shared" si="2"/>
        <v>-1.9241677575957961E-2</v>
      </c>
      <c r="J8" s="53">
        <f t="shared" si="3"/>
        <v>-39112</v>
      </c>
      <c r="K8" s="100">
        <f t="shared" si="0"/>
        <v>0.63206863107846711</v>
      </c>
      <c r="L8" s="100">
        <f>H8/H6</f>
        <v>0.63206863107846711</v>
      </c>
      <c r="M8" s="53">
        <v>57097</v>
      </c>
      <c r="N8" s="53">
        <v>152798</v>
      </c>
      <c r="O8" s="53">
        <v>297248</v>
      </c>
      <c r="P8" s="53">
        <v>300698</v>
      </c>
      <c r="Q8" s="53">
        <v>305073</v>
      </c>
      <c r="R8" s="53">
        <v>308984</v>
      </c>
      <c r="S8" s="100">
        <f t="shared" si="4"/>
        <v>1.2819882454363274E-2</v>
      </c>
      <c r="T8" s="53">
        <f t="shared" si="1"/>
        <v>3911</v>
      </c>
      <c r="U8" s="100">
        <f t="shared" si="5"/>
        <v>0.66249966951908412</v>
      </c>
      <c r="V8" s="100">
        <f>IFERROR(R8/R6,"-")</f>
        <v>0.63403313148558171</v>
      </c>
    </row>
    <row r="9" spans="1:22" x14ac:dyDescent="0.25">
      <c r="B9" s="99" t="s">
        <v>144</v>
      </c>
      <c r="C9" s="53">
        <v>161878</v>
      </c>
      <c r="D9" s="53">
        <v>107769</v>
      </c>
      <c r="E9" s="53">
        <v>373231</v>
      </c>
      <c r="F9" s="53">
        <v>432875</v>
      </c>
      <c r="G9" s="53">
        <v>440406</v>
      </c>
      <c r="H9" s="53">
        <v>438988</v>
      </c>
      <c r="I9" s="100">
        <f t="shared" si="2"/>
        <v>-3.2197563157632114E-3</v>
      </c>
      <c r="J9" s="53">
        <f t="shared" si="3"/>
        <v>-1418</v>
      </c>
      <c r="K9" s="100">
        <f t="shared" si="0"/>
        <v>0.13918351261230499</v>
      </c>
      <c r="L9" s="100">
        <f>H9/H6</f>
        <v>0.13918351261230499</v>
      </c>
      <c r="M9" s="53">
        <v>13187</v>
      </c>
      <c r="N9" s="53">
        <v>24986</v>
      </c>
      <c r="O9" s="53">
        <v>58638</v>
      </c>
      <c r="P9" s="53">
        <v>58296</v>
      </c>
      <c r="Q9" s="53">
        <v>67188</v>
      </c>
      <c r="R9" s="53">
        <v>66206</v>
      </c>
      <c r="S9" s="100">
        <f t="shared" si="4"/>
        <v>-1.4615705185449746E-2</v>
      </c>
      <c r="T9" s="53">
        <f t="shared" si="1"/>
        <v>-982</v>
      </c>
      <c r="U9" s="100">
        <f t="shared" si="5"/>
        <v>0.1284381031276714</v>
      </c>
      <c r="V9" s="100">
        <f>IFERROR(R9/R6,"-")</f>
        <v>0.13585427563606667</v>
      </c>
    </row>
    <row r="10" spans="1:22" ht="16.5" thickBot="1" x14ac:dyDescent="0.3">
      <c r="B10" s="141" t="s">
        <v>65</v>
      </c>
      <c r="C10" s="142">
        <v>248528</v>
      </c>
      <c r="D10" s="142">
        <v>167334</v>
      </c>
      <c r="E10" s="142">
        <v>547719</v>
      </c>
      <c r="F10" s="142">
        <v>626079</v>
      </c>
      <c r="G10" s="142">
        <v>693340</v>
      </c>
      <c r="H10" s="142">
        <v>721476</v>
      </c>
      <c r="I10" s="143">
        <f t="shared" si="2"/>
        <v>4.0580379034816927E-2</v>
      </c>
      <c r="J10" s="142">
        <f t="shared" si="3"/>
        <v>28136</v>
      </c>
      <c r="K10" s="143">
        <f t="shared" si="0"/>
        <v>0.22874785630922792</v>
      </c>
      <c r="L10" s="143">
        <f>H10/H6</f>
        <v>0.22874785630922792</v>
      </c>
      <c r="M10" s="142">
        <v>25803</v>
      </c>
      <c r="N10" s="142">
        <v>47180</v>
      </c>
      <c r="O10" s="142">
        <v>99531</v>
      </c>
      <c r="P10" s="142">
        <v>94890</v>
      </c>
      <c r="Q10" s="142">
        <v>108537</v>
      </c>
      <c r="R10" s="142">
        <v>112141</v>
      </c>
      <c r="S10" s="143">
        <f t="shared" si="4"/>
        <v>3.32052664068474E-2</v>
      </c>
      <c r="T10" s="142">
        <f t="shared" si="1"/>
        <v>3604</v>
      </c>
      <c r="U10" s="143">
        <f t="shared" si="5"/>
        <v>0.20906222735324445</v>
      </c>
      <c r="V10" s="143">
        <f>IFERROR(R10/R6,"-")</f>
        <v>0.23011259287835167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281997</v>
      </c>
      <c r="E11" s="135">
        <v>993053</v>
      </c>
      <c r="F11" s="135">
        <v>1080016</v>
      </c>
      <c r="G11" s="135">
        <v>1125712</v>
      </c>
      <c r="H11" s="135">
        <v>1072395</v>
      </c>
      <c r="I11" s="136">
        <f t="shared" si="2"/>
        <v>-4.736291342723542E-2</v>
      </c>
      <c r="J11" s="135">
        <f t="shared" si="3"/>
        <v>-53317</v>
      </c>
      <c r="K11" s="136">
        <f t="shared" si="0"/>
        <v>0.34000861756556627</v>
      </c>
      <c r="L11" s="137">
        <f>H11/H11</f>
        <v>1</v>
      </c>
      <c r="M11" s="135">
        <v>0</v>
      </c>
      <c r="N11" s="135">
        <v>94144</v>
      </c>
      <c r="O11" s="135">
        <v>164843</v>
      </c>
      <c r="P11" s="135">
        <v>163971</v>
      </c>
      <c r="Q11" s="135">
        <v>166795</v>
      </c>
      <c r="R11" s="135">
        <v>155030</v>
      </c>
      <c r="S11" s="136">
        <f t="shared" si="4"/>
        <v>-7.0535687520609125E-2</v>
      </c>
      <c r="T11" s="135">
        <f t="shared" si="1"/>
        <v>-11765</v>
      </c>
      <c r="U11" s="136">
        <f t="shared" si="5"/>
        <v>0.36126190832900035</v>
      </c>
      <c r="V11" s="137">
        <f>IFERROR(R11/R11,"-")</f>
        <v>1</v>
      </c>
    </row>
    <row r="12" spans="1:22" ht="15.75" x14ac:dyDescent="0.25">
      <c r="A12" s="144">
        <f>G12/$G$11</f>
        <v>0.81342652472390808</v>
      </c>
      <c r="B12" s="138" t="s">
        <v>62</v>
      </c>
      <c r="C12" s="139">
        <v>279824</v>
      </c>
      <c r="D12" s="139">
        <v>232111</v>
      </c>
      <c r="E12" s="139">
        <v>852329</v>
      </c>
      <c r="F12" s="139">
        <v>884801</v>
      </c>
      <c r="G12" s="139">
        <v>915684</v>
      </c>
      <c r="H12" s="139">
        <v>859383</v>
      </c>
      <c r="I12" s="140">
        <f t="shared" si="2"/>
        <v>-6.1485184845426977E-2</v>
      </c>
      <c r="J12" s="139">
        <f t="shared" si="3"/>
        <v>-56301</v>
      </c>
      <c r="K12" s="140">
        <f t="shared" si="0"/>
        <v>0.27247201431314866</v>
      </c>
      <c r="L12" s="140">
        <f>H12/H11</f>
        <v>0.80136796609458272</v>
      </c>
      <c r="M12" s="139">
        <v>0</v>
      </c>
      <c r="N12" s="139">
        <v>80931</v>
      </c>
      <c r="O12" s="139">
        <v>138653</v>
      </c>
      <c r="P12" s="139">
        <v>133653</v>
      </c>
      <c r="Q12" s="139">
        <v>133668</v>
      </c>
      <c r="R12" s="139">
        <v>124272</v>
      </c>
      <c r="S12" s="140">
        <f t="shared" si="4"/>
        <v>-7.0293563156477279E-2</v>
      </c>
      <c r="T12" s="139">
        <f t="shared" si="1"/>
        <v>-9396</v>
      </c>
      <c r="U12" s="140">
        <f t="shared" si="5"/>
        <v>0.2944651056217007</v>
      </c>
      <c r="V12" s="140">
        <f>IFERROR(R12/R11,"-")</f>
        <v>0.80159969038250656</v>
      </c>
    </row>
    <row r="13" spans="1:22" x14ac:dyDescent="0.25">
      <c r="A13" s="144">
        <f>G13/$G$11</f>
        <v>0.73320796082834683</v>
      </c>
      <c r="B13" s="99" t="s">
        <v>142</v>
      </c>
      <c r="C13" s="53">
        <v>243977</v>
      </c>
      <c r="D13" s="53">
        <v>222118</v>
      </c>
      <c r="E13" s="53">
        <v>761663</v>
      </c>
      <c r="F13" s="53">
        <v>788303</v>
      </c>
      <c r="G13" s="53">
        <v>825381</v>
      </c>
      <c r="H13" s="53">
        <v>766185</v>
      </c>
      <c r="I13" s="100">
        <f t="shared" si="2"/>
        <v>-7.1719605854750679E-2</v>
      </c>
      <c r="J13" s="53">
        <f t="shared" si="3"/>
        <v>-59196</v>
      </c>
      <c r="K13" s="100">
        <f t="shared" si="0"/>
        <v>0.24292308584940567</v>
      </c>
      <c r="L13" s="100">
        <f>H13/H11</f>
        <v>0.71446155567677949</v>
      </c>
      <c r="M13" s="53">
        <v>0</v>
      </c>
      <c r="N13" s="53">
        <v>74597</v>
      </c>
      <c r="O13" s="53">
        <v>123042</v>
      </c>
      <c r="P13" s="53">
        <v>118946</v>
      </c>
      <c r="Q13" s="53">
        <v>120238</v>
      </c>
      <c r="R13" s="53">
        <v>110061</v>
      </c>
      <c r="S13" s="100">
        <f t="shared" si="4"/>
        <v>-8.4640463081554929E-2</v>
      </c>
      <c r="T13" s="53">
        <f t="shared" si="1"/>
        <v>-10177</v>
      </c>
      <c r="U13" s="100">
        <f t="shared" si="5"/>
        <v>0.26206255342774804</v>
      </c>
      <c r="V13" s="100">
        <f>IFERROR(R13/R11,"-")</f>
        <v>0.70993356124621043</v>
      </c>
    </row>
    <row r="14" spans="1:22" x14ac:dyDescent="0.25">
      <c r="A14" s="144">
        <f>G14/$G$11</f>
        <v>8.0218563895561215E-2</v>
      </c>
      <c r="B14" s="99" t="s">
        <v>144</v>
      </c>
      <c r="C14" s="53">
        <v>35847</v>
      </c>
      <c r="D14" s="53">
        <v>9993</v>
      </c>
      <c r="E14" s="53">
        <v>90666</v>
      </c>
      <c r="F14" s="53">
        <v>96498</v>
      </c>
      <c r="G14" s="53">
        <v>90303</v>
      </c>
      <c r="H14" s="53">
        <v>93198</v>
      </c>
      <c r="I14" s="100">
        <f t="shared" si="2"/>
        <v>3.2058735590179799E-2</v>
      </c>
      <c r="J14" s="53">
        <f t="shared" si="3"/>
        <v>2895</v>
      </c>
      <c r="K14" s="100">
        <f t="shared" si="0"/>
        <v>2.9548928463742973E-2</v>
      </c>
      <c r="L14" s="100">
        <f>H14/H11</f>
        <v>8.6906410417803143E-2</v>
      </c>
      <c r="M14" s="53">
        <v>0</v>
      </c>
      <c r="N14" s="53">
        <v>6334</v>
      </c>
      <c r="O14" s="53">
        <v>15611</v>
      </c>
      <c r="P14" s="53">
        <v>14707</v>
      </c>
      <c r="Q14" s="53">
        <v>13430</v>
      </c>
      <c r="R14" s="53">
        <v>14211</v>
      </c>
      <c r="S14" s="100">
        <f t="shared" si="4"/>
        <v>5.8153387937453394E-2</v>
      </c>
      <c r="T14" s="53">
        <f t="shared" si="1"/>
        <v>781</v>
      </c>
      <c r="U14" s="100">
        <f t="shared" si="5"/>
        <v>3.240255219395264E-2</v>
      </c>
      <c r="V14" s="100">
        <f>IFERROR(R14/R11,"-")</f>
        <v>9.1666129136296196E-2</v>
      </c>
    </row>
    <row r="15" spans="1:22" ht="16.5" thickBot="1" x14ac:dyDescent="0.3">
      <c r="A15" s="144">
        <f>G15/$G$11</f>
        <v>0.18657347527609194</v>
      </c>
      <c r="B15" s="141" t="s">
        <v>65</v>
      </c>
      <c r="C15" s="142">
        <v>64346</v>
      </c>
      <c r="D15" s="142">
        <v>49886</v>
      </c>
      <c r="E15" s="142">
        <v>140724</v>
      </c>
      <c r="F15" s="142">
        <v>195215</v>
      </c>
      <c r="G15" s="142">
        <v>210028</v>
      </c>
      <c r="H15" s="142">
        <v>213012</v>
      </c>
      <c r="I15" s="143">
        <f t="shared" si="2"/>
        <v>1.4207629458929283E-2</v>
      </c>
      <c r="J15" s="142">
        <f t="shared" si="3"/>
        <v>2984</v>
      </c>
      <c r="K15" s="143">
        <f t="shared" si="0"/>
        <v>6.7536603252417629E-2</v>
      </c>
      <c r="L15" s="143">
        <f>H15/H11</f>
        <v>0.19863203390541731</v>
      </c>
      <c r="M15" s="142">
        <v>0</v>
      </c>
      <c r="N15" s="142">
        <v>13213</v>
      </c>
      <c r="O15" s="142">
        <v>26190</v>
      </c>
      <c r="P15" s="142">
        <v>30318</v>
      </c>
      <c r="Q15" s="142">
        <v>33127</v>
      </c>
      <c r="R15" s="142">
        <v>30758</v>
      </c>
      <c r="S15" s="143">
        <f t="shared" si="4"/>
        <v>-7.151266338636153E-2</v>
      </c>
      <c r="T15" s="142">
        <f t="shared" si="1"/>
        <v>-2369</v>
      </c>
      <c r="U15" s="143">
        <f t="shared" si="5"/>
        <v>6.6796802707299666E-2</v>
      </c>
      <c r="V15" s="143">
        <f>IFERROR(R15/R11,"-")</f>
        <v>0.19840030961749339</v>
      </c>
    </row>
    <row r="16" spans="1:22" ht="15.75" x14ac:dyDescent="0.25">
      <c r="A16" s="81"/>
      <c r="B16" s="134" t="s">
        <v>47</v>
      </c>
      <c r="C16" s="135">
        <v>249277</v>
      </c>
      <c r="D16" s="135">
        <v>123433</v>
      </c>
      <c r="E16" s="135">
        <v>692851</v>
      </c>
      <c r="F16" s="135">
        <v>750730</v>
      </c>
      <c r="G16" s="135">
        <v>796046</v>
      </c>
      <c r="H16" s="135">
        <v>823796</v>
      </c>
      <c r="I16" s="136">
        <f t="shared" si="2"/>
        <v>3.4859794534486621E-2</v>
      </c>
      <c r="J16" s="135">
        <f t="shared" si="3"/>
        <v>27750</v>
      </c>
      <c r="K16" s="136">
        <f t="shared" si="0"/>
        <v>0.26118896406272246</v>
      </c>
      <c r="L16" s="137">
        <f>H16/H16</f>
        <v>1</v>
      </c>
      <c r="M16" s="135">
        <v>0</v>
      </c>
      <c r="N16" s="135">
        <v>42074</v>
      </c>
      <c r="O16" s="135">
        <v>119732</v>
      </c>
      <c r="P16" s="135">
        <v>112830</v>
      </c>
      <c r="Q16" s="135">
        <v>121148</v>
      </c>
      <c r="R16" s="135">
        <v>127552</v>
      </c>
      <c r="S16" s="136">
        <f t="shared" si="4"/>
        <v>5.2860963449664844E-2</v>
      </c>
      <c r="T16" s="135">
        <f t="shared" si="1"/>
        <v>6404</v>
      </c>
      <c r="U16" s="136">
        <f t="shared" si="5"/>
        <v>0.24858774488635862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42517</v>
      </c>
      <c r="E17" s="139">
        <v>411014</v>
      </c>
      <c r="F17" s="139">
        <v>461407</v>
      </c>
      <c r="G17" s="139">
        <v>489154</v>
      </c>
      <c r="H17" s="139">
        <v>506756</v>
      </c>
      <c r="I17" s="140">
        <f t="shared" si="2"/>
        <v>3.5984577454135191E-2</v>
      </c>
      <c r="J17" s="139">
        <f t="shared" si="3"/>
        <v>17602</v>
      </c>
      <c r="K17" s="140">
        <f t="shared" si="0"/>
        <v>0.1606697224465389</v>
      </c>
      <c r="L17" s="140">
        <f>H17/H16</f>
        <v>0.61514743941461236</v>
      </c>
      <c r="M17" s="139">
        <v>0</v>
      </c>
      <c r="N17" s="139">
        <v>18560</v>
      </c>
      <c r="O17" s="139">
        <v>71116</v>
      </c>
      <c r="P17" s="139">
        <v>70310</v>
      </c>
      <c r="Q17" s="139">
        <v>76375</v>
      </c>
      <c r="R17" s="139">
        <v>79031</v>
      </c>
      <c r="S17" s="140">
        <f t="shared" si="4"/>
        <v>3.4775777414075337E-2</v>
      </c>
      <c r="T17" s="139">
        <f t="shared" si="1"/>
        <v>2656</v>
      </c>
      <c r="U17" s="140">
        <f t="shared" si="5"/>
        <v>0.15490742127944584</v>
      </c>
      <c r="V17" s="140">
        <f>IFERROR(R17/R16,"-")</f>
        <v>0.61959828148519824</v>
      </c>
    </row>
    <row r="18" spans="2:22" x14ac:dyDescent="0.25">
      <c r="B18" s="99" t="s">
        <v>142</v>
      </c>
      <c r="C18" s="53">
        <v>107490</v>
      </c>
      <c r="D18" s="53">
        <v>35251</v>
      </c>
      <c r="E18" s="53">
        <v>312053</v>
      </c>
      <c r="F18" s="53">
        <v>346111</v>
      </c>
      <c r="G18" s="53">
        <v>369040</v>
      </c>
      <c r="H18" s="53">
        <v>395948</v>
      </c>
      <c r="I18" s="100">
        <f t="shared" si="2"/>
        <v>7.2913505311077431E-2</v>
      </c>
      <c r="J18" s="53">
        <f t="shared" si="3"/>
        <v>26908</v>
      </c>
      <c r="K18" s="100">
        <f t="shared" si="0"/>
        <v>0.12553744852209384</v>
      </c>
      <c r="L18" s="100">
        <f>H18/H16</f>
        <v>0.48063841048026451</v>
      </c>
      <c r="M18" s="53">
        <v>0</v>
      </c>
      <c r="N18" s="53">
        <v>15934</v>
      </c>
      <c r="O18" s="53">
        <v>54466</v>
      </c>
      <c r="P18" s="53">
        <v>53655</v>
      </c>
      <c r="Q18" s="53">
        <v>57122</v>
      </c>
      <c r="R18" s="53">
        <v>63231</v>
      </c>
      <c r="S18" s="100">
        <f t="shared" si="4"/>
        <v>0.10694653548545219</v>
      </c>
      <c r="T18" s="53">
        <f t="shared" si="1"/>
        <v>6109</v>
      </c>
      <c r="U18" s="100">
        <f t="shared" si="5"/>
        <v>0.11821302359193098</v>
      </c>
      <c r="V18" s="100">
        <f>IFERROR(R18/R16,"-")</f>
        <v>0.49572723281485198</v>
      </c>
    </row>
    <row r="19" spans="2:22" x14ac:dyDescent="0.25">
      <c r="B19" s="99" t="s">
        <v>144</v>
      </c>
      <c r="C19" s="53">
        <v>39616</v>
      </c>
      <c r="D19" s="53">
        <v>7266</v>
      </c>
      <c r="E19" s="53">
        <v>98961</v>
      </c>
      <c r="F19" s="53">
        <v>115296</v>
      </c>
      <c r="G19" s="53">
        <v>120114</v>
      </c>
      <c r="H19" s="53">
        <v>110808</v>
      </c>
      <c r="I19" s="100">
        <f t="shared" si="2"/>
        <v>-7.7476397422448717E-2</v>
      </c>
      <c r="J19" s="53">
        <f t="shared" si="3"/>
        <v>-9306</v>
      </c>
      <c r="K19" s="100">
        <f t="shared" si="0"/>
        <v>3.5132273924445068E-2</v>
      </c>
      <c r="L19" s="100">
        <f>H19/H16</f>
        <v>0.13450902893434782</v>
      </c>
      <c r="M19" s="53">
        <v>0</v>
      </c>
      <c r="N19" s="53">
        <v>2626</v>
      </c>
      <c r="O19" s="53">
        <v>16650</v>
      </c>
      <c r="P19" s="53">
        <v>16655</v>
      </c>
      <c r="Q19" s="53">
        <v>19253</v>
      </c>
      <c r="R19" s="53">
        <v>15800</v>
      </c>
      <c r="S19" s="100">
        <f t="shared" si="4"/>
        <v>-0.17934867293408818</v>
      </c>
      <c r="T19" s="53">
        <f t="shared" si="1"/>
        <v>-3453</v>
      </c>
      <c r="U19" s="100">
        <f t="shared" si="5"/>
        <v>3.6694397687514875E-2</v>
      </c>
      <c r="V19" s="100">
        <f>IFERROR(R19/R16,"-")</f>
        <v>0.12387104867034621</v>
      </c>
    </row>
    <row r="20" spans="2:22" ht="16.5" thickBot="1" x14ac:dyDescent="0.3">
      <c r="B20" s="141" t="s">
        <v>65</v>
      </c>
      <c r="C20" s="142">
        <v>102171</v>
      </c>
      <c r="D20" s="142">
        <v>80916</v>
      </c>
      <c r="E20" s="142">
        <v>281837</v>
      </c>
      <c r="F20" s="142">
        <v>289323</v>
      </c>
      <c r="G20" s="142">
        <v>306892</v>
      </c>
      <c r="H20" s="142">
        <v>317040</v>
      </c>
      <c r="I20" s="143">
        <f t="shared" si="2"/>
        <v>3.3067007285950689E-2</v>
      </c>
      <c r="J20" s="142">
        <f t="shared" si="3"/>
        <v>10148</v>
      </c>
      <c r="K20" s="143">
        <f t="shared" si="0"/>
        <v>0.10051924161618352</v>
      </c>
      <c r="L20" s="143">
        <f>H20/H16</f>
        <v>0.38485256058538764</v>
      </c>
      <c r="M20" s="142">
        <v>0</v>
      </c>
      <c r="N20" s="142">
        <v>23514</v>
      </c>
      <c r="O20" s="142">
        <v>48616</v>
      </c>
      <c r="P20" s="142">
        <v>42520</v>
      </c>
      <c r="Q20" s="142">
        <v>44773</v>
      </c>
      <c r="R20" s="142">
        <v>48521</v>
      </c>
      <c r="S20" s="143">
        <f t="shared" si="4"/>
        <v>8.3711165211176386E-2</v>
      </c>
      <c r="T20" s="142">
        <f t="shared" si="1"/>
        <v>3748</v>
      </c>
      <c r="U20" s="143">
        <f t="shared" si="5"/>
        <v>9.368032360691278E-2</v>
      </c>
      <c r="V20" s="143">
        <f>IFERROR(R20/R16,"-")</f>
        <v>0.38040171851480181</v>
      </c>
    </row>
    <row r="21" spans="2:22" ht="15.75" x14ac:dyDescent="0.25">
      <c r="B21" s="134" t="s">
        <v>48</v>
      </c>
      <c r="C21" s="135">
        <v>10070</v>
      </c>
      <c r="D21" s="135">
        <v>6896</v>
      </c>
      <c r="E21" s="135">
        <v>19165</v>
      </c>
      <c r="F21" s="135">
        <v>30246</v>
      </c>
      <c r="G21" s="135">
        <v>25739</v>
      </c>
      <c r="H21" s="135">
        <v>24470</v>
      </c>
      <c r="I21" s="136">
        <f t="shared" si="2"/>
        <v>-4.9302614709196169E-2</v>
      </c>
      <c r="J21" s="135">
        <f t="shared" si="3"/>
        <v>-1269</v>
      </c>
      <c r="K21" s="136">
        <f t="shared" si="0"/>
        <v>7.7583454527757091E-3</v>
      </c>
      <c r="L21" s="137">
        <f>H21/H21</f>
        <v>1</v>
      </c>
      <c r="M21" s="135">
        <v>0</v>
      </c>
      <c r="N21" s="135">
        <v>1838</v>
      </c>
      <c r="O21" s="135">
        <v>2342</v>
      </c>
      <c r="P21" s="135">
        <v>2800</v>
      </c>
      <c r="Q21" s="135">
        <v>2508</v>
      </c>
      <c r="R21" s="135">
        <v>2685</v>
      </c>
      <c r="S21" s="136">
        <f t="shared" si="4"/>
        <v>7.0574162679425845E-2</v>
      </c>
      <c r="T21" s="135">
        <f t="shared" si="1"/>
        <v>177</v>
      </c>
      <c r="U21" s="136">
        <f t="shared" si="5"/>
        <v>6.1689770954693269E-3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6896</v>
      </c>
      <c r="E22" s="139">
        <v>19165</v>
      </c>
      <c r="F22" s="139">
        <v>29890</v>
      </c>
      <c r="G22" s="139">
        <v>25396</v>
      </c>
      <c r="H22" s="139">
        <v>24109</v>
      </c>
      <c r="I22" s="140">
        <f t="shared" si="2"/>
        <v>-5.0677272011340424E-2</v>
      </c>
      <c r="J22" s="139">
        <f t="shared" si="3"/>
        <v>-1287</v>
      </c>
      <c r="K22" s="140">
        <f t="shared" si="0"/>
        <v>7.6438884561082785E-3</v>
      </c>
      <c r="L22" s="140">
        <f>H22/H21</f>
        <v>0.9852472415202288</v>
      </c>
      <c r="M22" s="139">
        <v>0</v>
      </c>
      <c r="N22" s="139">
        <v>1838</v>
      </c>
      <c r="O22" s="139">
        <v>2342</v>
      </c>
      <c r="P22" s="139">
        <v>2765</v>
      </c>
      <c r="Q22" s="139">
        <v>2458</v>
      </c>
      <c r="R22" s="139">
        <v>2619</v>
      </c>
      <c r="S22" s="140">
        <f t="shared" si="4"/>
        <v>6.5500406834825053E-2</v>
      </c>
      <c r="T22" s="139">
        <f t="shared" si="1"/>
        <v>161</v>
      </c>
      <c r="U22" s="140">
        <f t="shared" si="5"/>
        <v>6.0918648817759602E-3</v>
      </c>
      <c r="V22" s="140">
        <f>IFERROR(R22/R21,"-")</f>
        <v>0.97541899441340785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19378</v>
      </c>
      <c r="E26" s="135">
        <v>91869</v>
      </c>
      <c r="F26" s="135">
        <v>109900</v>
      </c>
      <c r="G26" s="135">
        <v>133707</v>
      </c>
      <c r="H26" s="135">
        <v>111695</v>
      </c>
      <c r="I26" s="136">
        <f t="shared" si="2"/>
        <v>-0.16462862826927538</v>
      </c>
      <c r="J26" s="135">
        <f t="shared" si="3"/>
        <v>-22012</v>
      </c>
      <c r="K26" s="136">
        <f t="shared" si="0"/>
        <v>3.5413502057530973E-2</v>
      </c>
      <c r="L26" s="137">
        <f>H26/H26</f>
        <v>1</v>
      </c>
      <c r="M26" s="135">
        <v>0</v>
      </c>
      <c r="N26" s="135">
        <v>2379</v>
      </c>
      <c r="O26" s="135">
        <v>24503</v>
      </c>
      <c r="P26" s="135">
        <v>23244</v>
      </c>
      <c r="Q26" s="135">
        <v>16852</v>
      </c>
      <c r="R26" s="135">
        <v>17502</v>
      </c>
      <c r="S26" s="136">
        <f t="shared" si="4"/>
        <v>3.8571089484927601E-2</v>
      </c>
      <c r="T26" s="135">
        <f t="shared" si="1"/>
        <v>650</v>
      </c>
      <c r="U26" s="136">
        <f t="shared" si="5"/>
        <v>5.1211322716817512E-2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18908</v>
      </c>
      <c r="E27" s="139">
        <v>85891</v>
      </c>
      <c r="F27" s="139">
        <v>104931</v>
      </c>
      <c r="G27" s="139">
        <v>110305</v>
      </c>
      <c r="H27" s="139">
        <v>89955</v>
      </c>
      <c r="I27" s="140">
        <f t="shared" si="2"/>
        <v>-0.18448846380490458</v>
      </c>
      <c r="J27" s="139">
        <f t="shared" si="3"/>
        <v>-20350</v>
      </c>
      <c r="K27" s="140">
        <f t="shared" si="0"/>
        <v>2.8520717826090679E-2</v>
      </c>
      <c r="L27" s="140">
        <f>H27/H26</f>
        <v>0.80536281838936385</v>
      </c>
      <c r="M27" s="139">
        <v>0</v>
      </c>
      <c r="N27" s="139">
        <v>2305</v>
      </c>
      <c r="O27" s="139">
        <v>23736</v>
      </c>
      <c r="P27" s="139">
        <v>22490</v>
      </c>
      <c r="Q27" s="139">
        <v>13444</v>
      </c>
      <c r="R27" s="139">
        <v>14555</v>
      </c>
      <c r="S27" s="140">
        <f t="shared" si="4"/>
        <v>8.2639095507289539E-2</v>
      </c>
      <c r="T27" s="139">
        <f t="shared" si="1"/>
        <v>1111</v>
      </c>
      <c r="U27" s="140">
        <f t="shared" si="5"/>
        <v>4.9550105313251845E-2</v>
      </c>
      <c r="V27" s="140">
        <f>IFERROR(R27/R26,"-")</f>
        <v>0.83161924351502681</v>
      </c>
    </row>
    <row r="28" spans="2:22" x14ac:dyDescent="0.25">
      <c r="B28" s="99" t="s">
        <v>142</v>
      </c>
      <c r="C28" s="53">
        <v>21395</v>
      </c>
      <c r="D28" s="53">
        <v>18908</v>
      </c>
      <c r="E28" s="53">
        <v>0</v>
      </c>
      <c r="F28" s="53">
        <v>43778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2305</v>
      </c>
      <c r="O28" s="53">
        <v>0</v>
      </c>
      <c r="P28" s="53">
        <v>22490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4.9550105313251845E-2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111657</v>
      </c>
      <c r="E30" s="135">
        <v>395281</v>
      </c>
      <c r="F30" s="135">
        <v>453294</v>
      </c>
      <c r="G30" s="135">
        <v>524679</v>
      </c>
      <c r="H30" s="135">
        <v>537199</v>
      </c>
      <c r="I30" s="136">
        <f t="shared" si="2"/>
        <v>2.3862209084030361E-2</v>
      </c>
      <c r="J30" s="135">
        <f t="shared" si="3"/>
        <v>12520</v>
      </c>
      <c r="K30" s="136">
        <f t="shared" si="0"/>
        <v>0.17032183975830234</v>
      </c>
      <c r="L30" s="137">
        <f>H30/H30</f>
        <v>1</v>
      </c>
      <c r="M30" s="135">
        <v>0</v>
      </c>
      <c r="N30" s="135">
        <v>41575</v>
      </c>
      <c r="O30" s="135">
        <v>73949</v>
      </c>
      <c r="P30" s="135">
        <v>74357</v>
      </c>
      <c r="Q30" s="135">
        <v>90048</v>
      </c>
      <c r="R30" s="135">
        <v>93261</v>
      </c>
      <c r="S30" s="136">
        <f t="shared" si="4"/>
        <v>3.5680970149253755E-2</v>
      </c>
      <c r="T30" s="135">
        <f t="shared" si="1"/>
        <v>3213</v>
      </c>
      <c r="U30" s="136">
        <f t="shared" si="5"/>
        <v>0.16382379638850456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85300</v>
      </c>
      <c r="E31" s="139">
        <v>319384</v>
      </c>
      <c r="F31" s="139">
        <v>367814</v>
      </c>
      <c r="G31" s="139">
        <v>425017</v>
      </c>
      <c r="H31" s="139">
        <v>424894</v>
      </c>
      <c r="I31" s="140">
        <f t="shared" si="2"/>
        <v>-2.8940018869838546E-4</v>
      </c>
      <c r="J31" s="139">
        <f t="shared" si="3"/>
        <v>-123</v>
      </c>
      <c r="K31" s="140">
        <f t="shared" si="0"/>
        <v>0.13471493391138872</v>
      </c>
      <c r="L31" s="140">
        <f>H31/H30</f>
        <v>0.79094339341659237</v>
      </c>
      <c r="M31" s="139">
        <v>0</v>
      </c>
      <c r="N31" s="139">
        <v>34096</v>
      </c>
      <c r="O31" s="139">
        <v>58059</v>
      </c>
      <c r="P31" s="139">
        <v>61296</v>
      </c>
      <c r="Q31" s="139">
        <v>71595</v>
      </c>
      <c r="R31" s="139">
        <v>73291</v>
      </c>
      <c r="S31" s="140">
        <f t="shared" si="4"/>
        <v>2.3688805084153941E-2</v>
      </c>
      <c r="T31" s="139">
        <f t="shared" si="1"/>
        <v>1696</v>
      </c>
      <c r="U31" s="140">
        <f t="shared" si="5"/>
        <v>0.13504772144424568</v>
      </c>
      <c r="V31" s="140">
        <f>IFERROR(R31/R30,"-")</f>
        <v>0.78586976335231229</v>
      </c>
    </row>
    <row r="32" spans="2:22" x14ac:dyDescent="0.25">
      <c r="B32" s="99" t="s">
        <v>142</v>
      </c>
      <c r="C32" s="53">
        <v>93394</v>
      </c>
      <c r="D32" s="53">
        <v>58520</v>
      </c>
      <c r="E32" s="53">
        <v>259864</v>
      </c>
      <c r="F32" s="53">
        <v>307974</v>
      </c>
      <c r="G32" s="53">
        <v>357459</v>
      </c>
      <c r="H32" s="53">
        <v>351719</v>
      </c>
      <c r="I32" s="100">
        <f t="shared" si="2"/>
        <v>-1.6057785648144307E-2</v>
      </c>
      <c r="J32" s="53">
        <f t="shared" si="3"/>
        <v>-5740</v>
      </c>
      <c r="K32" s="100">
        <f t="shared" si="0"/>
        <v>0.11151440557028278</v>
      </c>
      <c r="L32" s="100">
        <f>H32/H30</f>
        <v>0.65472757767605672</v>
      </c>
      <c r="M32" s="53">
        <v>0</v>
      </c>
      <c r="N32" s="53">
        <v>27521</v>
      </c>
      <c r="O32" s="53">
        <v>49808</v>
      </c>
      <c r="P32" s="53">
        <v>51553</v>
      </c>
      <c r="Q32" s="53">
        <v>60327</v>
      </c>
      <c r="R32" s="53">
        <v>59858</v>
      </c>
      <c r="S32" s="100">
        <f t="shared" si="4"/>
        <v>-7.7742967493825699E-3</v>
      </c>
      <c r="T32" s="53">
        <f t="shared" si="1"/>
        <v>-469</v>
      </c>
      <c r="U32" s="100">
        <f t="shared" si="5"/>
        <v>0.11358188435811793</v>
      </c>
      <c r="V32" s="100">
        <f>IFERROR(R32/R30,"-")</f>
        <v>0.64183313496531236</v>
      </c>
    </row>
    <row r="33" spans="2:22" x14ac:dyDescent="0.25">
      <c r="B33" s="99" t="s">
        <v>144</v>
      </c>
      <c r="C33" s="53">
        <v>22825</v>
      </c>
      <c r="D33" s="53">
        <v>26780</v>
      </c>
      <c r="E33" s="53">
        <v>59520</v>
      </c>
      <c r="F33" s="53">
        <v>59840</v>
      </c>
      <c r="G33" s="53">
        <v>67558</v>
      </c>
      <c r="H33" s="53">
        <v>73175</v>
      </c>
      <c r="I33" s="100">
        <f t="shared" si="2"/>
        <v>8.3143373101631113E-2</v>
      </c>
      <c r="J33" s="53">
        <f t="shared" si="3"/>
        <v>5617</v>
      </c>
      <c r="K33" s="100">
        <f t="shared" si="0"/>
        <v>2.3200528341105947E-2</v>
      </c>
      <c r="L33" s="100">
        <f>H33/H30</f>
        <v>0.13621581574053562</v>
      </c>
      <c r="M33" s="53">
        <v>0</v>
      </c>
      <c r="N33" s="53">
        <v>6575</v>
      </c>
      <c r="O33" s="53">
        <v>8251</v>
      </c>
      <c r="P33" s="53">
        <v>9743</v>
      </c>
      <c r="Q33" s="53">
        <v>11268</v>
      </c>
      <c r="R33" s="53">
        <v>13433</v>
      </c>
      <c r="S33" s="100">
        <f t="shared" si="4"/>
        <v>0.19213702520411791</v>
      </c>
      <c r="T33" s="53">
        <f t="shared" si="1"/>
        <v>2165</v>
      </c>
      <c r="U33" s="100">
        <f t="shared" si="5"/>
        <v>2.1465837086127731E-2</v>
      </c>
      <c r="V33" s="100">
        <f>IFERROR(R33/R30,"-")</f>
        <v>0.14403662838699993</v>
      </c>
    </row>
    <row r="34" spans="2:22" ht="16.5" thickBot="1" x14ac:dyDescent="0.3">
      <c r="B34" s="141" t="s">
        <v>65</v>
      </c>
      <c r="C34" s="142">
        <v>26023</v>
      </c>
      <c r="D34" s="142">
        <v>26357</v>
      </c>
      <c r="E34" s="142">
        <v>75897</v>
      </c>
      <c r="F34" s="142">
        <v>85480</v>
      </c>
      <c r="G34" s="142">
        <v>99662</v>
      </c>
      <c r="H34" s="142">
        <v>112305</v>
      </c>
      <c r="I34" s="143">
        <f t="shared" si="2"/>
        <v>0.12685878268547701</v>
      </c>
      <c r="J34" s="142">
        <f t="shared" si="3"/>
        <v>12643</v>
      </c>
      <c r="K34" s="143">
        <f t="shared" si="0"/>
        <v>3.560690584691361E-2</v>
      </c>
      <c r="L34" s="143">
        <f>H34/H30</f>
        <v>0.20905660658340763</v>
      </c>
      <c r="M34" s="142">
        <v>0</v>
      </c>
      <c r="N34" s="142">
        <v>7479</v>
      </c>
      <c r="O34" s="142">
        <v>15890</v>
      </c>
      <c r="P34" s="142">
        <v>13061</v>
      </c>
      <c r="Q34" s="142">
        <v>18453</v>
      </c>
      <c r="R34" s="142">
        <v>19970</v>
      </c>
      <c r="S34" s="143">
        <f t="shared" si="4"/>
        <v>8.2208854928737862E-2</v>
      </c>
      <c r="T34" s="142">
        <f t="shared" si="1"/>
        <v>1517</v>
      </c>
      <c r="U34" s="143">
        <f t="shared" si="5"/>
        <v>2.8776074944258885E-2</v>
      </c>
      <c r="V34" s="143">
        <f>IFERROR(R34/R30,"-")</f>
        <v>0.21413023664768768</v>
      </c>
    </row>
    <row r="35" spans="2:22" ht="15.75" x14ac:dyDescent="0.25">
      <c r="B35" s="134" t="s">
        <v>51</v>
      </c>
      <c r="C35" s="135">
        <v>12754</v>
      </c>
      <c r="D35" s="135">
        <v>14230</v>
      </c>
      <c r="E35" s="135">
        <v>28946</v>
      </c>
      <c r="F35" s="135">
        <v>35023</v>
      </c>
      <c r="G35" s="135">
        <v>33791</v>
      </c>
      <c r="H35" s="135">
        <v>31909</v>
      </c>
      <c r="I35" s="136">
        <f t="shared" si="2"/>
        <v>-5.5695303483175973E-2</v>
      </c>
      <c r="J35" s="135">
        <f t="shared" si="3"/>
        <v>-1882</v>
      </c>
      <c r="K35" s="136">
        <f t="shared" si="0"/>
        <v>1.0116920517066617E-2</v>
      </c>
      <c r="L35" s="137">
        <f>H35/H35</f>
        <v>1</v>
      </c>
      <c r="M35" s="135">
        <v>0</v>
      </c>
      <c r="N35" s="135">
        <v>2428</v>
      </c>
      <c r="O35" s="135">
        <v>4275</v>
      </c>
      <c r="P35" s="135">
        <v>4340</v>
      </c>
      <c r="Q35" s="135">
        <v>4593</v>
      </c>
      <c r="R35" s="135">
        <v>3637</v>
      </c>
      <c r="S35" s="136">
        <f t="shared" si="4"/>
        <v>-0.20814282603962553</v>
      </c>
      <c r="T35" s="135">
        <f t="shared" si="1"/>
        <v>-956</v>
      </c>
      <c r="U35" s="136">
        <f t="shared" si="5"/>
        <v>9.5619144979774574E-3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14230</v>
      </c>
      <c r="E36" s="139">
        <v>28946</v>
      </c>
      <c r="F36" s="139">
        <v>35023</v>
      </c>
      <c r="G36" s="139">
        <v>33791</v>
      </c>
      <c r="H36" s="139">
        <v>31909</v>
      </c>
      <c r="I36" s="140">
        <f t="shared" si="2"/>
        <v>-5.5695303483175973E-2</v>
      </c>
      <c r="J36" s="139">
        <f t="shared" si="3"/>
        <v>-1882</v>
      </c>
      <c r="K36" s="140">
        <f t="shared" si="0"/>
        <v>1.0116920517066617E-2</v>
      </c>
      <c r="L36" s="140">
        <f>H36/H35</f>
        <v>1</v>
      </c>
      <c r="M36" s="139">
        <v>0</v>
      </c>
      <c r="N36" s="139">
        <v>2428</v>
      </c>
      <c r="O36" s="139">
        <v>4275</v>
      </c>
      <c r="P36" s="139">
        <v>4340</v>
      </c>
      <c r="Q36" s="139">
        <v>4593</v>
      </c>
      <c r="R36" s="139">
        <v>3637</v>
      </c>
      <c r="S36" s="140">
        <f t="shared" si="4"/>
        <v>-0.20814282603962553</v>
      </c>
      <c r="T36" s="139">
        <f t="shared" si="1"/>
        <v>-956</v>
      </c>
      <c r="U36" s="140">
        <f t="shared" si="5"/>
        <v>9.5619144979774574E-3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14735</v>
      </c>
      <c r="F37" s="53">
        <v>26674</v>
      </c>
      <c r="G37" s="53">
        <v>29212</v>
      </c>
      <c r="H37" s="53">
        <v>26934</v>
      </c>
      <c r="I37" s="100">
        <f t="shared" si="2"/>
        <v>-7.7981651376146766E-2</v>
      </c>
      <c r="J37" s="53">
        <f t="shared" si="3"/>
        <v>-2278</v>
      </c>
      <c r="K37" s="100">
        <f t="shared" si="0"/>
        <v>8.5395699397245988E-3</v>
      </c>
      <c r="L37" s="100">
        <f>H37/H35</f>
        <v>0.84408787489423043</v>
      </c>
      <c r="M37" s="53">
        <v>0</v>
      </c>
      <c r="N37" s="53">
        <v>0</v>
      </c>
      <c r="O37" s="53">
        <v>3890</v>
      </c>
      <c r="P37" s="53">
        <v>0</v>
      </c>
      <c r="Q37" s="53">
        <v>3932</v>
      </c>
      <c r="R37" s="53">
        <v>3156</v>
      </c>
      <c r="S37" s="100">
        <f t="shared" si="4"/>
        <v>-0.19735503560528989</v>
      </c>
      <c r="T37" s="53">
        <f t="shared" si="1"/>
        <v>-776</v>
      </c>
      <c r="U37" s="100">
        <f t="shared" si="5"/>
        <v>0</v>
      </c>
      <c r="V37" s="100">
        <f>IFERROR(R37/R35,"-")</f>
        <v>0.86774814407478695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1767</v>
      </c>
      <c r="F38" s="53">
        <v>4009</v>
      </c>
      <c r="G38" s="53">
        <v>4579</v>
      </c>
      <c r="H38" s="53">
        <v>4975</v>
      </c>
      <c r="I38" s="100">
        <f t="shared" si="2"/>
        <v>8.648176457741874E-2</v>
      </c>
      <c r="J38" s="53">
        <f t="shared" si="3"/>
        <v>396</v>
      </c>
      <c r="K38" s="100">
        <f t="shared" si="0"/>
        <v>1.5773505773420168E-3</v>
      </c>
      <c r="L38" s="100">
        <f>H38/H35</f>
        <v>0.15591212510576954</v>
      </c>
      <c r="M38" s="53">
        <v>0</v>
      </c>
      <c r="N38" s="53">
        <v>0</v>
      </c>
      <c r="O38" s="53">
        <v>385</v>
      </c>
      <c r="P38" s="53">
        <v>0</v>
      </c>
      <c r="Q38" s="53">
        <v>661</v>
      </c>
      <c r="R38" s="53">
        <v>481</v>
      </c>
      <c r="S38" s="100">
        <f t="shared" si="4"/>
        <v>-0.27231467473524962</v>
      </c>
      <c r="T38" s="53">
        <f t="shared" si="1"/>
        <v>-180</v>
      </c>
      <c r="U38" s="100">
        <f t="shared" si="5"/>
        <v>0</v>
      </c>
      <c r="V38" s="100">
        <f>IFERROR(R38/R35,"-")</f>
        <v>0.13225185592521307</v>
      </c>
    </row>
    <row r="39" spans="2:22" ht="15.75" x14ac:dyDescent="0.25">
      <c r="B39" s="134" t="s">
        <v>52</v>
      </c>
      <c r="C39" s="135">
        <v>36009</v>
      </c>
      <c r="D39" s="135">
        <v>43336</v>
      </c>
      <c r="E39" s="135">
        <v>107595</v>
      </c>
      <c r="F39" s="135">
        <v>148504</v>
      </c>
      <c r="G39" s="135">
        <v>138865</v>
      </c>
      <c r="H39" s="135">
        <v>154252</v>
      </c>
      <c r="I39" s="136">
        <f t="shared" si="2"/>
        <v>0.1108054585388687</v>
      </c>
      <c r="J39" s="135">
        <f t="shared" si="3"/>
        <v>15387</v>
      </c>
      <c r="K39" s="136">
        <f t="shared" si="0"/>
        <v>4.8906428393198149E-2</v>
      </c>
      <c r="L39" s="137">
        <f>H39/H39</f>
        <v>1</v>
      </c>
      <c r="M39" s="135">
        <v>0</v>
      </c>
      <c r="N39" s="135">
        <v>10658</v>
      </c>
      <c r="O39" s="135">
        <v>15515</v>
      </c>
      <c r="P39" s="135">
        <v>21748</v>
      </c>
      <c r="Q39" s="135">
        <v>20589</v>
      </c>
      <c r="R39" s="135">
        <v>25675</v>
      </c>
      <c r="S39" s="136">
        <f t="shared" si="4"/>
        <v>0.24702511049589582</v>
      </c>
      <c r="T39" s="135">
        <f t="shared" si="1"/>
        <v>5086</v>
      </c>
      <c r="U39" s="136">
        <f t="shared" si="5"/>
        <v>4.7915326382952469E-2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40119</v>
      </c>
      <c r="E40" s="139">
        <v>91892</v>
      </c>
      <c r="F40" s="139">
        <v>130179</v>
      </c>
      <c r="G40" s="139">
        <v>120964</v>
      </c>
      <c r="H40" s="139">
        <v>134965</v>
      </c>
      <c r="I40" s="140">
        <f t="shared" si="2"/>
        <v>0.11574518038424664</v>
      </c>
      <c r="J40" s="139">
        <f t="shared" si="3"/>
        <v>14001</v>
      </c>
      <c r="K40" s="140">
        <f t="shared" si="0"/>
        <v>4.2791381039390008E-2</v>
      </c>
      <c r="L40" s="140">
        <f>H40/H39</f>
        <v>0.87496434406036872</v>
      </c>
      <c r="M40" s="139">
        <v>0</v>
      </c>
      <c r="N40" s="139">
        <v>9745</v>
      </c>
      <c r="O40" s="139">
        <v>12286</v>
      </c>
      <c r="P40" s="139">
        <v>18317</v>
      </c>
      <c r="Q40" s="139">
        <v>17239</v>
      </c>
      <c r="R40" s="139">
        <v>22369</v>
      </c>
      <c r="S40" s="140">
        <f t="shared" si="4"/>
        <v>0.29758106618713387</v>
      </c>
      <c r="T40" s="139">
        <f t="shared" si="1"/>
        <v>5130</v>
      </c>
      <c r="U40" s="140">
        <f t="shared" si="5"/>
        <v>4.0356126234897025E-2</v>
      </c>
      <c r="V40" s="140">
        <f>IFERROR(R40/R39,"-")</f>
        <v>0.87123661148977605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1292</v>
      </c>
      <c r="E43" s="142">
        <v>15703</v>
      </c>
      <c r="F43" s="142">
        <v>18325</v>
      </c>
      <c r="G43" s="142">
        <v>17901</v>
      </c>
      <c r="H43" s="142">
        <v>19287</v>
      </c>
      <c r="I43" s="143">
        <f t="shared" si="2"/>
        <v>7.7425842131724432E-2</v>
      </c>
      <c r="J43" s="142">
        <f t="shared" si="3"/>
        <v>1386</v>
      </c>
      <c r="K43" s="143">
        <f t="shared" si="0"/>
        <v>6.1150473538081366E-3</v>
      </c>
      <c r="L43" s="143">
        <f>H43/H39</f>
        <v>0.12503565593963126</v>
      </c>
      <c r="M43" s="142">
        <v>0</v>
      </c>
      <c r="N43" s="142">
        <v>913</v>
      </c>
      <c r="O43" s="142">
        <v>3229</v>
      </c>
      <c r="P43" s="142">
        <v>3431</v>
      </c>
      <c r="Q43" s="142">
        <v>3350</v>
      </c>
      <c r="R43" s="142">
        <v>3306</v>
      </c>
      <c r="S43" s="143">
        <f t="shared" si="4"/>
        <v>-1.3134328358208935E-2</v>
      </c>
      <c r="T43" s="142">
        <f t="shared" si="1"/>
        <v>-44</v>
      </c>
      <c r="U43" s="143">
        <f t="shared" si="5"/>
        <v>7.5592001480554501E-3</v>
      </c>
      <c r="V43" s="143">
        <f>IFERROR(R43/R39,"-")</f>
        <v>0.12876338851022395</v>
      </c>
    </row>
    <row r="44" spans="2:22" ht="15.75" x14ac:dyDescent="0.25">
      <c r="B44" s="134" t="s">
        <v>53</v>
      </c>
      <c r="C44" s="135">
        <v>52853</v>
      </c>
      <c r="D44" s="135">
        <v>73201</v>
      </c>
      <c r="E44" s="135">
        <v>122504</v>
      </c>
      <c r="F44" s="135">
        <v>143386</v>
      </c>
      <c r="G44" s="135">
        <v>147042</v>
      </c>
      <c r="H44" s="135">
        <v>164634</v>
      </c>
      <c r="I44" s="136">
        <f t="shared" si="2"/>
        <v>0.11963928673440249</v>
      </c>
      <c r="J44" s="135">
        <f t="shared" si="3"/>
        <v>17592</v>
      </c>
      <c r="K44" s="136">
        <f t="shared" si="0"/>
        <v>5.2198097477412178E-2</v>
      </c>
      <c r="L44" s="137">
        <f>H44/H44</f>
        <v>1</v>
      </c>
      <c r="M44" s="135">
        <v>0</v>
      </c>
      <c r="N44" s="135">
        <v>14398</v>
      </c>
      <c r="O44" s="135">
        <v>18083</v>
      </c>
      <c r="P44" s="135">
        <v>16810</v>
      </c>
      <c r="Q44" s="135">
        <v>21632</v>
      </c>
      <c r="R44" s="135">
        <v>23873</v>
      </c>
      <c r="S44" s="136">
        <f t="shared" si="4"/>
        <v>0.10359652366863914</v>
      </c>
      <c r="T44" s="135">
        <f t="shared" si="1"/>
        <v>2241</v>
      </c>
      <c r="U44" s="136">
        <f t="shared" si="5"/>
        <v>3.7035894633871212E-2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73201</v>
      </c>
      <c r="E45" s="139">
        <v>122504</v>
      </c>
      <c r="F45" s="139">
        <v>143386</v>
      </c>
      <c r="G45" s="139">
        <v>147042</v>
      </c>
      <c r="H45" s="139">
        <v>164634</v>
      </c>
      <c r="I45" s="140">
        <f t="shared" si="2"/>
        <v>0.11963928673440249</v>
      </c>
      <c r="J45" s="139">
        <f t="shared" si="3"/>
        <v>17592</v>
      </c>
      <c r="K45" s="140">
        <f t="shared" si="0"/>
        <v>5.2198097477412178E-2</v>
      </c>
      <c r="L45" s="140">
        <f>H45/H44</f>
        <v>1</v>
      </c>
      <c r="M45" s="139">
        <v>0</v>
      </c>
      <c r="N45" s="139">
        <v>14398</v>
      </c>
      <c r="O45" s="139">
        <v>18083</v>
      </c>
      <c r="P45" s="139">
        <v>16810</v>
      </c>
      <c r="Q45" s="139">
        <v>21632</v>
      </c>
      <c r="R45" s="139">
        <v>23873</v>
      </c>
      <c r="S45" s="140">
        <f t="shared" si="4"/>
        <v>0.10359652366863914</v>
      </c>
      <c r="T45" s="139">
        <f t="shared" si="1"/>
        <v>2241</v>
      </c>
      <c r="U45" s="140">
        <f t="shared" si="5"/>
        <v>3.7035894633871212E-2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44870</v>
      </c>
      <c r="E46" s="53">
        <v>74963</v>
      </c>
      <c r="F46" s="53">
        <v>85594</v>
      </c>
      <c r="G46" s="53">
        <v>85051</v>
      </c>
      <c r="H46" s="53">
        <v>108263</v>
      </c>
      <c r="I46" s="100">
        <f t="shared" si="2"/>
        <v>0.27291860178010841</v>
      </c>
      <c r="J46" s="53">
        <f t="shared" si="3"/>
        <v>23212</v>
      </c>
      <c r="K46" s="100">
        <f t="shared" si="0"/>
        <v>3.4325367950709298E-2</v>
      </c>
      <c r="L46" s="100">
        <f>H46/H44</f>
        <v>0.65759806601309567</v>
      </c>
      <c r="M46" s="53">
        <v>0</v>
      </c>
      <c r="N46" s="53">
        <v>10003</v>
      </c>
      <c r="O46" s="53">
        <v>10838</v>
      </c>
      <c r="P46" s="53">
        <v>10021</v>
      </c>
      <c r="Q46" s="53">
        <v>12572</v>
      </c>
      <c r="R46" s="53">
        <v>16611</v>
      </c>
      <c r="S46" s="100">
        <f t="shared" si="4"/>
        <v>0.32126948775055686</v>
      </c>
      <c r="T46" s="53">
        <f t="shared" si="1"/>
        <v>4039</v>
      </c>
      <c r="U46" s="100">
        <f t="shared" si="5"/>
        <v>2.2078328383463616E-2</v>
      </c>
      <c r="V46" s="100">
        <f>IFERROR(R46/R44,"-")</f>
        <v>0.69580697859506557</v>
      </c>
    </row>
    <row r="47" spans="2:22" ht="15.75" thickBot="1" x14ac:dyDescent="0.3">
      <c r="B47" s="99" t="s">
        <v>144</v>
      </c>
      <c r="C47" s="53">
        <v>26561</v>
      </c>
      <c r="D47" s="53">
        <v>28331</v>
      </c>
      <c r="E47" s="53">
        <v>47541</v>
      </c>
      <c r="F47" s="53">
        <v>57792</v>
      </c>
      <c r="G47" s="53">
        <v>61991</v>
      </c>
      <c r="H47" s="53">
        <v>56371</v>
      </c>
      <c r="I47" s="100">
        <f t="shared" si="2"/>
        <v>-9.0658321369231021E-2</v>
      </c>
      <c r="J47" s="53">
        <f t="shared" si="3"/>
        <v>-5620</v>
      </c>
      <c r="K47" s="100">
        <f t="shared" si="0"/>
        <v>1.787272952670288E-2</v>
      </c>
      <c r="L47" s="100">
        <f>H47/H44</f>
        <v>0.34240193398690427</v>
      </c>
      <c r="M47" s="53">
        <v>0</v>
      </c>
      <c r="N47" s="53">
        <v>4395</v>
      </c>
      <c r="O47" s="53">
        <v>7245</v>
      </c>
      <c r="P47" s="53">
        <v>6789</v>
      </c>
      <c r="Q47" s="53">
        <v>9060</v>
      </c>
      <c r="R47" s="53">
        <v>7262</v>
      </c>
      <c r="S47" s="100">
        <f t="shared" si="4"/>
        <v>-0.19845474613686531</v>
      </c>
      <c r="T47" s="53">
        <f t="shared" si="1"/>
        <v>-1798</v>
      </c>
      <c r="U47" s="100">
        <f t="shared" si="5"/>
        <v>1.4957566250407592E-2</v>
      </c>
      <c r="V47" s="100">
        <f>IFERROR(R47/R44,"-")</f>
        <v>0.30419302140493443</v>
      </c>
    </row>
    <row r="48" spans="2:22" ht="15.75" x14ac:dyDescent="0.25">
      <c r="B48" s="134" t="s">
        <v>54</v>
      </c>
      <c r="C48" s="135">
        <v>52299</v>
      </c>
      <c r="D48" s="135">
        <v>44078</v>
      </c>
      <c r="E48" s="135">
        <v>145637</v>
      </c>
      <c r="F48" s="135">
        <v>157637</v>
      </c>
      <c r="G48" s="135">
        <v>167315</v>
      </c>
      <c r="H48" s="135">
        <v>162934</v>
      </c>
      <c r="I48" s="136">
        <f t="shared" si="2"/>
        <v>-2.6184143681080574E-2</v>
      </c>
      <c r="J48" s="135">
        <f t="shared" si="3"/>
        <v>-4381</v>
      </c>
      <c r="K48" s="136">
        <f t="shared" si="0"/>
        <v>5.1659103310280237E-2</v>
      </c>
      <c r="L48" s="137">
        <f>H48/H48</f>
        <v>1</v>
      </c>
      <c r="M48" s="135">
        <v>0</v>
      </c>
      <c r="N48" s="135">
        <v>10219</v>
      </c>
      <c r="O48" s="135">
        <v>23111</v>
      </c>
      <c r="P48" s="135">
        <v>24276</v>
      </c>
      <c r="Q48" s="135">
        <v>24893</v>
      </c>
      <c r="R48" s="135">
        <v>26869</v>
      </c>
      <c r="S48" s="136">
        <f t="shared" si="4"/>
        <v>7.937974530992653E-2</v>
      </c>
      <c r="T48" s="135">
        <f t="shared" si="1"/>
        <v>1976</v>
      </c>
      <c r="U48" s="136">
        <f t="shared" si="5"/>
        <v>5.3485031417719063E-2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35882</v>
      </c>
      <c r="E49" s="139">
        <v>119890</v>
      </c>
      <c r="F49" s="139">
        <v>130450</v>
      </c>
      <c r="G49" s="139">
        <v>138513</v>
      </c>
      <c r="H49" s="139">
        <v>132273</v>
      </c>
      <c r="I49" s="140">
        <f t="shared" si="2"/>
        <v>-4.5049923111910029E-2</v>
      </c>
      <c r="J49" s="139">
        <f t="shared" si="3"/>
        <v>-6240</v>
      </c>
      <c r="K49" s="140">
        <f t="shared" si="0"/>
        <v>4.1937867922966957E-2</v>
      </c>
      <c r="L49" s="140">
        <f>H49/H48</f>
        <v>0.81181950974014017</v>
      </c>
      <c r="M49" s="139">
        <v>0</v>
      </c>
      <c r="N49" s="139">
        <v>8286</v>
      </c>
      <c r="O49" s="139">
        <v>18743</v>
      </c>
      <c r="P49" s="139">
        <v>20245</v>
      </c>
      <c r="Q49" s="139">
        <v>20528</v>
      </c>
      <c r="R49" s="139">
        <v>21605</v>
      </c>
      <c r="S49" s="140">
        <f t="shared" si="4"/>
        <v>5.2464925954793351E-2</v>
      </c>
      <c r="T49" s="139">
        <f t="shared" si="1"/>
        <v>1077</v>
      </c>
      <c r="U49" s="140">
        <f t="shared" si="5"/>
        <v>4.4603907606348761E-2</v>
      </c>
      <c r="V49" s="140">
        <f>IFERROR(R49/R48,"-")</f>
        <v>0.80408649372883245</v>
      </c>
    </row>
    <row r="50" spans="2:22" x14ac:dyDescent="0.25">
      <c r="B50" s="99" t="s">
        <v>142</v>
      </c>
      <c r="C50" s="53">
        <v>32534</v>
      </c>
      <c r="D50" s="53">
        <v>5496</v>
      </c>
      <c r="E50" s="53">
        <v>91426</v>
      </c>
      <c r="F50" s="53">
        <v>103284</v>
      </c>
      <c r="G50" s="53">
        <v>107994</v>
      </c>
      <c r="H50" s="53">
        <v>102981</v>
      </c>
      <c r="I50" s="100">
        <f t="shared" si="2"/>
        <v>-4.6419245513639629E-2</v>
      </c>
      <c r="J50" s="53">
        <f t="shared" si="3"/>
        <v>-5013</v>
      </c>
      <c r="K50" s="100">
        <f t="shared" si="0"/>
        <v>3.26506813678911E-2</v>
      </c>
      <c r="L50" s="100">
        <f>H50/H48</f>
        <v>0.63204119459413011</v>
      </c>
      <c r="M50" s="53">
        <v>0</v>
      </c>
      <c r="N50" s="53">
        <v>5496</v>
      </c>
      <c r="O50" s="53">
        <v>13798</v>
      </c>
      <c r="P50" s="53">
        <v>15626</v>
      </c>
      <c r="Q50" s="53">
        <v>15688</v>
      </c>
      <c r="R50" s="53">
        <v>16895</v>
      </c>
      <c r="S50" s="100">
        <f t="shared" si="4"/>
        <v>7.693778684344732E-2</v>
      </c>
      <c r="T50" s="53">
        <f t="shared" si="1"/>
        <v>1207</v>
      </c>
      <c r="U50" s="100">
        <f t="shared" si="5"/>
        <v>3.4427298604929893E-2</v>
      </c>
      <c r="V50" s="100">
        <f>IFERROR(R50/R48,"-")</f>
        <v>0.62879154415869587</v>
      </c>
    </row>
    <row r="51" spans="2:22" x14ac:dyDescent="0.25">
      <c r="B51" s="99" t="s">
        <v>144</v>
      </c>
      <c r="C51" s="53">
        <v>6753</v>
      </c>
      <c r="D51" s="53">
        <v>2790</v>
      </c>
      <c r="E51" s="53">
        <v>28464</v>
      </c>
      <c r="F51" s="53">
        <v>27166</v>
      </c>
      <c r="G51" s="53">
        <v>30519</v>
      </c>
      <c r="H51" s="53">
        <v>29292</v>
      </c>
      <c r="I51" s="100">
        <f t="shared" si="2"/>
        <v>-4.0204462793669515E-2</v>
      </c>
      <c r="J51" s="53">
        <f t="shared" si="3"/>
        <v>-1227</v>
      </c>
      <c r="K51" s="100">
        <f t="shared" si="0"/>
        <v>9.287186555075851E-3</v>
      </c>
      <c r="L51" s="100">
        <f>H51/H48</f>
        <v>0.17977831514601003</v>
      </c>
      <c r="M51" s="53">
        <v>0</v>
      </c>
      <c r="N51" s="53">
        <v>2790</v>
      </c>
      <c r="O51" s="53">
        <v>4945</v>
      </c>
      <c r="P51" s="53">
        <v>4619</v>
      </c>
      <c r="Q51" s="53">
        <v>4840</v>
      </c>
      <c r="R51" s="53">
        <v>4710</v>
      </c>
      <c r="S51" s="100">
        <f t="shared" si="4"/>
        <v>-2.6859504132231371E-2</v>
      </c>
      <c r="T51" s="53">
        <f t="shared" si="1"/>
        <v>-130</v>
      </c>
      <c r="U51" s="100">
        <f t="shared" si="5"/>
        <v>1.0176609001418865E-2</v>
      </c>
      <c r="V51" s="100">
        <f>IFERROR(R51/R48,"-")</f>
        <v>0.17529494957013658</v>
      </c>
    </row>
    <row r="52" spans="2:22" ht="16.5" thickBot="1" x14ac:dyDescent="0.3">
      <c r="B52" s="141" t="s">
        <v>65</v>
      </c>
      <c r="C52" s="142">
        <v>13012</v>
      </c>
      <c r="D52" s="142">
        <v>8196</v>
      </c>
      <c r="E52" s="142">
        <v>25747</v>
      </c>
      <c r="F52" s="142">
        <v>27187</v>
      </c>
      <c r="G52" s="142">
        <v>28802</v>
      </c>
      <c r="H52" s="142">
        <v>30661</v>
      </c>
      <c r="I52" s="143">
        <f t="shared" si="2"/>
        <v>6.4544128879938878E-2</v>
      </c>
      <c r="J52" s="142">
        <f t="shared" si="3"/>
        <v>1859</v>
      </c>
      <c r="K52" s="143">
        <f t="shared" si="0"/>
        <v>9.7212353873132821E-3</v>
      </c>
      <c r="L52" s="143">
        <f>H52/H48</f>
        <v>0.18818049025985983</v>
      </c>
      <c r="M52" s="142">
        <v>0</v>
      </c>
      <c r="N52" s="142">
        <v>1933</v>
      </c>
      <c r="O52" s="142">
        <v>4368</v>
      </c>
      <c r="P52" s="142">
        <v>4031</v>
      </c>
      <c r="Q52" s="142">
        <v>4365</v>
      </c>
      <c r="R52" s="142">
        <v>5264</v>
      </c>
      <c r="S52" s="143">
        <f t="shared" si="4"/>
        <v>0.20595647193585331</v>
      </c>
      <c r="T52" s="142">
        <f t="shared" si="1"/>
        <v>899</v>
      </c>
      <c r="U52" s="143">
        <f t="shared" si="5"/>
        <v>8.8811238113703055E-3</v>
      </c>
      <c r="V52" s="143">
        <f>IFERROR(R52/R48,"-")</f>
        <v>0.19591350627116752</v>
      </c>
    </row>
    <row r="53" spans="2:22" ht="15.75" x14ac:dyDescent="0.25">
      <c r="B53" s="134" t="s">
        <v>55</v>
      </c>
      <c r="C53" s="135">
        <f t="shared" ref="C53:H56" si="6">C6-C11-C16-C21-C26-C30-C35-C39-C44-C48</f>
        <v>125383</v>
      </c>
      <c r="D53" s="135">
        <f t="shared" si="6"/>
        <v>27544</v>
      </c>
      <c r="E53" s="135">
        <f t="shared" si="6"/>
        <v>61917</v>
      </c>
      <c r="F53" s="135">
        <f t="shared" si="6"/>
        <v>68546</v>
      </c>
      <c r="G53" s="135">
        <f t="shared" si="6"/>
        <v>73521</v>
      </c>
      <c r="H53" s="135">
        <f t="shared" si="6"/>
        <v>70739</v>
      </c>
      <c r="I53" s="136">
        <f t="shared" si="2"/>
        <v>-3.7839528842099512E-2</v>
      </c>
      <c r="J53" s="135">
        <f t="shared" si="3"/>
        <v>-2782</v>
      </c>
      <c r="K53" s="136">
        <f t="shared" si="0"/>
        <v>2.242818140514511E-2</v>
      </c>
      <c r="L53" s="137">
        <f>H53/H53</f>
        <v>1</v>
      </c>
      <c r="M53" s="135">
        <v>0</v>
      </c>
      <c r="N53" s="135">
        <v>5251</v>
      </c>
      <c r="O53" s="135">
        <v>9064</v>
      </c>
      <c r="P53" s="135">
        <v>9508</v>
      </c>
      <c r="Q53" s="135">
        <v>11740</v>
      </c>
      <c r="R53" s="135">
        <v>11247</v>
      </c>
      <c r="S53" s="136">
        <f t="shared" si="4"/>
        <v>-4.199318568994892E-2</v>
      </c>
      <c r="T53" s="135">
        <f t="shared" si="1"/>
        <v>-493</v>
      </c>
      <c r="U53" s="136">
        <f t="shared" si="5"/>
        <v>2.0948083651329413E-2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92678</v>
      </c>
      <c r="D54" s="139">
        <f t="shared" si="6"/>
        <v>29252</v>
      </c>
      <c r="E54" s="139">
        <f t="shared" si="6"/>
        <v>60084</v>
      </c>
      <c r="F54" s="139">
        <f t="shared" si="6"/>
        <v>63322</v>
      </c>
      <c r="G54" s="139">
        <f t="shared" si="6"/>
        <v>67211</v>
      </c>
      <c r="H54" s="139">
        <f t="shared" si="6"/>
        <v>63669</v>
      </c>
      <c r="I54" s="140">
        <f t="shared" si="2"/>
        <v>-5.2699706893216902E-2</v>
      </c>
      <c r="J54" s="139">
        <f t="shared" si="3"/>
        <v>-3542</v>
      </c>
      <c r="K54" s="140">
        <f t="shared" si="0"/>
        <v>2.018659978066108E-2</v>
      </c>
      <c r="L54" s="140">
        <f>H54/H53</f>
        <v>0.90005513224670974</v>
      </c>
      <c r="M54" s="139">
        <v>0</v>
      </c>
      <c r="N54" s="139">
        <v>5197</v>
      </c>
      <c r="O54" s="139">
        <v>8593</v>
      </c>
      <c r="P54" s="139">
        <v>8768</v>
      </c>
      <c r="Q54" s="139">
        <v>10729</v>
      </c>
      <c r="R54" s="139">
        <v>9938</v>
      </c>
      <c r="S54" s="140">
        <f t="shared" si="4"/>
        <v>-7.3725417093857715E-2</v>
      </c>
      <c r="T54" s="139">
        <f t="shared" si="1"/>
        <v>-791</v>
      </c>
      <c r="U54" s="140">
        <f t="shared" si="5"/>
        <v>1.9317711133241093E-2</v>
      </c>
      <c r="V54" s="140">
        <f>IFERROR(R54/R53,"-")</f>
        <v>0.88361340801991639</v>
      </c>
    </row>
    <row r="55" spans="2:22" x14ac:dyDescent="0.25">
      <c r="B55" s="99" t="s">
        <v>142</v>
      </c>
      <c r="C55" s="53">
        <f t="shared" si="6"/>
        <v>76595</v>
      </c>
      <c r="D55" s="53">
        <f t="shared" si="6"/>
        <v>85484</v>
      </c>
      <c r="E55" s="53">
        <f t="shared" si="6"/>
        <v>223164</v>
      </c>
      <c r="F55" s="53">
        <f t="shared" si="6"/>
        <v>216610</v>
      </c>
      <c r="G55" s="53">
        <f t="shared" si="6"/>
        <v>258534</v>
      </c>
      <c r="H55" s="53">
        <f t="shared" si="6"/>
        <v>241529</v>
      </c>
      <c r="I55" s="100">
        <f t="shared" si="2"/>
        <v>-6.5774714350917085E-2</v>
      </c>
      <c r="J55" s="53">
        <f t="shared" si="3"/>
        <v>-17005</v>
      </c>
      <c r="K55" s="100">
        <f t="shared" si="0"/>
        <v>7.6578071878359799E-2</v>
      </c>
      <c r="L55" s="100">
        <f>H55/H53</f>
        <v>3.4143683116809682</v>
      </c>
      <c r="M55" s="53">
        <v>0</v>
      </c>
      <c r="N55" s="53">
        <v>3938</v>
      </c>
      <c r="O55" s="53">
        <v>6114</v>
      </c>
      <c r="P55" s="53">
        <v>6892</v>
      </c>
      <c r="Q55" s="53">
        <v>7693</v>
      </c>
      <c r="R55" s="53">
        <v>7160</v>
      </c>
      <c r="S55" s="100">
        <f t="shared" si="4"/>
        <v>-6.9283764461198438E-2</v>
      </c>
      <c r="T55" s="53">
        <f t="shared" si="1"/>
        <v>-533</v>
      </c>
      <c r="U55" s="100">
        <f t="shared" si="5"/>
        <v>1.5184496479276643E-2</v>
      </c>
      <c r="V55" s="100">
        <f>IFERROR(R55/R53,"-")</f>
        <v>0.63661420823330661</v>
      </c>
    </row>
    <row r="56" spans="2:22" x14ac:dyDescent="0.25">
      <c r="B56" s="99" t="s">
        <v>144</v>
      </c>
      <c r="C56" s="53">
        <f t="shared" si="6"/>
        <v>24275</v>
      </c>
      <c r="D56" s="53">
        <f t="shared" si="6"/>
        <v>29146</v>
      </c>
      <c r="E56" s="53">
        <f t="shared" si="6"/>
        <v>46312</v>
      </c>
      <c r="F56" s="53">
        <f t="shared" si="6"/>
        <v>72274</v>
      </c>
      <c r="G56" s="53">
        <f t="shared" si="6"/>
        <v>65342</v>
      </c>
      <c r="H56" s="53">
        <f t="shared" si="6"/>
        <v>71169</v>
      </c>
      <c r="I56" s="100">
        <f t="shared" si="2"/>
        <v>8.9176945915337757E-2</v>
      </c>
      <c r="J56" s="53">
        <f t="shared" si="3"/>
        <v>5827</v>
      </c>
      <c r="K56" s="100">
        <f t="shared" si="0"/>
        <v>2.256451522389025E-2</v>
      </c>
      <c r="L56" s="100">
        <f>H56/H53</f>
        <v>1.0060786836115863</v>
      </c>
      <c r="M56" s="53">
        <v>0</v>
      </c>
      <c r="N56" s="53">
        <v>1259</v>
      </c>
      <c r="O56" s="53">
        <v>2479</v>
      </c>
      <c r="P56" s="53">
        <v>1876</v>
      </c>
      <c r="Q56" s="53">
        <v>3036</v>
      </c>
      <c r="R56" s="53">
        <v>2778</v>
      </c>
      <c r="S56" s="100">
        <f t="shared" si="4"/>
        <v>-8.4980237154150151E-2</v>
      </c>
      <c r="T56" s="53">
        <f t="shared" si="1"/>
        <v>-258</v>
      </c>
      <c r="U56" s="100">
        <f t="shared" si="5"/>
        <v>4.1332146539644491E-3</v>
      </c>
      <c r="V56" s="100">
        <f>IFERROR(R56/R53,"-")</f>
        <v>0.24699919978660975</v>
      </c>
    </row>
    <row r="57" spans="2:22" ht="15.75" x14ac:dyDescent="0.25">
      <c r="B57" s="141" t="s">
        <v>65</v>
      </c>
      <c r="C57" s="142">
        <f>C53-C54</f>
        <v>32705</v>
      </c>
      <c r="D57" s="142">
        <f t="shared" ref="D57:H57" si="7">D53-D54</f>
        <v>-1708</v>
      </c>
      <c r="E57" s="142">
        <f t="shared" si="7"/>
        <v>1833</v>
      </c>
      <c r="F57" s="142">
        <f t="shared" si="7"/>
        <v>5224</v>
      </c>
      <c r="G57" s="142">
        <f t="shared" si="7"/>
        <v>6310</v>
      </c>
      <c r="H57" s="142">
        <f t="shared" si="7"/>
        <v>7070</v>
      </c>
      <c r="I57" s="143">
        <f t="shared" si="2"/>
        <v>0.12044374009508707</v>
      </c>
      <c r="J57" s="142">
        <f t="shared" si="3"/>
        <v>760</v>
      </c>
      <c r="K57" s="143">
        <f t="shared" si="0"/>
        <v>2.2415816244840321E-3</v>
      </c>
      <c r="L57" s="143">
        <f>H57/H53</f>
        <v>9.994486775329027E-2</v>
      </c>
      <c r="M57" s="142">
        <v>0</v>
      </c>
      <c r="N57" s="142">
        <v>128</v>
      </c>
      <c r="O57" s="142">
        <v>1238</v>
      </c>
      <c r="P57" s="142">
        <v>1494</v>
      </c>
      <c r="Q57" s="142">
        <v>4419</v>
      </c>
      <c r="R57" s="142">
        <v>4256</v>
      </c>
      <c r="S57" s="143">
        <f t="shared" si="4"/>
        <v>-3.6886173342385198E-2</v>
      </c>
      <c r="T57" s="142">
        <f t="shared" si="1"/>
        <v>-163</v>
      </c>
      <c r="U57" s="143">
        <f t="shared" si="5"/>
        <v>3.2915899216539907E-3</v>
      </c>
      <c r="V57" s="143">
        <f>IFERROR(R57/R53,"-")</f>
        <v>0.37841202098337334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203AC-95F7-4F95-9FCA-E4F661C5832B}">
  <sheetPr>
    <tabColor theme="7" tint="0.79998168889431442"/>
    <pageSetUpPr fitToPage="1"/>
  </sheetPr>
  <dimension ref="A1:W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264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54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250224</v>
      </c>
      <c r="P8" s="159">
        <v>96681</v>
      </c>
      <c r="Q8" s="159">
        <v>140346</v>
      </c>
      <c r="R8" s="159">
        <v>257117</v>
      </c>
      <c r="S8" s="159">
        <v>278594</v>
      </c>
      <c r="T8" s="159">
        <v>287810</v>
      </c>
      <c r="U8" s="160">
        <f>IFERROR(T8/S8-1,"-")</f>
        <v>3.3080396562739978E-2</v>
      </c>
      <c r="V8" s="159">
        <f>T8-S8</f>
        <v>9216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45577</v>
      </c>
      <c r="P9" s="162">
        <v>26839</v>
      </c>
      <c r="Q9" s="162">
        <v>45216</v>
      </c>
      <c r="R9" s="162">
        <v>29061</v>
      </c>
      <c r="S9" s="162">
        <v>32018</v>
      </c>
      <c r="T9" s="162">
        <v>29188</v>
      </c>
      <c r="U9" s="163">
        <f>IFERROR(T9/S9-1,"-")</f>
        <v>-8.838778187269658E-2</v>
      </c>
      <c r="V9" s="162">
        <f t="shared" ref="V9:V19" si="2">T9-S9</f>
        <v>-2830</v>
      </c>
      <c r="W9" s="163">
        <f>T9/T$8</f>
        <v>0.10141412737569924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24890</v>
      </c>
      <c r="P10" s="166">
        <v>20058</v>
      </c>
      <c r="Q10" s="166">
        <v>34195</v>
      </c>
      <c r="R10" s="166">
        <v>19943</v>
      </c>
      <c r="S10" s="166">
        <v>20738</v>
      </c>
      <c r="T10" s="166">
        <v>18376</v>
      </c>
      <c r="U10" s="167">
        <f>IFERROR(T10/S10-1,"-")</f>
        <v>-0.1138971935577201</v>
      </c>
      <c r="V10" s="166">
        <f t="shared" si="2"/>
        <v>-2362</v>
      </c>
      <c r="W10" s="167">
        <f>T10/T$8</f>
        <v>6.3847677287099128E-2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20687</v>
      </c>
      <c r="P11" s="166">
        <v>6781</v>
      </c>
      <c r="Q11" s="166">
        <v>11021</v>
      </c>
      <c r="R11" s="166">
        <v>9118</v>
      </c>
      <c r="S11" s="166">
        <v>11280</v>
      </c>
      <c r="T11" s="166">
        <v>10812</v>
      </c>
      <c r="U11" s="167">
        <f>IFERROR(T11/S11-1,"-")</f>
        <v>-4.1489361702127692E-2</v>
      </c>
      <c r="V11" s="166">
        <f t="shared" si="2"/>
        <v>-468</v>
      </c>
      <c r="W11" s="167">
        <f>T11/T$8</f>
        <v>3.7566450088600122E-2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204647</v>
      </c>
      <c r="P12" s="162">
        <v>69842</v>
      </c>
      <c r="Q12" s="162">
        <v>95130</v>
      </c>
      <c r="R12" s="162">
        <v>228056</v>
      </c>
      <c r="S12" s="162">
        <v>246576</v>
      </c>
      <c r="T12" s="162">
        <v>258622</v>
      </c>
      <c r="U12" s="163">
        <f>IFERROR(T12/S12-1,"-")</f>
        <v>4.8853091947310467E-2</v>
      </c>
      <c r="V12" s="162">
        <f t="shared" si="2"/>
        <v>12046</v>
      </c>
      <c r="W12" s="163">
        <f>T12/T$8</f>
        <v>0.89858587262430079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100583</v>
      </c>
      <c r="P13" s="166">
        <v>26093</v>
      </c>
      <c r="Q13" s="166">
        <v>26467</v>
      </c>
      <c r="R13" s="166">
        <v>96562</v>
      </c>
      <c r="S13" s="166">
        <v>105830</v>
      </c>
      <c r="T13" s="166">
        <v>116159</v>
      </c>
      <c r="U13" s="167">
        <f t="shared" ref="U13:U20" si="4">IFERROR(T13/S13-1,"-")</f>
        <v>9.7599924407067995E-2</v>
      </c>
      <c r="V13" s="166">
        <f t="shared" si="2"/>
        <v>10329</v>
      </c>
      <c r="W13" s="167">
        <f t="shared" ref="W13:W20" si="5">T13/T$8</f>
        <v>0.40359612244188875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15093</v>
      </c>
      <c r="P14" s="166">
        <v>6042</v>
      </c>
      <c r="Q14" s="166">
        <v>9298</v>
      </c>
      <c r="R14" s="166">
        <v>16587</v>
      </c>
      <c r="S14" s="166">
        <v>20785</v>
      </c>
      <c r="T14" s="166">
        <v>21459</v>
      </c>
      <c r="U14" s="167">
        <f t="shared" si="4"/>
        <v>3.2427231176329174E-2</v>
      </c>
      <c r="V14" s="166">
        <f t="shared" si="2"/>
        <v>674</v>
      </c>
      <c r="W14" s="167">
        <f t="shared" si="5"/>
        <v>7.4559605295159995E-2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19622</v>
      </c>
      <c r="P15" s="166">
        <v>6586</v>
      </c>
      <c r="Q15" s="166">
        <v>15246</v>
      </c>
      <c r="R15" s="166">
        <v>26940</v>
      </c>
      <c r="S15" s="166">
        <v>25089</v>
      </c>
      <c r="T15" s="166">
        <v>24579</v>
      </c>
      <c r="U15" s="167">
        <f t="shared" si="4"/>
        <v>-2.0327633624297459E-2</v>
      </c>
      <c r="V15" s="166">
        <f t="shared" si="2"/>
        <v>-510</v>
      </c>
      <c r="W15" s="167">
        <f t="shared" si="5"/>
        <v>8.5400090337375348E-2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3955</v>
      </c>
      <c r="P16" s="166">
        <v>1273</v>
      </c>
      <c r="Q16" s="166">
        <v>4366</v>
      </c>
      <c r="R16" s="166">
        <v>9965</v>
      </c>
      <c r="S16" s="166">
        <v>8878</v>
      </c>
      <c r="T16" s="166">
        <v>6534</v>
      </c>
      <c r="U16" s="167">
        <f t="shared" si="4"/>
        <v>-0.26402342870015771</v>
      </c>
      <c r="V16" s="166">
        <f t="shared" si="2"/>
        <v>-2344</v>
      </c>
      <c r="W16" s="167">
        <f t="shared" si="5"/>
        <v>2.27024773287933E-2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4225</v>
      </c>
      <c r="P17" s="166">
        <v>1935</v>
      </c>
      <c r="Q17" s="166">
        <v>3344</v>
      </c>
      <c r="R17" s="166">
        <v>4569</v>
      </c>
      <c r="S17" s="166">
        <v>5490</v>
      </c>
      <c r="T17" s="166">
        <v>5563</v>
      </c>
      <c r="U17" s="167">
        <f t="shared" si="4"/>
        <v>1.3296903460837894E-2</v>
      </c>
      <c r="V17" s="166">
        <f t="shared" si="2"/>
        <v>73</v>
      </c>
      <c r="W17" s="167">
        <f t="shared" si="5"/>
        <v>1.9328723810847433E-2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2428</v>
      </c>
      <c r="P18" s="166">
        <v>1979</v>
      </c>
      <c r="Q18" s="166">
        <v>1422</v>
      </c>
      <c r="R18" s="166">
        <v>3324</v>
      </c>
      <c r="S18" s="166">
        <v>3691</v>
      </c>
      <c r="T18" s="166">
        <v>3402</v>
      </c>
      <c r="U18" s="167">
        <f t="shared" si="4"/>
        <v>-7.8298564074776533E-2</v>
      </c>
      <c r="V18" s="166">
        <f t="shared" si="2"/>
        <v>-289</v>
      </c>
      <c r="W18" s="167">
        <f t="shared" si="5"/>
        <v>1.1820298113338661E-2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6221</v>
      </c>
      <c r="P19" s="166">
        <v>4050</v>
      </c>
      <c r="Q19" s="166">
        <v>947</v>
      </c>
      <c r="R19" s="166">
        <v>2079</v>
      </c>
      <c r="S19" s="166">
        <v>2885</v>
      </c>
      <c r="T19" s="166">
        <v>2731</v>
      </c>
      <c r="U19" s="167">
        <f t="shared" si="4"/>
        <v>-5.3379549393414161E-2</v>
      </c>
      <c r="V19" s="166">
        <f t="shared" si="2"/>
        <v>-154</v>
      </c>
      <c r="W19" s="167">
        <f t="shared" si="5"/>
        <v>9.4888989263750383E-3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52520</v>
      </c>
      <c r="P20" s="171">
        <f t="shared" si="7"/>
        <v>21884</v>
      </c>
      <c r="Q20" s="171">
        <f t="shared" si="7"/>
        <v>34040</v>
      </c>
      <c r="R20" s="171">
        <f t="shared" si="7"/>
        <v>68030</v>
      </c>
      <c r="S20" s="171">
        <f t="shared" si="7"/>
        <v>73928</v>
      </c>
      <c r="T20" s="171">
        <f t="shared" si="7"/>
        <v>78195</v>
      </c>
      <c r="U20" s="172">
        <f t="shared" si="4"/>
        <v>5.7718320528081346E-2</v>
      </c>
      <c r="V20" s="171">
        <f>T20-S20</f>
        <v>4267</v>
      </c>
      <c r="W20" s="172">
        <f t="shared" si="5"/>
        <v>0.27168965637052223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866AA-DDC1-4762-81AF-4D8C149D81DE}">
  <sheetPr>
    <tabColor theme="7" tint="0.79998168889431442"/>
  </sheetPr>
  <dimension ref="A1:T165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264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263</v>
      </c>
      <c r="D9" s="174" t="s">
        <v>228</v>
      </c>
      <c r="E9" s="174" t="s">
        <v>229</v>
      </c>
      <c r="F9" s="174" t="s">
        <v>230</v>
      </c>
      <c r="G9" s="174" t="s">
        <v>231</v>
      </c>
      <c r="H9" s="174" t="s">
        <v>232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263</v>
      </c>
      <c r="O9" s="174" t="s">
        <v>228</v>
      </c>
      <c r="P9" s="174" t="s">
        <v>229</v>
      </c>
      <c r="Q9" s="174" t="s">
        <v>230</v>
      </c>
      <c r="R9" s="174" t="s">
        <v>231</v>
      </c>
      <c r="S9" s="174" t="s">
        <v>232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54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96087</v>
      </c>
      <c r="D11" s="178">
        <v>224964</v>
      </c>
      <c r="E11" s="178">
        <v>455417</v>
      </c>
      <c r="F11" s="178">
        <v>453884</v>
      </c>
      <c r="G11" s="178">
        <v>480798</v>
      </c>
      <c r="H11" s="178">
        <v>487331</v>
      </c>
      <c r="I11" s="179">
        <f t="shared" ref="I11:I23" si="0">IFERROR(H11/G11-1,"-")</f>
        <v>1.358782690443805E-2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10219</v>
      </c>
      <c r="P11" s="178">
        <v>23111</v>
      </c>
      <c r="Q11" s="178">
        <v>24276</v>
      </c>
      <c r="R11" s="178">
        <v>24893</v>
      </c>
      <c r="S11" s="179">
        <f t="shared" ref="S11:S23" si="1">IFERROR(R11/Q11-1,"-")</f>
        <v>2.5416048772450184E-2</v>
      </c>
      <c r="T11" s="179">
        <f>R11/R11</f>
        <v>1</v>
      </c>
    </row>
    <row r="12" spans="1:20" x14ac:dyDescent="0.25">
      <c r="B12" s="161" t="s">
        <v>99</v>
      </c>
      <c r="C12" s="162">
        <v>45962</v>
      </c>
      <c r="D12" s="162">
        <v>111387</v>
      </c>
      <c r="E12" s="162">
        <v>135433</v>
      </c>
      <c r="F12" s="162">
        <v>123126</v>
      </c>
      <c r="G12" s="162">
        <v>121556</v>
      </c>
      <c r="H12" s="162">
        <v>129677</v>
      </c>
      <c r="I12" s="163">
        <f t="shared" si="0"/>
        <v>6.6808713679291865E-2</v>
      </c>
      <c r="J12" s="163">
        <f>H12/H11</f>
        <v>0.26609634929852605</v>
      </c>
      <c r="K12" s="81"/>
      <c r="L12" s="81"/>
      <c r="M12" s="161" t="s">
        <v>99</v>
      </c>
      <c r="N12" s="162">
        <v>0</v>
      </c>
      <c r="O12" s="162">
        <v>4124</v>
      </c>
      <c r="P12" s="162">
        <v>4035</v>
      </c>
      <c r="Q12" s="162">
        <v>4301</v>
      </c>
      <c r="R12" s="162">
        <v>4112</v>
      </c>
      <c r="S12" s="163">
        <f t="shared" si="1"/>
        <v>-4.3943269007207575E-2</v>
      </c>
      <c r="T12" s="163">
        <f>R12/R11</f>
        <v>0.16518700036154743</v>
      </c>
    </row>
    <row r="13" spans="1:20" x14ac:dyDescent="0.25">
      <c r="B13" s="165" t="s">
        <v>105</v>
      </c>
      <c r="C13" s="166">
        <v>23644</v>
      </c>
      <c r="D13" s="166">
        <v>51146</v>
      </c>
      <c r="E13" s="166">
        <v>64498</v>
      </c>
      <c r="F13" s="166">
        <v>56467</v>
      </c>
      <c r="G13" s="166">
        <v>54129</v>
      </c>
      <c r="H13" s="166">
        <v>55340</v>
      </c>
      <c r="I13" s="167">
        <f t="shared" si="0"/>
        <v>2.2372480555709506E-2</v>
      </c>
      <c r="J13" s="167">
        <f>H13/H11</f>
        <v>0.1135573152539034</v>
      </c>
      <c r="K13" s="81"/>
      <c r="L13" s="81"/>
      <c r="M13" s="165" t="s">
        <v>105</v>
      </c>
      <c r="N13" s="166">
        <v>0</v>
      </c>
      <c r="O13" s="166">
        <v>2148</v>
      </c>
      <c r="P13" s="166">
        <v>2676</v>
      </c>
      <c r="Q13" s="166">
        <v>2798</v>
      </c>
      <c r="R13" s="166">
        <v>2896</v>
      </c>
      <c r="S13" s="167">
        <f t="shared" si="1"/>
        <v>3.5025017869906971E-2</v>
      </c>
      <c r="T13" s="167">
        <f>R13/R11</f>
        <v>0.11633792632466959</v>
      </c>
    </row>
    <row r="14" spans="1:20" x14ac:dyDescent="0.25">
      <c r="B14" s="165" t="s">
        <v>102</v>
      </c>
      <c r="C14" s="166">
        <v>22318</v>
      </c>
      <c r="D14" s="166">
        <v>60241</v>
      </c>
      <c r="E14" s="166">
        <v>70935</v>
      </c>
      <c r="F14" s="166">
        <v>66659</v>
      </c>
      <c r="G14" s="166">
        <v>67427</v>
      </c>
      <c r="H14" s="166">
        <v>74337</v>
      </c>
      <c r="I14" s="167">
        <f t="shared" si="0"/>
        <v>0.10248120189241705</v>
      </c>
      <c r="J14" s="167">
        <f>H14/H11</f>
        <v>0.15253903404462266</v>
      </c>
      <c r="K14" s="81"/>
      <c r="L14" s="81"/>
      <c r="M14" s="165" t="s">
        <v>102</v>
      </c>
      <c r="N14" s="166">
        <v>0</v>
      </c>
      <c r="O14" s="166">
        <v>1976</v>
      </c>
      <c r="P14" s="166">
        <v>1359</v>
      </c>
      <c r="Q14" s="166">
        <v>1503</v>
      </c>
      <c r="R14" s="166">
        <v>1216</v>
      </c>
      <c r="S14" s="167">
        <f t="shared" si="1"/>
        <v>-0.19095143047238861</v>
      </c>
      <c r="T14" s="167">
        <f>R14/R11</f>
        <v>4.884907403687784E-2</v>
      </c>
    </row>
    <row r="15" spans="1:20" x14ac:dyDescent="0.25">
      <c r="B15" s="161" t="s">
        <v>109</v>
      </c>
      <c r="C15" s="162">
        <v>50125</v>
      </c>
      <c r="D15" s="162">
        <v>113577</v>
      </c>
      <c r="E15" s="162">
        <v>319984</v>
      </c>
      <c r="F15" s="162">
        <v>330758</v>
      </c>
      <c r="G15" s="162">
        <v>359242</v>
      </c>
      <c r="H15" s="162">
        <v>357654</v>
      </c>
      <c r="I15" s="163">
        <f t="shared" si="0"/>
        <v>-4.4204185479426172E-3</v>
      </c>
      <c r="J15" s="163">
        <f>H15/H11</f>
        <v>0.7339036507014739</v>
      </c>
      <c r="K15" s="81"/>
      <c r="L15" s="81"/>
      <c r="M15" s="161" t="s">
        <v>109</v>
      </c>
      <c r="N15" s="162">
        <v>0</v>
      </c>
      <c r="O15" s="162">
        <v>6095</v>
      </c>
      <c r="P15" s="162">
        <v>19076</v>
      </c>
      <c r="Q15" s="162">
        <v>19975</v>
      </c>
      <c r="R15" s="162">
        <v>20781</v>
      </c>
      <c r="S15" s="163">
        <f t="shared" si="1"/>
        <v>4.0350438047559445E-2</v>
      </c>
      <c r="T15" s="163">
        <f>R15/R11</f>
        <v>0.83481299963845257</v>
      </c>
    </row>
    <row r="16" spans="1:20" x14ac:dyDescent="0.25">
      <c r="B16" s="165" t="s">
        <v>112</v>
      </c>
      <c r="C16" s="166">
        <v>18443</v>
      </c>
      <c r="D16" s="166">
        <v>17629</v>
      </c>
      <c r="E16" s="166">
        <v>165818</v>
      </c>
      <c r="F16" s="166">
        <v>169874</v>
      </c>
      <c r="G16" s="166">
        <v>185055</v>
      </c>
      <c r="H16" s="166">
        <v>185252</v>
      </c>
      <c r="I16" s="167">
        <f t="shared" si="0"/>
        <v>1.0645483775093556E-3</v>
      </c>
      <c r="J16" s="167">
        <f>H16/H11</f>
        <v>0.38013588300354378</v>
      </c>
      <c r="K16" s="81"/>
      <c r="L16" s="81"/>
      <c r="M16" s="165" t="s">
        <v>112</v>
      </c>
      <c r="N16" s="166">
        <v>0</v>
      </c>
      <c r="O16" s="166">
        <v>659</v>
      </c>
      <c r="P16" s="166">
        <v>8399</v>
      </c>
      <c r="Q16" s="166">
        <v>9581</v>
      </c>
      <c r="R16" s="166">
        <v>10171</v>
      </c>
      <c r="S16" s="167">
        <f t="shared" si="1"/>
        <v>6.1580210833942273E-2</v>
      </c>
      <c r="T16" s="167">
        <f>R16/R11</f>
        <v>0.40858875989233923</v>
      </c>
    </row>
    <row r="17" spans="1:20" x14ac:dyDescent="0.25">
      <c r="B17" s="165" t="s">
        <v>115</v>
      </c>
      <c r="C17" s="166">
        <v>7854</v>
      </c>
      <c r="D17" s="166">
        <v>18480</v>
      </c>
      <c r="E17" s="166">
        <v>26193</v>
      </c>
      <c r="F17" s="166">
        <v>26813</v>
      </c>
      <c r="G17" s="166">
        <v>27620</v>
      </c>
      <c r="H17" s="166">
        <v>26267</v>
      </c>
      <c r="I17" s="167">
        <f t="shared" si="0"/>
        <v>-4.8986241853729129E-2</v>
      </c>
      <c r="J17" s="167">
        <f>H17/H11</f>
        <v>5.3899710874128676E-2</v>
      </c>
      <c r="K17" s="81"/>
      <c r="L17" s="81"/>
      <c r="M17" s="165" t="s">
        <v>115</v>
      </c>
      <c r="N17" s="166">
        <v>0</v>
      </c>
      <c r="O17" s="166">
        <v>675</v>
      </c>
      <c r="P17" s="166">
        <v>1114</v>
      </c>
      <c r="Q17" s="166">
        <v>1435</v>
      </c>
      <c r="R17" s="166">
        <v>1166</v>
      </c>
      <c r="S17" s="167">
        <f t="shared" si="1"/>
        <v>-0.18745644599303135</v>
      </c>
      <c r="T17" s="167">
        <f>R17/R11</f>
        <v>4.6840477242598322E-2</v>
      </c>
    </row>
    <row r="18" spans="1:20" x14ac:dyDescent="0.25">
      <c r="B18" s="165" t="s">
        <v>118</v>
      </c>
      <c r="C18" s="166">
        <v>1663</v>
      </c>
      <c r="D18" s="166">
        <v>11943</v>
      </c>
      <c r="E18" s="166">
        <v>15278</v>
      </c>
      <c r="F18" s="166">
        <v>16278</v>
      </c>
      <c r="G18" s="166">
        <v>17707</v>
      </c>
      <c r="H18" s="166">
        <v>19118</v>
      </c>
      <c r="I18" s="167">
        <f t="shared" si="0"/>
        <v>7.9685999887050274E-2</v>
      </c>
      <c r="J18" s="167">
        <f>H18/H11</f>
        <v>3.9230009993207901E-2</v>
      </c>
      <c r="K18" s="81"/>
      <c r="L18" s="81"/>
      <c r="M18" s="165" t="s">
        <v>118</v>
      </c>
      <c r="N18" s="166">
        <v>0</v>
      </c>
      <c r="O18" s="166">
        <v>1143</v>
      </c>
      <c r="P18" s="166">
        <v>2623</v>
      </c>
      <c r="Q18" s="166">
        <v>1969</v>
      </c>
      <c r="R18" s="166">
        <v>1892</v>
      </c>
      <c r="S18" s="167">
        <f t="shared" si="1"/>
        <v>-3.9106145251396662E-2</v>
      </c>
      <c r="T18" s="167">
        <f>R18/R11</f>
        <v>7.6005302695536903E-2</v>
      </c>
    </row>
    <row r="19" spans="1:20" x14ac:dyDescent="0.25">
      <c r="B19" s="165" t="s">
        <v>125</v>
      </c>
      <c r="C19" s="166">
        <v>3109</v>
      </c>
      <c r="D19" s="166">
        <v>7761</v>
      </c>
      <c r="E19" s="166">
        <v>15218</v>
      </c>
      <c r="F19" s="166">
        <v>14552</v>
      </c>
      <c r="G19" s="166">
        <v>16518</v>
      </c>
      <c r="H19" s="166">
        <v>15790</v>
      </c>
      <c r="I19" s="167">
        <f t="shared" si="0"/>
        <v>-4.407313234047705E-2</v>
      </c>
      <c r="J19" s="167">
        <f>H19/H11</f>
        <v>3.2400975928065318E-2</v>
      </c>
      <c r="K19" s="81"/>
      <c r="L19" s="81"/>
      <c r="M19" s="165" t="s">
        <v>125</v>
      </c>
      <c r="N19" s="166">
        <v>0</v>
      </c>
      <c r="O19" s="166">
        <v>160</v>
      </c>
      <c r="P19" s="166">
        <v>1141</v>
      </c>
      <c r="Q19" s="166">
        <v>865</v>
      </c>
      <c r="R19" s="166">
        <v>531</v>
      </c>
      <c r="S19" s="167">
        <f t="shared" si="1"/>
        <v>-0.38612716763005783</v>
      </c>
      <c r="T19" s="167">
        <f>R19/R11</f>
        <v>2.1331297955248463E-2</v>
      </c>
    </row>
    <row r="20" spans="1:20" x14ac:dyDescent="0.25">
      <c r="B20" s="165" t="s">
        <v>121</v>
      </c>
      <c r="C20" s="166">
        <v>3812</v>
      </c>
      <c r="D20" s="166">
        <v>8901</v>
      </c>
      <c r="E20" s="166">
        <v>14155</v>
      </c>
      <c r="F20" s="166">
        <v>15668</v>
      </c>
      <c r="G20" s="166">
        <v>15572</v>
      </c>
      <c r="H20" s="166">
        <v>13755</v>
      </c>
      <c r="I20" s="167">
        <f t="shared" si="0"/>
        <v>-0.11668379142049834</v>
      </c>
      <c r="J20" s="167">
        <f>H20/H11</f>
        <v>2.8225169340756077E-2</v>
      </c>
      <c r="K20" s="81"/>
      <c r="L20" s="81"/>
      <c r="M20" s="165" t="s">
        <v>121</v>
      </c>
      <c r="N20" s="166">
        <v>0</v>
      </c>
      <c r="O20" s="166">
        <v>202</v>
      </c>
      <c r="P20" s="166">
        <v>528</v>
      </c>
      <c r="Q20" s="166">
        <v>693</v>
      </c>
      <c r="R20" s="166">
        <v>628</v>
      </c>
      <c r="S20" s="167">
        <f t="shared" si="1"/>
        <v>-9.3795093795093765E-2</v>
      </c>
      <c r="T20" s="167">
        <f>R20/R11</f>
        <v>2.5227975736150723E-2</v>
      </c>
    </row>
    <row r="21" spans="1:20" x14ac:dyDescent="0.25">
      <c r="B21" s="165" t="s">
        <v>130</v>
      </c>
      <c r="C21" s="166">
        <v>88</v>
      </c>
      <c r="D21" s="166">
        <v>1270</v>
      </c>
      <c r="E21" s="166">
        <v>2101</v>
      </c>
      <c r="F21" s="166">
        <v>1389</v>
      </c>
      <c r="G21" s="166">
        <v>2173</v>
      </c>
      <c r="H21" s="166">
        <v>2052</v>
      </c>
      <c r="I21" s="167">
        <f t="shared" si="0"/>
        <v>-5.5683387022549491E-2</v>
      </c>
      <c r="J21" s="167">
        <f>H21/H11</f>
        <v>4.2106904752621938E-3</v>
      </c>
      <c r="K21" s="81"/>
      <c r="L21" s="81"/>
      <c r="M21" s="165" t="s">
        <v>130</v>
      </c>
      <c r="N21" s="166">
        <v>0</v>
      </c>
      <c r="O21" s="166">
        <v>28</v>
      </c>
      <c r="P21" s="166">
        <v>80</v>
      </c>
      <c r="Q21" s="166">
        <v>5</v>
      </c>
      <c r="R21" s="166">
        <v>17</v>
      </c>
      <c r="S21" s="167">
        <f t="shared" si="1"/>
        <v>2.4</v>
      </c>
      <c r="T21" s="167">
        <f>R21/R11</f>
        <v>6.8292291005503554E-4</v>
      </c>
    </row>
    <row r="22" spans="1:20" x14ac:dyDescent="0.25">
      <c r="A22" s="169"/>
      <c r="B22" s="165" t="s">
        <v>133</v>
      </c>
      <c r="C22" s="166">
        <v>58</v>
      </c>
      <c r="D22" s="166">
        <v>216</v>
      </c>
      <c r="E22" s="166">
        <v>648</v>
      </c>
      <c r="F22" s="166">
        <v>860</v>
      </c>
      <c r="G22" s="166">
        <v>563</v>
      </c>
      <c r="H22" s="166">
        <v>475</v>
      </c>
      <c r="I22" s="167">
        <f t="shared" si="0"/>
        <v>-0.15630550621669625</v>
      </c>
      <c r="J22" s="167">
        <f>H22/H11</f>
        <v>9.7469686927365593E-4</v>
      </c>
      <c r="K22" s="81"/>
      <c r="L22" s="81"/>
      <c r="M22" s="165" t="s">
        <v>133</v>
      </c>
      <c r="N22" s="166">
        <v>0</v>
      </c>
      <c r="O22" s="166">
        <v>12</v>
      </c>
      <c r="P22" s="166">
        <v>29</v>
      </c>
      <c r="Q22" s="166">
        <v>13</v>
      </c>
      <c r="R22" s="166">
        <v>25</v>
      </c>
      <c r="S22" s="167">
        <f t="shared" si="1"/>
        <v>0.92307692307692313</v>
      </c>
      <c r="T22" s="167">
        <f>R22/R11</f>
        <v>1.0042983971397582E-3</v>
      </c>
    </row>
    <row r="23" spans="1:20" x14ac:dyDescent="0.25">
      <c r="B23" s="170" t="s">
        <v>147</v>
      </c>
      <c r="C23" s="171">
        <f t="shared" ref="C23:H23" si="2">C15-SUM(C16:C22)</f>
        <v>15098</v>
      </c>
      <c r="D23" s="171">
        <f t="shared" si="2"/>
        <v>47377</v>
      </c>
      <c r="E23" s="171">
        <f t="shared" si="2"/>
        <v>80573</v>
      </c>
      <c r="F23" s="171">
        <f t="shared" si="2"/>
        <v>85324</v>
      </c>
      <c r="G23" s="171">
        <f t="shared" si="2"/>
        <v>94034</v>
      </c>
      <c r="H23" s="171">
        <f t="shared" si="2"/>
        <v>94945</v>
      </c>
      <c r="I23" s="172">
        <f t="shared" si="0"/>
        <v>9.6879851968436625E-3</v>
      </c>
      <c r="J23" s="172">
        <f>H23/H11</f>
        <v>0.19482651421723635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3216</v>
      </c>
      <c r="P23" s="171">
        <f>P15-SUM(P16:P22)</f>
        <v>5162</v>
      </c>
      <c r="Q23" s="171">
        <f>Q15-SUM(Q16:Q22)</f>
        <v>5414</v>
      </c>
      <c r="R23" s="171">
        <f>R15-SUM(R16:R22)</f>
        <v>6351</v>
      </c>
      <c r="S23" s="172">
        <f t="shared" si="1"/>
        <v>0.17306981898780949</v>
      </c>
      <c r="T23" s="172">
        <f>R23/R11</f>
        <v>0.25513196480938416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94144</v>
      </c>
      <c r="E25" s="178">
        <v>164843</v>
      </c>
      <c r="F25" s="178">
        <v>163971</v>
      </c>
      <c r="G25" s="178">
        <v>166795</v>
      </c>
      <c r="H25" s="178">
        <v>155030</v>
      </c>
      <c r="I25" s="179">
        <f t="shared" ref="I25:I37" si="3">IFERROR(H25/G25-1,"-")</f>
        <v>-7.0535687520609125E-2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41599</v>
      </c>
      <c r="E26" s="162">
        <v>30318</v>
      </c>
      <c r="F26" s="162">
        <v>23211</v>
      </c>
      <c r="G26" s="162">
        <v>19632</v>
      </c>
      <c r="H26" s="162">
        <v>17558</v>
      </c>
      <c r="I26" s="163">
        <f t="shared" si="3"/>
        <v>-0.1056438467807661</v>
      </c>
      <c r="J26" s="163">
        <f>H26/H25</f>
        <v>0.11325549893568987</v>
      </c>
    </row>
    <row r="27" spans="1:20" x14ac:dyDescent="0.25">
      <c r="B27" s="165" t="s">
        <v>105</v>
      </c>
      <c r="C27" s="166">
        <v>0</v>
      </c>
      <c r="D27" s="166">
        <v>19460</v>
      </c>
      <c r="E27" s="166">
        <v>12391</v>
      </c>
      <c r="F27" s="166">
        <v>9771</v>
      </c>
      <c r="G27" s="166">
        <v>8054</v>
      </c>
      <c r="H27" s="166">
        <v>8557</v>
      </c>
      <c r="I27" s="167">
        <f t="shared" si="3"/>
        <v>6.2453439284827494E-2</v>
      </c>
      <c r="J27" s="167">
        <f>H27/H25</f>
        <v>5.5195768560923696E-2</v>
      </c>
    </row>
    <row r="28" spans="1:20" x14ac:dyDescent="0.25">
      <c r="B28" s="165" t="s">
        <v>102</v>
      </c>
      <c r="C28" s="166">
        <v>0</v>
      </c>
      <c r="D28" s="166">
        <v>22139</v>
      </c>
      <c r="E28" s="166">
        <v>17927</v>
      </c>
      <c r="F28" s="166">
        <v>13440</v>
      </c>
      <c r="G28" s="166">
        <v>11578</v>
      </c>
      <c r="H28" s="166">
        <v>9001</v>
      </c>
      <c r="I28" s="167">
        <f t="shared" si="3"/>
        <v>-0.22257730177923651</v>
      </c>
      <c r="J28" s="167">
        <f>H28/H25</f>
        <v>5.8059730374766173E-2</v>
      </c>
    </row>
    <row r="29" spans="1:20" x14ac:dyDescent="0.25">
      <c r="B29" s="161" t="s">
        <v>109</v>
      </c>
      <c r="C29" s="162">
        <v>0</v>
      </c>
      <c r="D29" s="162">
        <v>52545</v>
      </c>
      <c r="E29" s="162">
        <v>134525</v>
      </c>
      <c r="F29" s="162">
        <v>140760</v>
      </c>
      <c r="G29" s="162">
        <v>147163</v>
      </c>
      <c r="H29" s="162">
        <v>137472</v>
      </c>
      <c r="I29" s="163">
        <f t="shared" si="3"/>
        <v>-6.5852150336701443E-2</v>
      </c>
      <c r="J29" s="163">
        <f>H29/H25</f>
        <v>0.88674450106431013</v>
      </c>
    </row>
    <row r="30" spans="1:20" x14ac:dyDescent="0.25">
      <c r="B30" s="165" t="s">
        <v>112</v>
      </c>
      <c r="C30" s="166">
        <v>0</v>
      </c>
      <c r="D30" s="166">
        <v>9512</v>
      </c>
      <c r="E30" s="166">
        <v>73077</v>
      </c>
      <c r="F30" s="166">
        <v>75546</v>
      </c>
      <c r="G30" s="166">
        <v>79721</v>
      </c>
      <c r="H30" s="166">
        <v>75152</v>
      </c>
      <c r="I30" s="167">
        <f t="shared" si="3"/>
        <v>-5.7312376914489316E-2</v>
      </c>
      <c r="J30" s="167">
        <f>H30/H25</f>
        <v>0.48475778881506804</v>
      </c>
    </row>
    <row r="31" spans="1:20" x14ac:dyDescent="0.25">
      <c r="B31" s="165" t="s">
        <v>115</v>
      </c>
      <c r="C31" s="166">
        <v>0</v>
      </c>
      <c r="D31" s="166">
        <v>11072</v>
      </c>
      <c r="E31" s="166">
        <v>13069</v>
      </c>
      <c r="F31" s="166">
        <v>13705</v>
      </c>
      <c r="G31" s="166">
        <v>13567</v>
      </c>
      <c r="H31" s="166">
        <v>12170</v>
      </c>
      <c r="I31" s="167">
        <f t="shared" si="3"/>
        <v>-0.10297044298665881</v>
      </c>
      <c r="J31" s="167">
        <f>H31/H25</f>
        <v>7.8500935302844604E-2</v>
      </c>
    </row>
    <row r="32" spans="1:20" x14ac:dyDescent="0.25">
      <c r="B32" s="165" t="s">
        <v>118</v>
      </c>
      <c r="C32" s="166">
        <v>0</v>
      </c>
      <c r="D32" s="166">
        <v>4549</v>
      </c>
      <c r="E32" s="166">
        <v>5091</v>
      </c>
      <c r="F32" s="166">
        <v>5154</v>
      </c>
      <c r="G32" s="166">
        <v>4329</v>
      </c>
      <c r="H32" s="166">
        <v>4042</v>
      </c>
      <c r="I32" s="167">
        <f t="shared" si="3"/>
        <v>-6.6297066297066332E-2</v>
      </c>
      <c r="J32" s="167">
        <f>H32/H25</f>
        <v>2.6072373089079531E-2</v>
      </c>
    </row>
    <row r="33" spans="2:10" x14ac:dyDescent="0.25">
      <c r="B33" s="165" t="s">
        <v>125</v>
      </c>
      <c r="C33" s="166">
        <v>0</v>
      </c>
      <c r="D33" s="166">
        <v>3643</v>
      </c>
      <c r="E33" s="166">
        <v>6649</v>
      </c>
      <c r="F33" s="166">
        <v>6648</v>
      </c>
      <c r="G33" s="166">
        <v>7014</v>
      </c>
      <c r="H33" s="166">
        <v>6431</v>
      </c>
      <c r="I33" s="167">
        <f t="shared" si="3"/>
        <v>-8.3119475335044157E-2</v>
      </c>
      <c r="J33" s="167">
        <f>H33/H25</f>
        <v>4.1482293749596853E-2</v>
      </c>
    </row>
    <row r="34" spans="2:10" x14ac:dyDescent="0.25">
      <c r="B34" s="165" t="s">
        <v>121</v>
      </c>
      <c r="C34" s="166">
        <v>0</v>
      </c>
      <c r="D34" s="166">
        <v>5182</v>
      </c>
      <c r="E34" s="166">
        <v>7856</v>
      </c>
      <c r="F34" s="166">
        <v>8079</v>
      </c>
      <c r="G34" s="166">
        <v>8019</v>
      </c>
      <c r="H34" s="166">
        <v>7025</v>
      </c>
      <c r="I34" s="167">
        <f t="shared" si="3"/>
        <v>-0.12395560543708695</v>
      </c>
      <c r="J34" s="167">
        <f>H34/H25</f>
        <v>4.5313810230278008E-2</v>
      </c>
    </row>
    <row r="35" spans="2:10" x14ac:dyDescent="0.25">
      <c r="B35" s="165" t="s">
        <v>130</v>
      </c>
      <c r="C35" s="166">
        <v>0</v>
      </c>
      <c r="D35" s="166">
        <v>194</v>
      </c>
      <c r="E35" s="166">
        <v>687</v>
      </c>
      <c r="F35" s="166">
        <v>522</v>
      </c>
      <c r="G35" s="166">
        <v>1214</v>
      </c>
      <c r="H35" s="166">
        <v>818</v>
      </c>
      <c r="I35" s="167">
        <f t="shared" si="3"/>
        <v>-0.32619439868204281</v>
      </c>
      <c r="J35" s="167">
        <f>H35/H25</f>
        <v>5.276398116493582E-3</v>
      </c>
    </row>
    <row r="36" spans="2:10" x14ac:dyDescent="0.25">
      <c r="B36" s="165" t="s">
        <v>133</v>
      </c>
      <c r="C36" s="166">
        <v>0</v>
      </c>
      <c r="D36" s="166">
        <v>70</v>
      </c>
      <c r="E36" s="166">
        <v>242</v>
      </c>
      <c r="F36" s="166">
        <v>391</v>
      </c>
      <c r="G36" s="166">
        <v>247</v>
      </c>
      <c r="H36" s="166">
        <v>144</v>
      </c>
      <c r="I36" s="167">
        <f t="shared" si="3"/>
        <v>-0.417004048582996</v>
      </c>
      <c r="J36" s="167">
        <f>H36/H25</f>
        <v>9.2885248016512931E-4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18323</v>
      </c>
      <c r="E37" s="171">
        <f t="shared" si="4"/>
        <v>27854</v>
      </c>
      <c r="F37" s="171">
        <f t="shared" si="4"/>
        <v>30715</v>
      </c>
      <c r="G37" s="171">
        <f t="shared" si="4"/>
        <v>33052</v>
      </c>
      <c r="H37" s="171">
        <f t="shared" si="4"/>
        <v>31690</v>
      </c>
      <c r="I37" s="172">
        <f t="shared" si="3"/>
        <v>-4.1207793779499013E-2</v>
      </c>
      <c r="J37" s="172">
        <f>H37/H25</f>
        <v>0.20441204928078435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42074</v>
      </c>
      <c r="E39" s="178">
        <v>119732</v>
      </c>
      <c r="F39" s="178">
        <v>112830</v>
      </c>
      <c r="G39" s="178">
        <v>121148</v>
      </c>
      <c r="H39" s="178">
        <v>127552</v>
      </c>
      <c r="I39" s="179">
        <f t="shared" ref="I39:I51" si="5">IFERROR(H39/G39-1,"-")</f>
        <v>5.2860963449664844E-2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14397</v>
      </c>
      <c r="E40" s="162">
        <v>18621</v>
      </c>
      <c r="F40" s="162">
        <v>14490</v>
      </c>
      <c r="G40" s="162">
        <v>14582</v>
      </c>
      <c r="H40" s="162">
        <v>14169</v>
      </c>
      <c r="I40" s="163">
        <f t="shared" si="5"/>
        <v>-2.8322589493896544E-2</v>
      </c>
      <c r="J40" s="163">
        <f>H40/H39</f>
        <v>0.1110841068740592</v>
      </c>
    </row>
    <row r="41" spans="2:10" x14ac:dyDescent="0.25">
      <c r="B41" s="165" t="s">
        <v>105</v>
      </c>
      <c r="C41" s="166">
        <v>0</v>
      </c>
      <c r="D41" s="166">
        <v>7964</v>
      </c>
      <c r="E41" s="166">
        <v>8149</v>
      </c>
      <c r="F41" s="166">
        <v>6870</v>
      </c>
      <c r="G41" s="166">
        <v>6983</v>
      </c>
      <c r="H41" s="166">
        <v>6208</v>
      </c>
      <c r="I41" s="167">
        <f t="shared" si="5"/>
        <v>-0.11098381784333378</v>
      </c>
      <c r="J41" s="167">
        <f>H41/H39</f>
        <v>4.8670346211741093E-2</v>
      </c>
    </row>
    <row r="42" spans="2:10" x14ac:dyDescent="0.25">
      <c r="B42" s="165" t="s">
        <v>102</v>
      </c>
      <c r="C42" s="166">
        <v>0</v>
      </c>
      <c r="D42" s="166">
        <v>6433</v>
      </c>
      <c r="E42" s="166">
        <v>10472</v>
      </c>
      <c r="F42" s="166">
        <v>7620</v>
      </c>
      <c r="G42" s="166">
        <v>7599</v>
      </c>
      <c r="H42" s="166">
        <v>7961</v>
      </c>
      <c r="I42" s="167">
        <f t="shared" si="5"/>
        <v>4.7637847085142848E-2</v>
      </c>
      <c r="J42" s="167">
        <f>H42/H39</f>
        <v>6.2413760662318116E-2</v>
      </c>
    </row>
    <row r="43" spans="2:10" x14ac:dyDescent="0.25">
      <c r="B43" s="161" t="s">
        <v>109</v>
      </c>
      <c r="C43" s="162">
        <v>0</v>
      </c>
      <c r="D43" s="162">
        <v>27677</v>
      </c>
      <c r="E43" s="162">
        <v>101111</v>
      </c>
      <c r="F43" s="162">
        <v>98340</v>
      </c>
      <c r="G43" s="162">
        <v>106566</v>
      </c>
      <c r="H43" s="162">
        <v>113383</v>
      </c>
      <c r="I43" s="163">
        <f t="shared" si="5"/>
        <v>6.3969746448210518E-2</v>
      </c>
      <c r="J43" s="163">
        <f>H43/H39</f>
        <v>0.88891589312594077</v>
      </c>
    </row>
    <row r="44" spans="2:10" x14ac:dyDescent="0.25">
      <c r="B44" s="165" t="s">
        <v>112</v>
      </c>
      <c r="C44" s="166">
        <v>0</v>
      </c>
      <c r="D44" s="166">
        <v>4901</v>
      </c>
      <c r="E44" s="166">
        <v>59229</v>
      </c>
      <c r="F44" s="166">
        <v>59288</v>
      </c>
      <c r="G44" s="166">
        <v>64142</v>
      </c>
      <c r="H44" s="166">
        <v>66362</v>
      </c>
      <c r="I44" s="167">
        <f t="shared" si="5"/>
        <v>3.4610707492750414E-2</v>
      </c>
      <c r="J44" s="167">
        <f>H44/H39</f>
        <v>0.52027408429503263</v>
      </c>
    </row>
    <row r="45" spans="2:10" x14ac:dyDescent="0.25">
      <c r="B45" s="165" t="s">
        <v>115</v>
      </c>
      <c r="C45" s="166">
        <v>0</v>
      </c>
      <c r="D45" s="166">
        <v>1389</v>
      </c>
      <c r="E45" s="166">
        <v>2941</v>
      </c>
      <c r="F45" s="166">
        <v>2534</v>
      </c>
      <c r="G45" s="166">
        <v>2455</v>
      </c>
      <c r="H45" s="166">
        <v>3114</v>
      </c>
      <c r="I45" s="167">
        <f t="shared" si="5"/>
        <v>0.26843177189409362</v>
      </c>
      <c r="J45" s="167">
        <f>H45/H39</f>
        <v>2.4413572503763172E-2</v>
      </c>
    </row>
    <row r="46" spans="2:10" x14ac:dyDescent="0.25">
      <c r="B46" s="165" t="s">
        <v>118</v>
      </c>
      <c r="C46" s="166">
        <v>0</v>
      </c>
      <c r="D46" s="166">
        <v>2008</v>
      </c>
      <c r="E46" s="166">
        <v>1994</v>
      </c>
      <c r="F46" s="166">
        <v>2053</v>
      </c>
      <c r="G46" s="166">
        <v>2235</v>
      </c>
      <c r="H46" s="166">
        <v>2775</v>
      </c>
      <c r="I46" s="167">
        <f t="shared" si="5"/>
        <v>0.24161073825503365</v>
      </c>
      <c r="J46" s="167">
        <f>H46/H39</f>
        <v>2.1755832915203211E-2</v>
      </c>
    </row>
    <row r="47" spans="2:10" x14ac:dyDescent="0.25">
      <c r="B47" s="165" t="s">
        <v>125</v>
      </c>
      <c r="C47" s="166">
        <v>0</v>
      </c>
      <c r="D47" s="166">
        <v>2798</v>
      </c>
      <c r="E47" s="166">
        <v>5544</v>
      </c>
      <c r="F47" s="166">
        <v>4636</v>
      </c>
      <c r="G47" s="166">
        <v>5583</v>
      </c>
      <c r="H47" s="166">
        <v>5490</v>
      </c>
      <c r="I47" s="167">
        <f t="shared" si="5"/>
        <v>-1.6657710908113965E-2</v>
      </c>
      <c r="J47" s="167">
        <f>H47/H39</f>
        <v>4.304126944305068E-2</v>
      </c>
    </row>
    <row r="48" spans="2:10" x14ac:dyDescent="0.25">
      <c r="B48" s="165" t="s">
        <v>121</v>
      </c>
      <c r="C48" s="166">
        <v>0</v>
      </c>
      <c r="D48" s="166">
        <v>2128</v>
      </c>
      <c r="E48" s="166">
        <v>3593</v>
      </c>
      <c r="F48" s="166">
        <v>4014</v>
      </c>
      <c r="G48" s="166">
        <v>4277</v>
      </c>
      <c r="H48" s="166">
        <v>3795</v>
      </c>
      <c r="I48" s="167">
        <f t="shared" si="5"/>
        <v>-0.11269581482347435</v>
      </c>
      <c r="J48" s="167">
        <f>H48/H39</f>
        <v>2.9752571500250877E-2</v>
      </c>
    </row>
    <row r="49" spans="2:10" x14ac:dyDescent="0.25">
      <c r="B49" s="165" t="s">
        <v>130</v>
      </c>
      <c r="C49" s="166">
        <v>0</v>
      </c>
      <c r="D49" s="166">
        <v>841</v>
      </c>
      <c r="E49" s="166">
        <v>835</v>
      </c>
      <c r="F49" s="166">
        <v>491</v>
      </c>
      <c r="G49" s="166">
        <v>639</v>
      </c>
      <c r="H49" s="166">
        <v>620</v>
      </c>
      <c r="I49" s="167">
        <f t="shared" si="5"/>
        <v>-2.9733959311424085E-2</v>
      </c>
      <c r="J49" s="167">
        <f>H49/H39</f>
        <v>4.8607626693426996E-3</v>
      </c>
    </row>
    <row r="50" spans="2:10" x14ac:dyDescent="0.25">
      <c r="B50" s="165" t="s">
        <v>133</v>
      </c>
      <c r="C50" s="166">
        <v>0</v>
      </c>
      <c r="D50" s="166">
        <v>57</v>
      </c>
      <c r="E50" s="166">
        <v>162</v>
      </c>
      <c r="F50" s="166">
        <v>231</v>
      </c>
      <c r="G50" s="166">
        <v>114</v>
      </c>
      <c r="H50" s="166">
        <v>111</v>
      </c>
      <c r="I50" s="167">
        <f t="shared" si="5"/>
        <v>-2.6315789473684181E-2</v>
      </c>
      <c r="J50" s="167">
        <f>H50/H39</f>
        <v>8.7023331660812848E-4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13555</v>
      </c>
      <c r="E51" s="171">
        <f t="shared" si="6"/>
        <v>26813</v>
      </c>
      <c r="F51" s="171">
        <f t="shared" si="6"/>
        <v>25093</v>
      </c>
      <c r="G51" s="171">
        <f t="shared" si="6"/>
        <v>27121</v>
      </c>
      <c r="H51" s="171">
        <f t="shared" si="6"/>
        <v>31116</v>
      </c>
      <c r="I51" s="172">
        <f t="shared" si="5"/>
        <v>0.14730282806681161</v>
      </c>
      <c r="J51" s="172">
        <f>H51/H39</f>
        <v>0.24394756648268942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1838</v>
      </c>
      <c r="E53" s="178">
        <v>2342</v>
      </c>
      <c r="F53" s="178">
        <v>2800</v>
      </c>
      <c r="G53" s="178">
        <v>2508</v>
      </c>
      <c r="H53" s="178">
        <v>2685</v>
      </c>
      <c r="I53" s="179">
        <f t="shared" ref="I53:I65" si="7">IFERROR(H53/G53-1,"-")</f>
        <v>7.0574162679425845E-2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819</v>
      </c>
      <c r="E54" s="162">
        <v>528</v>
      </c>
      <c r="F54" s="162">
        <v>1332</v>
      </c>
      <c r="G54" s="162">
        <v>891</v>
      </c>
      <c r="H54" s="162">
        <v>444</v>
      </c>
      <c r="I54" s="163">
        <f t="shared" si="7"/>
        <v>-0.50168350168350173</v>
      </c>
      <c r="J54" s="163">
        <f>H54/H53</f>
        <v>0.1653631284916201</v>
      </c>
    </row>
    <row r="55" spans="2:10" x14ac:dyDescent="0.25">
      <c r="B55" s="165" t="s">
        <v>105</v>
      </c>
      <c r="C55" s="166">
        <v>0</v>
      </c>
      <c r="D55" s="166">
        <v>476</v>
      </c>
      <c r="E55" s="166">
        <v>272</v>
      </c>
      <c r="F55" s="166">
        <v>1041</v>
      </c>
      <c r="G55" s="166">
        <v>638</v>
      </c>
      <c r="H55" s="166">
        <v>41</v>
      </c>
      <c r="I55" s="167">
        <f t="shared" si="7"/>
        <v>-0.9357366771159874</v>
      </c>
      <c r="J55" s="167">
        <f>H55/H53</f>
        <v>1.5270018621973929E-2</v>
      </c>
    </row>
    <row r="56" spans="2:10" x14ac:dyDescent="0.25">
      <c r="B56" s="165" t="s">
        <v>102</v>
      </c>
      <c r="C56" s="166">
        <v>0</v>
      </c>
      <c r="D56" s="166">
        <v>343</v>
      </c>
      <c r="E56" s="166">
        <v>256</v>
      </c>
      <c r="F56" s="166">
        <v>291</v>
      </c>
      <c r="G56" s="166">
        <v>253</v>
      </c>
      <c r="H56" s="166">
        <v>403</v>
      </c>
      <c r="I56" s="167">
        <f t="shared" si="7"/>
        <v>0.59288537549407105</v>
      </c>
      <c r="J56" s="167">
        <f>H56/H53</f>
        <v>0.15009310986964619</v>
      </c>
    </row>
    <row r="57" spans="2:10" x14ac:dyDescent="0.25">
      <c r="B57" s="161" t="s">
        <v>109</v>
      </c>
      <c r="C57" s="162">
        <v>0</v>
      </c>
      <c r="D57" s="162">
        <v>1019</v>
      </c>
      <c r="E57" s="162">
        <v>1814</v>
      </c>
      <c r="F57" s="162">
        <v>1468</v>
      </c>
      <c r="G57" s="162">
        <v>1617</v>
      </c>
      <c r="H57" s="162">
        <v>2241</v>
      </c>
      <c r="I57" s="163">
        <f t="shared" si="7"/>
        <v>0.38589981447124311</v>
      </c>
      <c r="J57" s="163">
        <f>H57/H53</f>
        <v>0.83463687150837984</v>
      </c>
    </row>
    <row r="58" spans="2:10" x14ac:dyDescent="0.25">
      <c r="B58" s="165" t="s">
        <v>112</v>
      </c>
      <c r="C58" s="166">
        <v>0</v>
      </c>
      <c r="D58" s="166">
        <v>55</v>
      </c>
      <c r="E58" s="166">
        <v>846</v>
      </c>
      <c r="F58" s="166">
        <v>532</v>
      </c>
      <c r="G58" s="166">
        <v>677</v>
      </c>
      <c r="H58" s="166">
        <v>863</v>
      </c>
      <c r="I58" s="167">
        <f t="shared" si="7"/>
        <v>0.27474150664697183</v>
      </c>
      <c r="J58" s="167">
        <f>H58/H53</f>
        <v>0.32141527001862197</v>
      </c>
    </row>
    <row r="59" spans="2:10" x14ac:dyDescent="0.25">
      <c r="B59" s="165" t="s">
        <v>115</v>
      </c>
      <c r="C59" s="166">
        <v>0</v>
      </c>
      <c r="D59" s="166">
        <v>365</v>
      </c>
      <c r="E59" s="166">
        <v>195</v>
      </c>
      <c r="F59" s="166">
        <v>189</v>
      </c>
      <c r="G59" s="166">
        <v>299</v>
      </c>
      <c r="H59" s="166">
        <v>291</v>
      </c>
      <c r="I59" s="167">
        <f t="shared" si="7"/>
        <v>-2.6755852842809347E-2</v>
      </c>
      <c r="J59" s="167">
        <f>H59/H53</f>
        <v>0.10837988826815642</v>
      </c>
    </row>
    <row r="60" spans="2:10" x14ac:dyDescent="0.25">
      <c r="B60" s="165" t="s">
        <v>118</v>
      </c>
      <c r="C60" s="166">
        <v>0</v>
      </c>
      <c r="D60" s="166">
        <v>104</v>
      </c>
      <c r="E60" s="166">
        <v>166</v>
      </c>
      <c r="F60" s="166">
        <v>166</v>
      </c>
      <c r="G60" s="166">
        <v>55</v>
      </c>
      <c r="H60" s="166">
        <v>281</v>
      </c>
      <c r="I60" s="167">
        <f t="shared" si="7"/>
        <v>4.1090909090909093</v>
      </c>
      <c r="J60" s="167">
        <f>H60/H53</f>
        <v>0.10465549348230913</v>
      </c>
    </row>
    <row r="61" spans="2:10" x14ac:dyDescent="0.25">
      <c r="B61" s="165" t="s">
        <v>125</v>
      </c>
      <c r="C61" s="166">
        <v>0</v>
      </c>
      <c r="D61" s="166">
        <v>30</v>
      </c>
      <c r="E61" s="166">
        <v>71</v>
      </c>
      <c r="F61" s="166">
        <v>39</v>
      </c>
      <c r="G61" s="166">
        <v>41</v>
      </c>
      <c r="H61" s="166">
        <v>57</v>
      </c>
      <c r="I61" s="167">
        <f t="shared" si="7"/>
        <v>0.39024390243902429</v>
      </c>
      <c r="J61" s="167">
        <f>H61/H53</f>
        <v>2.1229050279329607E-2</v>
      </c>
    </row>
    <row r="62" spans="2:10" x14ac:dyDescent="0.25">
      <c r="B62" s="165" t="s">
        <v>121</v>
      </c>
      <c r="C62" s="166">
        <v>0</v>
      </c>
      <c r="D62" s="166">
        <v>57</v>
      </c>
      <c r="E62" s="166">
        <v>51</v>
      </c>
      <c r="F62" s="166">
        <v>24</v>
      </c>
      <c r="G62" s="166">
        <v>5</v>
      </c>
      <c r="H62" s="166">
        <v>63</v>
      </c>
      <c r="I62" s="167">
        <f t="shared" si="7"/>
        <v>11.6</v>
      </c>
      <c r="J62" s="167">
        <f>H62/H53</f>
        <v>2.3463687150837988E-2</v>
      </c>
    </row>
    <row r="63" spans="2:10" x14ac:dyDescent="0.25">
      <c r="B63" s="165" t="s">
        <v>130</v>
      </c>
      <c r="C63" s="166">
        <v>0</v>
      </c>
      <c r="D63" s="166">
        <v>10</v>
      </c>
      <c r="E63" s="166">
        <v>13</v>
      </c>
      <c r="F63" s="166">
        <v>3</v>
      </c>
      <c r="G63" s="166">
        <v>6</v>
      </c>
      <c r="H63" s="166">
        <v>6</v>
      </c>
      <c r="I63" s="167">
        <f t="shared" si="7"/>
        <v>0</v>
      </c>
      <c r="J63" s="167">
        <f>H63/H53</f>
        <v>2.2346368715083797E-3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6</v>
      </c>
      <c r="F64" s="166">
        <v>0</v>
      </c>
      <c r="G64" s="166">
        <v>0</v>
      </c>
      <c r="H64" s="166">
        <v>10</v>
      </c>
      <c r="I64" s="167" t="str">
        <f t="shared" si="7"/>
        <v>-</v>
      </c>
      <c r="J64" s="167">
        <f>H64/H53</f>
        <v>3.7243947858472998E-3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395</v>
      </c>
      <c r="E65" s="171">
        <f t="shared" si="8"/>
        <v>466</v>
      </c>
      <c r="F65" s="171">
        <f t="shared" si="8"/>
        <v>515</v>
      </c>
      <c r="G65" s="171">
        <f t="shared" si="8"/>
        <v>534</v>
      </c>
      <c r="H65" s="171">
        <f t="shared" si="8"/>
        <v>670</v>
      </c>
      <c r="I65" s="172">
        <f t="shared" si="7"/>
        <v>0.25468164794007486</v>
      </c>
      <c r="J65" s="172">
        <f>H65/H53</f>
        <v>0.24953445065176907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2379</v>
      </c>
      <c r="E67" s="178">
        <v>24503</v>
      </c>
      <c r="F67" s="178">
        <v>23244</v>
      </c>
      <c r="G67" s="178">
        <v>16852</v>
      </c>
      <c r="H67" s="178">
        <v>17502</v>
      </c>
      <c r="I67" s="179">
        <f t="shared" ref="I67:I79" si="9">IFERROR(H67/G67-1,"-")</f>
        <v>3.8571089484927601E-2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2073</v>
      </c>
      <c r="E68" s="162">
        <v>11839</v>
      </c>
      <c r="F68" s="162">
        <v>11986</v>
      </c>
      <c r="G68" s="162">
        <v>4179</v>
      </c>
      <c r="H68" s="162">
        <v>6409</v>
      </c>
      <c r="I68" s="163">
        <f t="shared" si="9"/>
        <v>0.53362048336922707</v>
      </c>
      <c r="J68" s="163">
        <f>H68/H67</f>
        <v>0.36618672151754084</v>
      </c>
    </row>
    <row r="69" spans="2:10" x14ac:dyDescent="0.25">
      <c r="B69" s="165" t="s">
        <v>105</v>
      </c>
      <c r="C69" s="166">
        <v>0</v>
      </c>
      <c r="D69" s="166">
        <v>1964</v>
      </c>
      <c r="E69" s="166">
        <v>10726</v>
      </c>
      <c r="F69" s="166">
        <v>9562</v>
      </c>
      <c r="G69" s="166">
        <v>1991</v>
      </c>
      <c r="H69" s="166">
        <v>2608</v>
      </c>
      <c r="I69" s="167">
        <f t="shared" si="9"/>
        <v>0.30989452536413853</v>
      </c>
      <c r="J69" s="167">
        <f>H69/H67</f>
        <v>0.14901154153810994</v>
      </c>
    </row>
    <row r="70" spans="2:10" x14ac:dyDescent="0.25">
      <c r="B70" s="165" t="s">
        <v>102</v>
      </c>
      <c r="C70" s="166">
        <v>0</v>
      </c>
      <c r="D70" s="166">
        <v>109</v>
      </c>
      <c r="E70" s="166">
        <v>1113</v>
      </c>
      <c r="F70" s="166">
        <v>2424</v>
      </c>
      <c r="G70" s="166">
        <v>2188</v>
      </c>
      <c r="H70" s="166">
        <v>3801</v>
      </c>
      <c r="I70" s="167">
        <f t="shared" si="9"/>
        <v>0.73720292504570395</v>
      </c>
      <c r="J70" s="167">
        <f>H70/H67</f>
        <v>0.21717517997943092</v>
      </c>
    </row>
    <row r="71" spans="2:10" x14ac:dyDescent="0.25">
      <c r="B71" s="161" t="s">
        <v>109</v>
      </c>
      <c r="C71" s="162">
        <v>0</v>
      </c>
      <c r="D71" s="162">
        <v>306</v>
      </c>
      <c r="E71" s="162">
        <v>12664</v>
      </c>
      <c r="F71" s="162">
        <v>11258</v>
      </c>
      <c r="G71" s="162">
        <v>12673</v>
      </c>
      <c r="H71" s="162">
        <v>11093</v>
      </c>
      <c r="I71" s="163">
        <f t="shared" si="9"/>
        <v>-0.12467450485283671</v>
      </c>
      <c r="J71" s="163">
        <f>H71/H67</f>
        <v>0.63381327848245916</v>
      </c>
    </row>
    <row r="72" spans="2:10" x14ac:dyDescent="0.25">
      <c r="B72" s="165" t="s">
        <v>112</v>
      </c>
      <c r="C72" s="166">
        <v>0</v>
      </c>
      <c r="D72" s="166">
        <v>0</v>
      </c>
      <c r="E72" s="166">
        <v>7439</v>
      </c>
      <c r="F72" s="166">
        <v>4901</v>
      </c>
      <c r="G72" s="166">
        <v>7702</v>
      </c>
      <c r="H72" s="166">
        <v>6322</v>
      </c>
      <c r="I72" s="167">
        <f t="shared" si="9"/>
        <v>-0.17917424045702413</v>
      </c>
      <c r="J72" s="167">
        <f>H72/H67</f>
        <v>0.36121586104445208</v>
      </c>
    </row>
    <row r="73" spans="2:10" x14ac:dyDescent="0.25">
      <c r="B73" s="165" t="s">
        <v>115</v>
      </c>
      <c r="C73" s="166">
        <v>0</v>
      </c>
      <c r="D73" s="166">
        <v>26</v>
      </c>
      <c r="E73" s="166">
        <v>191</v>
      </c>
      <c r="F73" s="166">
        <v>279</v>
      </c>
      <c r="G73" s="166">
        <v>638</v>
      </c>
      <c r="H73" s="166">
        <v>521</v>
      </c>
      <c r="I73" s="167">
        <f t="shared" si="9"/>
        <v>-0.18338557993730409</v>
      </c>
      <c r="J73" s="167">
        <f>H73/H67</f>
        <v>2.9768026511255857E-2</v>
      </c>
    </row>
    <row r="74" spans="2:10" x14ac:dyDescent="0.25">
      <c r="B74" s="165" t="s">
        <v>118</v>
      </c>
      <c r="C74" s="166">
        <v>0</v>
      </c>
      <c r="D74" s="166">
        <v>183</v>
      </c>
      <c r="E74" s="166">
        <v>1449</v>
      </c>
      <c r="F74" s="166">
        <v>1571</v>
      </c>
      <c r="G74" s="166">
        <v>899</v>
      </c>
      <c r="H74" s="166">
        <v>794</v>
      </c>
      <c r="I74" s="167">
        <f t="shared" si="9"/>
        <v>-0.11679644048943272</v>
      </c>
      <c r="J74" s="167">
        <f>H74/H67</f>
        <v>4.5366243857844817E-2</v>
      </c>
    </row>
    <row r="75" spans="2:10" x14ac:dyDescent="0.25">
      <c r="B75" s="165" t="s">
        <v>125</v>
      </c>
      <c r="C75" s="166">
        <v>0</v>
      </c>
      <c r="D75" s="166">
        <v>6</v>
      </c>
      <c r="E75" s="166">
        <v>254</v>
      </c>
      <c r="F75" s="166">
        <v>440</v>
      </c>
      <c r="G75" s="166">
        <v>248</v>
      </c>
      <c r="H75" s="166">
        <v>497</v>
      </c>
      <c r="I75" s="167">
        <f t="shared" si="9"/>
        <v>1.004032258064516</v>
      </c>
      <c r="J75" s="167">
        <f>H75/H67</f>
        <v>2.8396754656610672E-2</v>
      </c>
    </row>
    <row r="76" spans="2:10" x14ac:dyDescent="0.25">
      <c r="B76" s="165" t="s">
        <v>121</v>
      </c>
      <c r="C76" s="166">
        <v>0</v>
      </c>
      <c r="D76" s="166">
        <v>32</v>
      </c>
      <c r="E76" s="166">
        <v>436</v>
      </c>
      <c r="F76" s="166">
        <v>599</v>
      </c>
      <c r="G76" s="166">
        <v>475</v>
      </c>
      <c r="H76" s="166">
        <v>199</v>
      </c>
      <c r="I76" s="167">
        <f t="shared" si="9"/>
        <v>-0.58105263157894738</v>
      </c>
      <c r="J76" s="167">
        <f>H76/H67</f>
        <v>1.1370129128099645E-2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8</v>
      </c>
      <c r="F77" s="166">
        <v>29</v>
      </c>
      <c r="G77" s="166">
        <v>0</v>
      </c>
      <c r="H77" s="166">
        <v>80</v>
      </c>
      <c r="I77" s="167" t="str">
        <f t="shared" si="9"/>
        <v>-</v>
      </c>
      <c r="J77" s="167">
        <f>H77/H67</f>
        <v>4.570906182150611E-3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10</v>
      </c>
      <c r="F78" s="166">
        <v>27</v>
      </c>
      <c r="G78" s="166">
        <v>0</v>
      </c>
      <c r="H78" s="166">
        <v>44</v>
      </c>
      <c r="I78" s="167" t="str">
        <f t="shared" si="9"/>
        <v>-</v>
      </c>
      <c r="J78" s="167">
        <f>H78/H67</f>
        <v>2.5139984001828364E-3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59</v>
      </c>
      <c r="E79" s="171">
        <f t="shared" si="10"/>
        <v>2877</v>
      </c>
      <c r="F79" s="171">
        <f t="shared" si="10"/>
        <v>3412</v>
      </c>
      <c r="G79" s="171">
        <f t="shared" si="10"/>
        <v>2711</v>
      </c>
      <c r="H79" s="171">
        <f t="shared" si="10"/>
        <v>2636</v>
      </c>
      <c r="I79" s="172">
        <f t="shared" si="9"/>
        <v>-2.7665068240501633E-2</v>
      </c>
      <c r="J79" s="172">
        <f>H79/H67</f>
        <v>0.15061135870186265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41575</v>
      </c>
      <c r="E81" s="178">
        <v>73949</v>
      </c>
      <c r="F81" s="178">
        <v>74357</v>
      </c>
      <c r="G81" s="178">
        <v>90048</v>
      </c>
      <c r="H81" s="178">
        <v>93261</v>
      </c>
      <c r="I81" s="179">
        <f t="shared" ref="I81:I93" si="11">IFERROR(H81/G81-1,"-")</f>
        <v>3.5680970149253755E-2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27705</v>
      </c>
      <c r="E82" s="162">
        <v>43951</v>
      </c>
      <c r="F82" s="162">
        <v>40381</v>
      </c>
      <c r="G82" s="162">
        <v>46418</v>
      </c>
      <c r="H82" s="162">
        <v>51378</v>
      </c>
      <c r="I82" s="163">
        <f t="shared" si="11"/>
        <v>0.10685509931492088</v>
      </c>
      <c r="J82" s="163">
        <f>H82/H81</f>
        <v>0.5509055232090585</v>
      </c>
    </row>
    <row r="83" spans="2:10" x14ac:dyDescent="0.25">
      <c r="B83" s="165" t="s">
        <v>105</v>
      </c>
      <c r="C83" s="166">
        <v>0</v>
      </c>
      <c r="D83" s="166">
        <v>9791</v>
      </c>
      <c r="E83" s="166">
        <v>16034</v>
      </c>
      <c r="F83" s="166">
        <v>13120</v>
      </c>
      <c r="G83" s="166">
        <v>15137</v>
      </c>
      <c r="H83" s="166">
        <v>14144</v>
      </c>
      <c r="I83" s="167">
        <f t="shared" si="11"/>
        <v>-6.5600845610094494E-2</v>
      </c>
      <c r="J83" s="167">
        <f>H83/H81</f>
        <v>0.15166039394816697</v>
      </c>
    </row>
    <row r="84" spans="2:10" x14ac:dyDescent="0.25">
      <c r="B84" s="165" t="s">
        <v>102</v>
      </c>
      <c r="C84" s="166">
        <v>0</v>
      </c>
      <c r="D84" s="166">
        <v>17914</v>
      </c>
      <c r="E84" s="166">
        <v>27917</v>
      </c>
      <c r="F84" s="166">
        <v>27261</v>
      </c>
      <c r="G84" s="166">
        <v>31281</v>
      </c>
      <c r="H84" s="166">
        <v>37234</v>
      </c>
      <c r="I84" s="167">
        <f t="shared" si="11"/>
        <v>0.1903072152424794</v>
      </c>
      <c r="J84" s="167">
        <f>H84/H81</f>
        <v>0.39924512926089145</v>
      </c>
    </row>
    <row r="85" spans="2:10" x14ac:dyDescent="0.25">
      <c r="B85" s="161" t="s">
        <v>109</v>
      </c>
      <c r="C85" s="162">
        <v>0</v>
      </c>
      <c r="D85" s="162">
        <v>13870</v>
      </c>
      <c r="E85" s="162">
        <v>29998</v>
      </c>
      <c r="F85" s="162">
        <v>33976</v>
      </c>
      <c r="G85" s="162">
        <v>43630</v>
      </c>
      <c r="H85" s="162">
        <v>41883</v>
      </c>
      <c r="I85" s="163">
        <f t="shared" si="11"/>
        <v>-4.0041256016502436E-2</v>
      </c>
      <c r="J85" s="163">
        <f>H85/H81</f>
        <v>0.44909447679094155</v>
      </c>
    </row>
    <row r="86" spans="2:10" x14ac:dyDescent="0.25">
      <c r="B86" s="165" t="s">
        <v>112</v>
      </c>
      <c r="C86" s="166">
        <v>0</v>
      </c>
      <c r="D86" s="166">
        <v>888</v>
      </c>
      <c r="E86" s="166">
        <v>7721</v>
      </c>
      <c r="F86" s="166">
        <v>8234</v>
      </c>
      <c r="G86" s="166">
        <v>10473</v>
      </c>
      <c r="H86" s="166">
        <v>12820</v>
      </c>
      <c r="I86" s="167">
        <f t="shared" si="11"/>
        <v>0.22410006683853712</v>
      </c>
      <c r="J86" s="167">
        <f>H86/H81</f>
        <v>0.13746367720697827</v>
      </c>
    </row>
    <row r="87" spans="2:10" x14ac:dyDescent="0.25">
      <c r="B87" s="165" t="s">
        <v>115</v>
      </c>
      <c r="C87" s="166">
        <v>0</v>
      </c>
      <c r="D87" s="166">
        <v>3531</v>
      </c>
      <c r="E87" s="166">
        <v>7419</v>
      </c>
      <c r="F87" s="166">
        <v>7114</v>
      </c>
      <c r="G87" s="166">
        <v>7892</v>
      </c>
      <c r="H87" s="166">
        <v>6647</v>
      </c>
      <c r="I87" s="167">
        <f t="shared" si="11"/>
        <v>-0.15775468829194117</v>
      </c>
      <c r="J87" s="167">
        <f>H87/H81</f>
        <v>7.127309379054482E-2</v>
      </c>
    </row>
    <row r="88" spans="2:10" x14ac:dyDescent="0.25">
      <c r="B88" s="165" t="s">
        <v>118</v>
      </c>
      <c r="C88" s="166">
        <v>0</v>
      </c>
      <c r="D88" s="166">
        <v>2026</v>
      </c>
      <c r="E88" s="166">
        <v>2337</v>
      </c>
      <c r="F88" s="166">
        <v>3169</v>
      </c>
      <c r="G88" s="166">
        <v>5388</v>
      </c>
      <c r="H88" s="166">
        <v>5232</v>
      </c>
      <c r="I88" s="167">
        <f t="shared" si="11"/>
        <v>-2.8953229398663738E-2</v>
      </c>
      <c r="J88" s="167">
        <f>H88/H81</f>
        <v>5.6100620838292536E-2</v>
      </c>
    </row>
    <row r="89" spans="2:10" x14ac:dyDescent="0.25">
      <c r="B89" s="165" t="s">
        <v>125</v>
      </c>
      <c r="C89" s="166">
        <v>0</v>
      </c>
      <c r="D89" s="166">
        <v>538</v>
      </c>
      <c r="E89" s="166">
        <v>1018</v>
      </c>
      <c r="F89" s="166">
        <v>1074</v>
      </c>
      <c r="G89" s="166">
        <v>2460</v>
      </c>
      <c r="H89" s="166">
        <v>1577</v>
      </c>
      <c r="I89" s="167">
        <f t="shared" si="11"/>
        <v>-0.35894308943089426</v>
      </c>
      <c r="J89" s="167">
        <f>H89/H81</f>
        <v>1.6909533459859964E-2</v>
      </c>
    </row>
    <row r="90" spans="2:10" x14ac:dyDescent="0.25">
      <c r="B90" s="165" t="s">
        <v>121</v>
      </c>
      <c r="C90" s="166">
        <v>0</v>
      </c>
      <c r="D90" s="166">
        <v>398</v>
      </c>
      <c r="E90" s="166">
        <v>504</v>
      </c>
      <c r="F90" s="166">
        <v>799</v>
      </c>
      <c r="G90" s="166">
        <v>1214</v>
      </c>
      <c r="H90" s="166">
        <v>930</v>
      </c>
      <c r="I90" s="167">
        <f t="shared" si="11"/>
        <v>-0.23393739703459637</v>
      </c>
      <c r="J90" s="167">
        <f>H90/H81</f>
        <v>9.972014025155209E-3</v>
      </c>
    </row>
    <row r="91" spans="2:10" x14ac:dyDescent="0.25">
      <c r="B91" s="165" t="s">
        <v>130</v>
      </c>
      <c r="C91" s="166">
        <v>0</v>
      </c>
      <c r="D91" s="166">
        <v>138</v>
      </c>
      <c r="E91" s="166">
        <v>397</v>
      </c>
      <c r="F91" s="166">
        <v>140</v>
      </c>
      <c r="G91" s="166">
        <v>219</v>
      </c>
      <c r="H91" s="166">
        <v>365</v>
      </c>
      <c r="I91" s="167">
        <f t="shared" si="11"/>
        <v>0.66666666666666674</v>
      </c>
      <c r="J91" s="167">
        <f>H91/H81</f>
        <v>3.9137474399802705E-3</v>
      </c>
    </row>
    <row r="92" spans="2:10" x14ac:dyDescent="0.25">
      <c r="B92" s="165" t="s">
        <v>133</v>
      </c>
      <c r="C92" s="166">
        <v>0</v>
      </c>
      <c r="D92" s="166">
        <v>40</v>
      </c>
      <c r="E92" s="166">
        <v>149</v>
      </c>
      <c r="F92" s="166">
        <v>117</v>
      </c>
      <c r="G92" s="166">
        <v>69</v>
      </c>
      <c r="H92" s="166">
        <v>62</v>
      </c>
      <c r="I92" s="167">
        <f t="shared" si="11"/>
        <v>-0.10144927536231885</v>
      </c>
      <c r="J92" s="167">
        <f>H92/H81</f>
        <v>6.6480093501034726E-4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6311</v>
      </c>
      <c r="E93" s="171">
        <f t="shared" si="12"/>
        <v>10453</v>
      </c>
      <c r="F93" s="171">
        <f t="shared" si="12"/>
        <v>13329</v>
      </c>
      <c r="G93" s="171">
        <f t="shared" si="12"/>
        <v>15915</v>
      </c>
      <c r="H93" s="171">
        <f t="shared" si="12"/>
        <v>14250</v>
      </c>
      <c r="I93" s="172">
        <f t="shared" si="11"/>
        <v>-0.10461828463713474</v>
      </c>
      <c r="J93" s="172">
        <f>H93/H81</f>
        <v>0.15279698909512016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2428</v>
      </c>
      <c r="E95" s="178">
        <v>4275</v>
      </c>
      <c r="F95" s="178">
        <v>4340</v>
      </c>
      <c r="G95" s="178">
        <v>4593</v>
      </c>
      <c r="H95" s="178">
        <v>3637</v>
      </c>
      <c r="I95" s="179">
        <f t="shared" ref="I95:I107" si="13">IFERROR(H95/G95-1,"-")</f>
        <v>-0.20814282603962553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1624</v>
      </c>
      <c r="E96" s="162">
        <v>3300</v>
      </c>
      <c r="F96" s="162">
        <v>3186</v>
      </c>
      <c r="G96" s="162">
        <v>3447</v>
      </c>
      <c r="H96" s="162">
        <v>2446</v>
      </c>
      <c r="I96" s="163">
        <f t="shared" si="13"/>
        <v>-0.29039744705541048</v>
      </c>
      <c r="J96" s="163">
        <f>H96/H95</f>
        <v>0.67253230684630194</v>
      </c>
    </row>
    <row r="97" spans="2:10" x14ac:dyDescent="0.25">
      <c r="B97" s="165" t="s">
        <v>105</v>
      </c>
      <c r="C97" s="166">
        <v>0</v>
      </c>
      <c r="D97" s="166">
        <v>630</v>
      </c>
      <c r="E97" s="166">
        <v>1707</v>
      </c>
      <c r="F97" s="166">
        <v>1209</v>
      </c>
      <c r="G97" s="166">
        <v>1616</v>
      </c>
      <c r="H97" s="166">
        <v>818</v>
      </c>
      <c r="I97" s="167">
        <f t="shared" si="13"/>
        <v>-0.49381188118811881</v>
      </c>
      <c r="J97" s="167">
        <f>H97/H95</f>
        <v>0.22491064063788838</v>
      </c>
    </row>
    <row r="98" spans="2:10" x14ac:dyDescent="0.25">
      <c r="B98" s="165" t="s">
        <v>102</v>
      </c>
      <c r="C98" s="166">
        <v>0</v>
      </c>
      <c r="D98" s="166">
        <v>994</v>
      </c>
      <c r="E98" s="166">
        <v>1593</v>
      </c>
      <c r="F98" s="166">
        <v>1977</v>
      </c>
      <c r="G98" s="166">
        <v>1831</v>
      </c>
      <c r="H98" s="166">
        <v>1628</v>
      </c>
      <c r="I98" s="167">
        <f t="shared" si="13"/>
        <v>-0.11086837793555437</v>
      </c>
      <c r="J98" s="167">
        <f>H98/H95</f>
        <v>0.44762166620841354</v>
      </c>
    </row>
    <row r="99" spans="2:10" x14ac:dyDescent="0.25">
      <c r="B99" s="161" t="s">
        <v>109</v>
      </c>
      <c r="C99" s="162">
        <v>0</v>
      </c>
      <c r="D99" s="162">
        <v>804</v>
      </c>
      <c r="E99" s="162">
        <v>975</v>
      </c>
      <c r="F99" s="162">
        <v>1154</v>
      </c>
      <c r="G99" s="162">
        <v>1146</v>
      </c>
      <c r="H99" s="162">
        <v>1191</v>
      </c>
      <c r="I99" s="163">
        <f t="shared" si="13"/>
        <v>3.9267015706806241E-2</v>
      </c>
      <c r="J99" s="163">
        <f>H99/H95</f>
        <v>0.32746769315369811</v>
      </c>
    </row>
    <row r="100" spans="2:10" x14ac:dyDescent="0.25">
      <c r="B100" s="165" t="s">
        <v>112</v>
      </c>
      <c r="C100" s="166">
        <v>0</v>
      </c>
      <c r="D100" s="166">
        <v>49</v>
      </c>
      <c r="E100" s="166">
        <v>82</v>
      </c>
      <c r="F100" s="166">
        <v>160</v>
      </c>
      <c r="G100" s="166">
        <v>156</v>
      </c>
      <c r="H100" s="166">
        <v>138</v>
      </c>
      <c r="I100" s="167">
        <f t="shared" si="13"/>
        <v>-0.11538461538461542</v>
      </c>
      <c r="J100" s="167">
        <f>H100/H95</f>
        <v>3.7943359912015397E-2</v>
      </c>
    </row>
    <row r="101" spans="2:10" x14ac:dyDescent="0.25">
      <c r="B101" s="165" t="s">
        <v>115</v>
      </c>
      <c r="C101" s="166">
        <v>0</v>
      </c>
      <c r="D101" s="166">
        <v>120</v>
      </c>
      <c r="E101" s="166">
        <v>136</v>
      </c>
      <c r="F101" s="166">
        <v>108</v>
      </c>
      <c r="G101" s="166">
        <v>124</v>
      </c>
      <c r="H101" s="166">
        <v>124</v>
      </c>
      <c r="I101" s="167">
        <f t="shared" si="13"/>
        <v>0</v>
      </c>
      <c r="J101" s="167">
        <f>H101/H95</f>
        <v>3.4094033544129779E-2</v>
      </c>
    </row>
    <row r="102" spans="2:10" x14ac:dyDescent="0.25">
      <c r="B102" s="165" t="s">
        <v>118</v>
      </c>
      <c r="C102" s="166">
        <v>0</v>
      </c>
      <c r="D102" s="166">
        <v>212</v>
      </c>
      <c r="E102" s="166">
        <v>200</v>
      </c>
      <c r="F102" s="166">
        <v>186</v>
      </c>
      <c r="G102" s="166">
        <v>184</v>
      </c>
      <c r="H102" s="166">
        <v>143</v>
      </c>
      <c r="I102" s="167">
        <f t="shared" si="13"/>
        <v>-0.22282608695652173</v>
      </c>
      <c r="J102" s="167">
        <f>H102/H95</f>
        <v>3.9318119329117406E-2</v>
      </c>
    </row>
    <row r="103" spans="2:10" x14ac:dyDescent="0.25">
      <c r="B103" s="165" t="s">
        <v>125</v>
      </c>
      <c r="C103" s="166">
        <v>0</v>
      </c>
      <c r="D103" s="166">
        <v>15</v>
      </c>
      <c r="E103" s="166">
        <v>42</v>
      </c>
      <c r="F103" s="166">
        <v>38</v>
      </c>
      <c r="G103" s="166">
        <v>29</v>
      </c>
      <c r="H103" s="166">
        <v>46</v>
      </c>
      <c r="I103" s="167">
        <f t="shared" si="13"/>
        <v>0.5862068965517242</v>
      </c>
      <c r="J103" s="167">
        <f>H103/H95</f>
        <v>1.2647786637338466E-2</v>
      </c>
    </row>
    <row r="104" spans="2:10" x14ac:dyDescent="0.25">
      <c r="B104" s="165" t="s">
        <v>121</v>
      </c>
      <c r="C104" s="166">
        <v>0</v>
      </c>
      <c r="D104" s="166">
        <v>43</v>
      </c>
      <c r="E104" s="166">
        <v>61</v>
      </c>
      <c r="F104" s="166">
        <v>43</v>
      </c>
      <c r="G104" s="166">
        <v>25</v>
      </c>
      <c r="H104" s="166">
        <v>39</v>
      </c>
      <c r="I104" s="167">
        <f t="shared" si="13"/>
        <v>0.56000000000000005</v>
      </c>
      <c r="J104" s="167">
        <f>H104/H95</f>
        <v>1.0723123453395655E-2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8</v>
      </c>
      <c r="F105" s="166">
        <v>9</v>
      </c>
      <c r="G105" s="166">
        <v>10</v>
      </c>
      <c r="H105" s="166">
        <v>25</v>
      </c>
      <c r="I105" s="167">
        <f t="shared" si="13"/>
        <v>1.5</v>
      </c>
      <c r="J105" s="167">
        <f>H105/H95</f>
        <v>6.8737970855100358E-3</v>
      </c>
    </row>
    <row r="106" spans="2:10" x14ac:dyDescent="0.25">
      <c r="B106" s="165" t="s">
        <v>133</v>
      </c>
      <c r="C106" s="166">
        <v>0</v>
      </c>
      <c r="D106" s="166">
        <v>2</v>
      </c>
      <c r="E106" s="166">
        <v>4</v>
      </c>
      <c r="F106" s="166">
        <v>9</v>
      </c>
      <c r="G106" s="166">
        <v>2</v>
      </c>
      <c r="H106" s="166">
        <v>6</v>
      </c>
      <c r="I106" s="167">
        <f t="shared" si="13"/>
        <v>2</v>
      </c>
      <c r="J106" s="167">
        <f>H106/H95</f>
        <v>1.6497113005224085E-3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361</v>
      </c>
      <c r="E107" s="171">
        <f t="shared" si="14"/>
        <v>442</v>
      </c>
      <c r="F107" s="171">
        <f t="shared" si="14"/>
        <v>601</v>
      </c>
      <c r="G107" s="171">
        <f t="shared" si="14"/>
        <v>616</v>
      </c>
      <c r="H107" s="171">
        <f t="shared" si="14"/>
        <v>670</v>
      </c>
      <c r="I107" s="172">
        <f t="shared" si="13"/>
        <v>8.7662337662337553E-2</v>
      </c>
      <c r="J107" s="172">
        <f>H107/H95</f>
        <v>0.18421776189166897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10658</v>
      </c>
      <c r="E109" s="178">
        <v>15515</v>
      </c>
      <c r="F109" s="178">
        <v>21748</v>
      </c>
      <c r="G109" s="178">
        <v>20589</v>
      </c>
      <c r="H109" s="178">
        <v>25675</v>
      </c>
      <c r="I109" s="179">
        <f t="shared" ref="I109:I121" si="15">IFERROR(H109/G109-1,"-")</f>
        <v>0.24702511049589582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5879</v>
      </c>
      <c r="E110" s="162">
        <v>5277</v>
      </c>
      <c r="F110" s="162">
        <v>6908</v>
      </c>
      <c r="G110" s="162">
        <v>5357</v>
      </c>
      <c r="H110" s="162">
        <v>8434</v>
      </c>
      <c r="I110" s="163">
        <f t="shared" si="15"/>
        <v>0.57438865036400966</v>
      </c>
      <c r="J110" s="163">
        <f>H110/H109</f>
        <v>0.32849074975657255</v>
      </c>
    </row>
    <row r="111" spans="2:10" x14ac:dyDescent="0.25">
      <c r="B111" s="165" t="s">
        <v>105</v>
      </c>
      <c r="C111" s="166">
        <v>0</v>
      </c>
      <c r="D111" s="166">
        <v>1813</v>
      </c>
      <c r="E111" s="166">
        <v>1304</v>
      </c>
      <c r="F111" s="166">
        <v>2963</v>
      </c>
      <c r="G111" s="166">
        <v>1930</v>
      </c>
      <c r="H111" s="166">
        <v>4333</v>
      </c>
      <c r="I111" s="167">
        <f t="shared" si="15"/>
        <v>1.245077720207254</v>
      </c>
      <c r="J111" s="167">
        <f>H111/H109</f>
        <v>0.16876338851022396</v>
      </c>
    </row>
    <row r="112" spans="2:10" x14ac:dyDescent="0.25">
      <c r="B112" s="165" t="s">
        <v>102</v>
      </c>
      <c r="C112" s="166">
        <v>0</v>
      </c>
      <c r="D112" s="166">
        <v>4066</v>
      </c>
      <c r="E112" s="166">
        <v>3973</v>
      </c>
      <c r="F112" s="166">
        <v>3945</v>
      </c>
      <c r="G112" s="166">
        <v>3427</v>
      </c>
      <c r="H112" s="166">
        <v>4101</v>
      </c>
      <c r="I112" s="167">
        <f t="shared" si="15"/>
        <v>0.19667347534286539</v>
      </c>
      <c r="J112" s="167">
        <f>H112/H109</f>
        <v>0.15972736124634859</v>
      </c>
    </row>
    <row r="113" spans="2:10" x14ac:dyDescent="0.25">
      <c r="B113" s="161" t="s">
        <v>109</v>
      </c>
      <c r="C113" s="162">
        <v>0</v>
      </c>
      <c r="D113" s="162">
        <v>4779</v>
      </c>
      <c r="E113" s="162">
        <v>10238</v>
      </c>
      <c r="F113" s="162">
        <v>14840</v>
      </c>
      <c r="G113" s="162">
        <v>15232</v>
      </c>
      <c r="H113" s="162">
        <v>17241</v>
      </c>
      <c r="I113" s="163">
        <f t="shared" si="15"/>
        <v>0.13189338235294112</v>
      </c>
      <c r="J113" s="163">
        <f>H113/H109</f>
        <v>0.67150925024342745</v>
      </c>
    </row>
    <row r="114" spans="2:10" x14ac:dyDescent="0.25">
      <c r="B114" s="165" t="s">
        <v>112</v>
      </c>
      <c r="C114" s="166">
        <v>0</v>
      </c>
      <c r="D114" s="166">
        <v>1257</v>
      </c>
      <c r="E114" s="166">
        <v>6493</v>
      </c>
      <c r="F114" s="166">
        <v>9714</v>
      </c>
      <c r="G114" s="166">
        <v>9908</v>
      </c>
      <c r="H114" s="166">
        <v>11785</v>
      </c>
      <c r="I114" s="167">
        <f t="shared" si="15"/>
        <v>0.18944287444489305</v>
      </c>
      <c r="J114" s="167">
        <f>H114/H109</f>
        <v>0.4590068159688413</v>
      </c>
    </row>
    <row r="115" spans="2:10" x14ac:dyDescent="0.25">
      <c r="B115" s="165" t="s">
        <v>115</v>
      </c>
      <c r="C115" s="166">
        <v>0</v>
      </c>
      <c r="D115" s="166">
        <v>425</v>
      </c>
      <c r="E115" s="166">
        <v>235</v>
      </c>
      <c r="F115" s="166">
        <v>368</v>
      </c>
      <c r="G115" s="166">
        <v>525</v>
      </c>
      <c r="H115" s="166">
        <v>416</v>
      </c>
      <c r="I115" s="167">
        <f t="shared" si="15"/>
        <v>-0.20761904761904759</v>
      </c>
      <c r="J115" s="167">
        <f>H115/H109</f>
        <v>1.6202531645569621E-2</v>
      </c>
    </row>
    <row r="116" spans="2:10" x14ac:dyDescent="0.25">
      <c r="B116" s="165" t="s">
        <v>118</v>
      </c>
      <c r="C116" s="166">
        <v>0</v>
      </c>
      <c r="D116" s="166">
        <v>690</v>
      </c>
      <c r="E116" s="166">
        <v>516</v>
      </c>
      <c r="F116" s="166">
        <v>780</v>
      </c>
      <c r="G116" s="166">
        <v>1247</v>
      </c>
      <c r="H116" s="166">
        <v>1247</v>
      </c>
      <c r="I116" s="167">
        <f t="shared" si="15"/>
        <v>0</v>
      </c>
      <c r="J116" s="167">
        <f>H116/H109</f>
        <v>4.8568646543330089E-2</v>
      </c>
    </row>
    <row r="117" spans="2:10" x14ac:dyDescent="0.25">
      <c r="B117" s="165" t="s">
        <v>125</v>
      </c>
      <c r="C117" s="166">
        <v>0</v>
      </c>
      <c r="D117" s="166">
        <v>401</v>
      </c>
      <c r="E117" s="166">
        <v>255</v>
      </c>
      <c r="F117" s="166">
        <v>394</v>
      </c>
      <c r="G117" s="166">
        <v>292</v>
      </c>
      <c r="H117" s="166">
        <v>803</v>
      </c>
      <c r="I117" s="167">
        <f t="shared" si="15"/>
        <v>1.75</v>
      </c>
      <c r="J117" s="167">
        <f>H117/H109</f>
        <v>3.1275559883154821E-2</v>
      </c>
    </row>
    <row r="118" spans="2:10" x14ac:dyDescent="0.25">
      <c r="B118" s="165" t="s">
        <v>121</v>
      </c>
      <c r="C118" s="166">
        <v>0</v>
      </c>
      <c r="D118" s="166">
        <v>570</v>
      </c>
      <c r="E118" s="166">
        <v>543</v>
      </c>
      <c r="F118" s="166">
        <v>1051</v>
      </c>
      <c r="G118" s="166">
        <v>327</v>
      </c>
      <c r="H118" s="166">
        <v>558</v>
      </c>
      <c r="I118" s="167">
        <f t="shared" si="15"/>
        <v>0.70642201834862384</v>
      </c>
      <c r="J118" s="167">
        <f>H118/H109</f>
        <v>2.1733203505355403E-2</v>
      </c>
    </row>
    <row r="119" spans="2:10" x14ac:dyDescent="0.25">
      <c r="B119" s="165" t="s">
        <v>130</v>
      </c>
      <c r="C119" s="166">
        <v>0</v>
      </c>
      <c r="D119" s="166">
        <v>26</v>
      </c>
      <c r="E119" s="166">
        <v>24</v>
      </c>
      <c r="F119" s="166">
        <v>153</v>
      </c>
      <c r="G119" s="166">
        <v>16</v>
      </c>
      <c r="H119" s="166">
        <v>38</v>
      </c>
      <c r="I119" s="167">
        <f t="shared" si="15"/>
        <v>1.375</v>
      </c>
      <c r="J119" s="167">
        <f>H119/H109</f>
        <v>1.4800389483933787E-3</v>
      </c>
    </row>
    <row r="120" spans="2:10" x14ac:dyDescent="0.25">
      <c r="B120" s="165" t="s">
        <v>133</v>
      </c>
      <c r="C120" s="166">
        <v>0</v>
      </c>
      <c r="D120" s="166">
        <v>1</v>
      </c>
      <c r="E120" s="166">
        <v>7</v>
      </c>
      <c r="F120" s="166">
        <v>18</v>
      </c>
      <c r="G120" s="166">
        <v>53</v>
      </c>
      <c r="H120" s="166">
        <v>13</v>
      </c>
      <c r="I120" s="167">
        <f t="shared" si="15"/>
        <v>-0.75471698113207553</v>
      </c>
      <c r="J120" s="167">
        <f>H120/H109</f>
        <v>5.0632911392405066E-4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1409</v>
      </c>
      <c r="E121" s="171">
        <f t="shared" si="16"/>
        <v>2165</v>
      </c>
      <c r="F121" s="171">
        <f t="shared" si="16"/>
        <v>2362</v>
      </c>
      <c r="G121" s="171">
        <f t="shared" si="16"/>
        <v>2864</v>
      </c>
      <c r="H121" s="171">
        <f t="shared" si="16"/>
        <v>2381</v>
      </c>
      <c r="I121" s="172">
        <f t="shared" si="15"/>
        <v>-0.1686452513966481</v>
      </c>
      <c r="J121" s="172">
        <f>H121/H109</f>
        <v>9.2736124634858808E-2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14398</v>
      </c>
      <c r="E123" s="178">
        <v>18083</v>
      </c>
      <c r="F123" s="178">
        <v>16810</v>
      </c>
      <c r="G123" s="178">
        <v>21632</v>
      </c>
      <c r="H123" s="178">
        <v>23873</v>
      </c>
      <c r="I123" s="179">
        <f t="shared" ref="I123:I135" si="17">IFERROR(H123/G123-1,"-")</f>
        <v>0.10359652366863914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9928</v>
      </c>
      <c r="E124" s="162">
        <v>12525</v>
      </c>
      <c r="F124" s="162">
        <v>11727</v>
      </c>
      <c r="G124" s="162">
        <v>16297</v>
      </c>
      <c r="H124" s="162">
        <v>17909</v>
      </c>
      <c r="I124" s="163">
        <f t="shared" si="17"/>
        <v>9.8913910535681326E-2</v>
      </c>
      <c r="J124" s="163">
        <f>H124/H123</f>
        <v>0.75017802538432543</v>
      </c>
    </row>
    <row r="125" spans="2:10" x14ac:dyDescent="0.25">
      <c r="B125" s="165" t="s">
        <v>105</v>
      </c>
      <c r="C125" s="166">
        <v>0</v>
      </c>
      <c r="D125" s="166">
        <v>4603</v>
      </c>
      <c r="E125" s="166">
        <v>7285</v>
      </c>
      <c r="F125" s="166">
        <v>4487</v>
      </c>
      <c r="G125" s="166">
        <v>9878</v>
      </c>
      <c r="H125" s="166">
        <v>11182</v>
      </c>
      <c r="I125" s="167">
        <f t="shared" si="17"/>
        <v>0.13201052844705408</v>
      </c>
      <c r="J125" s="167">
        <f>H125/H123</f>
        <v>0.46839525824152811</v>
      </c>
    </row>
    <row r="126" spans="2:10" x14ac:dyDescent="0.25">
      <c r="B126" s="165" t="s">
        <v>102</v>
      </c>
      <c r="C126" s="166">
        <v>0</v>
      </c>
      <c r="D126" s="166">
        <v>5325</v>
      </c>
      <c r="E126" s="166">
        <v>5240</v>
      </c>
      <c r="F126" s="166">
        <v>7240</v>
      </c>
      <c r="G126" s="166">
        <v>6419</v>
      </c>
      <c r="H126" s="166">
        <v>6727</v>
      </c>
      <c r="I126" s="167">
        <f t="shared" si="17"/>
        <v>4.7982551799345741E-2</v>
      </c>
      <c r="J126" s="167">
        <f>H126/H123</f>
        <v>0.28178276714279732</v>
      </c>
    </row>
    <row r="127" spans="2:10" x14ac:dyDescent="0.25">
      <c r="B127" s="161" t="s">
        <v>109</v>
      </c>
      <c r="C127" s="162">
        <v>0</v>
      </c>
      <c r="D127" s="162">
        <v>4470</v>
      </c>
      <c r="E127" s="162">
        <v>5558</v>
      </c>
      <c r="F127" s="162">
        <v>5083</v>
      </c>
      <c r="G127" s="162">
        <v>5335</v>
      </c>
      <c r="H127" s="162">
        <v>5964</v>
      </c>
      <c r="I127" s="163">
        <f t="shared" si="17"/>
        <v>0.11790065604498601</v>
      </c>
      <c r="J127" s="163">
        <f>H127/H123</f>
        <v>0.24982197461567462</v>
      </c>
    </row>
    <row r="128" spans="2:10" x14ac:dyDescent="0.25">
      <c r="B128" s="165" t="s">
        <v>112</v>
      </c>
      <c r="C128" s="166">
        <v>0</v>
      </c>
      <c r="D128" s="166">
        <v>174</v>
      </c>
      <c r="E128" s="166">
        <v>730</v>
      </c>
      <c r="F128" s="166">
        <v>662</v>
      </c>
      <c r="G128" s="166">
        <v>605</v>
      </c>
      <c r="H128" s="166">
        <v>600</v>
      </c>
      <c r="I128" s="167">
        <f t="shared" si="17"/>
        <v>-8.2644628099173278E-3</v>
      </c>
      <c r="J128" s="167">
        <f>H128/H123</f>
        <v>2.5132995434172495E-2</v>
      </c>
    </row>
    <row r="129" spans="2:10" x14ac:dyDescent="0.25">
      <c r="B129" s="165" t="s">
        <v>115</v>
      </c>
      <c r="C129" s="166">
        <v>0</v>
      </c>
      <c r="D129" s="166">
        <v>460</v>
      </c>
      <c r="E129" s="166">
        <v>456</v>
      </c>
      <c r="F129" s="166">
        <v>509</v>
      </c>
      <c r="G129" s="166">
        <v>495</v>
      </c>
      <c r="H129" s="166">
        <v>515</v>
      </c>
      <c r="I129" s="167">
        <f t="shared" si="17"/>
        <v>4.0404040404040442E-2</v>
      </c>
      <c r="J129" s="167">
        <f>H129/H123</f>
        <v>2.1572487747664727E-2</v>
      </c>
    </row>
    <row r="130" spans="2:10" x14ac:dyDescent="0.25">
      <c r="B130" s="165" t="s">
        <v>118</v>
      </c>
      <c r="C130" s="166">
        <v>0</v>
      </c>
      <c r="D130" s="166">
        <v>577</v>
      </c>
      <c r="E130" s="166">
        <v>405</v>
      </c>
      <c r="F130" s="166">
        <v>479</v>
      </c>
      <c r="G130" s="166">
        <v>436</v>
      </c>
      <c r="H130" s="166">
        <v>753</v>
      </c>
      <c r="I130" s="167">
        <f t="shared" si="17"/>
        <v>0.72706422018348627</v>
      </c>
      <c r="J130" s="167">
        <f>H130/H123</f>
        <v>3.1541909269886481E-2</v>
      </c>
    </row>
    <row r="131" spans="2:10" x14ac:dyDescent="0.25">
      <c r="B131" s="165" t="s">
        <v>125</v>
      </c>
      <c r="C131" s="166">
        <v>0</v>
      </c>
      <c r="D131" s="166">
        <v>133</v>
      </c>
      <c r="E131" s="166">
        <v>98</v>
      </c>
      <c r="F131" s="166">
        <v>303</v>
      </c>
      <c r="G131" s="166">
        <v>146</v>
      </c>
      <c r="H131" s="166">
        <v>207</v>
      </c>
      <c r="I131" s="167">
        <f t="shared" si="17"/>
        <v>0.41780821917808209</v>
      </c>
      <c r="J131" s="167">
        <f>H131/H123</f>
        <v>8.6708834247895116E-3</v>
      </c>
    </row>
    <row r="132" spans="2:10" x14ac:dyDescent="0.25">
      <c r="B132" s="165" t="s">
        <v>121</v>
      </c>
      <c r="C132" s="166">
        <v>0</v>
      </c>
      <c r="D132" s="166">
        <v>83</v>
      </c>
      <c r="E132" s="166">
        <v>109</v>
      </c>
      <c r="F132" s="166">
        <v>135</v>
      </c>
      <c r="G132" s="166">
        <v>123</v>
      </c>
      <c r="H132" s="166">
        <v>186</v>
      </c>
      <c r="I132" s="167">
        <f t="shared" si="17"/>
        <v>0.51219512195121952</v>
      </c>
      <c r="J132" s="167">
        <f>H132/H123</f>
        <v>7.7912285845934742E-3</v>
      </c>
    </row>
    <row r="133" spans="2:10" x14ac:dyDescent="0.25">
      <c r="B133" s="165" t="s">
        <v>130</v>
      </c>
      <c r="C133" s="166">
        <v>0</v>
      </c>
      <c r="D133" s="166">
        <v>27</v>
      </c>
      <c r="E133" s="166">
        <v>30</v>
      </c>
      <c r="F133" s="166">
        <v>25</v>
      </c>
      <c r="G133" s="166">
        <v>46</v>
      </c>
      <c r="H133" s="166">
        <v>38</v>
      </c>
      <c r="I133" s="167">
        <f t="shared" si="17"/>
        <v>-0.17391304347826086</v>
      </c>
      <c r="J133" s="167">
        <f>H133/H123</f>
        <v>1.5917563774975915E-3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26</v>
      </c>
      <c r="F134" s="166">
        <v>39</v>
      </c>
      <c r="G134" s="166">
        <v>47</v>
      </c>
      <c r="H134" s="166">
        <v>54</v>
      </c>
      <c r="I134" s="167">
        <f t="shared" si="17"/>
        <v>0.14893617021276606</v>
      </c>
      <c r="J134" s="167">
        <f>H134/H123</f>
        <v>2.2619695890755249E-3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2991</v>
      </c>
      <c r="E135" s="171">
        <f t="shared" si="18"/>
        <v>3704</v>
      </c>
      <c r="F135" s="171">
        <f t="shared" si="18"/>
        <v>2931</v>
      </c>
      <c r="G135" s="171">
        <f t="shared" si="18"/>
        <v>3437</v>
      </c>
      <c r="H135" s="171">
        <f t="shared" si="18"/>
        <v>3611</v>
      </c>
      <c r="I135" s="172">
        <f t="shared" si="17"/>
        <v>5.0625545533895755E-2</v>
      </c>
      <c r="J135" s="172">
        <f>H135/H123</f>
        <v>0.15125874418799481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10219</v>
      </c>
      <c r="E137" s="178">
        <v>23111</v>
      </c>
      <c r="F137" s="178">
        <v>24276</v>
      </c>
      <c r="G137" s="178">
        <v>24893</v>
      </c>
      <c r="H137" s="178">
        <v>26869</v>
      </c>
      <c r="I137" s="179">
        <f t="shared" ref="I137:I149" si="19">IFERROR(H137/G137-1,"-")</f>
        <v>7.937974530992653E-2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4124</v>
      </c>
      <c r="E138" s="162">
        <v>4035</v>
      </c>
      <c r="F138" s="162">
        <v>4301</v>
      </c>
      <c r="G138" s="162">
        <v>4112</v>
      </c>
      <c r="H138" s="162">
        <v>5186</v>
      </c>
      <c r="I138" s="163">
        <f t="shared" si="19"/>
        <v>0.26118677042801552</v>
      </c>
      <c r="J138" s="163">
        <f>H138/H137</f>
        <v>0.19301053258401876</v>
      </c>
    </row>
    <row r="139" spans="2:10" x14ac:dyDescent="0.25">
      <c r="B139" s="165" t="s">
        <v>105</v>
      </c>
      <c r="C139" s="166">
        <v>0</v>
      </c>
      <c r="D139" s="166">
        <v>2148</v>
      </c>
      <c r="E139" s="166">
        <v>2676</v>
      </c>
      <c r="F139" s="166">
        <v>2798</v>
      </c>
      <c r="G139" s="166">
        <v>2896</v>
      </c>
      <c r="H139" s="166">
        <v>3887</v>
      </c>
      <c r="I139" s="167">
        <f t="shared" si="19"/>
        <v>0.34219613259668513</v>
      </c>
      <c r="J139" s="167">
        <f>H139/H137</f>
        <v>0.14466485540957982</v>
      </c>
    </row>
    <row r="140" spans="2:10" x14ac:dyDescent="0.25">
      <c r="B140" s="165" t="s">
        <v>102</v>
      </c>
      <c r="C140" s="166">
        <v>0</v>
      </c>
      <c r="D140" s="166">
        <v>1976</v>
      </c>
      <c r="E140" s="166">
        <v>1359</v>
      </c>
      <c r="F140" s="166">
        <v>1503</v>
      </c>
      <c r="G140" s="166">
        <v>1216</v>
      </c>
      <c r="H140" s="166">
        <v>1299</v>
      </c>
      <c r="I140" s="167">
        <f t="shared" si="19"/>
        <v>6.8256578947368363E-2</v>
      </c>
      <c r="J140" s="167">
        <f>H140/H137</f>
        <v>4.8345677174438946E-2</v>
      </c>
    </row>
    <row r="141" spans="2:10" x14ac:dyDescent="0.25">
      <c r="B141" s="161" t="s">
        <v>109</v>
      </c>
      <c r="C141" s="162">
        <v>0</v>
      </c>
      <c r="D141" s="162">
        <v>6095</v>
      </c>
      <c r="E141" s="162">
        <v>19076</v>
      </c>
      <c r="F141" s="162">
        <v>19975</v>
      </c>
      <c r="G141" s="162">
        <v>20781</v>
      </c>
      <c r="H141" s="162">
        <v>21683</v>
      </c>
      <c r="I141" s="163">
        <f t="shared" si="19"/>
        <v>4.3405033444011254E-2</v>
      </c>
      <c r="J141" s="163">
        <f>H141/H137</f>
        <v>0.80698946741598121</v>
      </c>
    </row>
    <row r="142" spans="2:10" x14ac:dyDescent="0.25">
      <c r="B142" s="165" t="s">
        <v>112</v>
      </c>
      <c r="C142" s="166">
        <v>0</v>
      </c>
      <c r="D142" s="166">
        <v>659</v>
      </c>
      <c r="E142" s="166">
        <v>8399</v>
      </c>
      <c r="F142" s="166">
        <v>9581</v>
      </c>
      <c r="G142" s="166">
        <v>10171</v>
      </c>
      <c r="H142" s="166">
        <v>9685</v>
      </c>
      <c r="I142" s="167">
        <f t="shared" si="19"/>
        <v>-4.7782912201356775E-2</v>
      </c>
      <c r="J142" s="167">
        <f>H142/H137</f>
        <v>0.36045256615430421</v>
      </c>
    </row>
    <row r="143" spans="2:10" x14ac:dyDescent="0.25">
      <c r="B143" s="165" t="s">
        <v>115</v>
      </c>
      <c r="C143" s="166">
        <v>0</v>
      </c>
      <c r="D143" s="166">
        <v>675</v>
      </c>
      <c r="E143" s="166">
        <v>1114</v>
      </c>
      <c r="F143" s="166">
        <v>1435</v>
      </c>
      <c r="G143" s="166">
        <v>1166</v>
      </c>
      <c r="H143" s="166">
        <v>1959</v>
      </c>
      <c r="I143" s="167">
        <f t="shared" si="19"/>
        <v>0.68010291595197248</v>
      </c>
      <c r="J143" s="167">
        <f>H143/H137</f>
        <v>7.2909300681082284E-2</v>
      </c>
    </row>
    <row r="144" spans="2:10" x14ac:dyDescent="0.25">
      <c r="B144" s="165" t="s">
        <v>118</v>
      </c>
      <c r="C144" s="166">
        <v>0</v>
      </c>
      <c r="D144" s="166">
        <v>1143</v>
      </c>
      <c r="E144" s="166">
        <v>2623</v>
      </c>
      <c r="F144" s="166">
        <v>1969</v>
      </c>
      <c r="G144" s="166">
        <v>1892</v>
      </c>
      <c r="H144" s="166">
        <v>2136</v>
      </c>
      <c r="I144" s="167">
        <f t="shared" si="19"/>
        <v>0.12896405919661724</v>
      </c>
      <c r="J144" s="167">
        <f>H144/H137</f>
        <v>7.9496817894227551E-2</v>
      </c>
    </row>
    <row r="145" spans="2:10" x14ac:dyDescent="0.25">
      <c r="B145" s="165" t="s">
        <v>125</v>
      </c>
      <c r="C145" s="166">
        <v>0</v>
      </c>
      <c r="D145" s="166">
        <v>160</v>
      </c>
      <c r="E145" s="166">
        <v>1141</v>
      </c>
      <c r="F145" s="166">
        <v>865</v>
      </c>
      <c r="G145" s="166">
        <v>531</v>
      </c>
      <c r="H145" s="166">
        <v>570</v>
      </c>
      <c r="I145" s="167">
        <f t="shared" si="19"/>
        <v>7.344632768361592E-2</v>
      </c>
      <c r="J145" s="167">
        <f>H145/H137</f>
        <v>2.1214038483010161E-2</v>
      </c>
    </row>
    <row r="146" spans="2:10" x14ac:dyDescent="0.25">
      <c r="B146" s="165" t="s">
        <v>121</v>
      </c>
      <c r="C146" s="166">
        <v>0</v>
      </c>
      <c r="D146" s="166">
        <v>202</v>
      </c>
      <c r="E146" s="166">
        <v>528</v>
      </c>
      <c r="F146" s="166">
        <v>693</v>
      </c>
      <c r="G146" s="166">
        <v>628</v>
      </c>
      <c r="H146" s="166">
        <v>663</v>
      </c>
      <c r="I146" s="167">
        <f t="shared" si="19"/>
        <v>5.5732484076433053E-2</v>
      </c>
      <c r="J146" s="167">
        <f>H146/H137</f>
        <v>2.4675276340764451E-2</v>
      </c>
    </row>
    <row r="147" spans="2:10" x14ac:dyDescent="0.25">
      <c r="B147" s="165" t="s">
        <v>130</v>
      </c>
      <c r="C147" s="166">
        <v>0</v>
      </c>
      <c r="D147" s="166">
        <v>28</v>
      </c>
      <c r="E147" s="166">
        <v>80</v>
      </c>
      <c r="F147" s="166">
        <v>5</v>
      </c>
      <c r="G147" s="166">
        <v>17</v>
      </c>
      <c r="H147" s="166">
        <v>46</v>
      </c>
      <c r="I147" s="167">
        <f t="shared" si="19"/>
        <v>1.7058823529411766</v>
      </c>
      <c r="J147" s="167">
        <f>H147/H137</f>
        <v>1.7120101231902936E-3</v>
      </c>
    </row>
    <row r="148" spans="2:10" x14ac:dyDescent="0.25">
      <c r="B148" s="165" t="s">
        <v>133</v>
      </c>
      <c r="C148" s="166">
        <v>0</v>
      </c>
      <c r="D148" s="166">
        <v>12</v>
      </c>
      <c r="E148" s="166">
        <v>29</v>
      </c>
      <c r="F148" s="166">
        <v>13</v>
      </c>
      <c r="G148" s="166">
        <v>25</v>
      </c>
      <c r="H148" s="166">
        <v>16</v>
      </c>
      <c r="I148" s="167">
        <f t="shared" si="19"/>
        <v>-0.36</v>
      </c>
      <c r="J148" s="167">
        <f>H148/H137</f>
        <v>5.9548178197923259E-4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3216</v>
      </c>
      <c r="E149" s="171">
        <f t="shared" si="20"/>
        <v>5162</v>
      </c>
      <c r="F149" s="171">
        <f t="shared" si="20"/>
        <v>5414</v>
      </c>
      <c r="G149" s="171">
        <f t="shared" si="20"/>
        <v>6351</v>
      </c>
      <c r="H149" s="171">
        <f t="shared" si="20"/>
        <v>6608</v>
      </c>
      <c r="I149" s="172">
        <f t="shared" si="19"/>
        <v>4.0466068335695216E-2</v>
      </c>
      <c r="J149" s="172">
        <f>H149/H137</f>
        <v>0.24593397595742306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5251</v>
      </c>
      <c r="E151" s="178">
        <v>9064</v>
      </c>
      <c r="F151" s="178">
        <v>9508</v>
      </c>
      <c r="G151" s="178">
        <v>11740</v>
      </c>
      <c r="H151" s="178">
        <v>11247</v>
      </c>
      <c r="I151" s="179">
        <f t="shared" ref="I151:I163" si="21">IFERROR(H151/G151-1,"-")</f>
        <v>-4.199318568994892E-2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3239</v>
      </c>
      <c r="E152" s="162">
        <v>5039</v>
      </c>
      <c r="F152" s="162">
        <v>5604</v>
      </c>
      <c r="G152" s="162">
        <v>6641</v>
      </c>
      <c r="H152" s="162">
        <v>5744</v>
      </c>
      <c r="I152" s="163">
        <f t="shared" si="21"/>
        <v>-0.13507001957536513</v>
      </c>
      <c r="J152" s="163">
        <f>H152/H151</f>
        <v>0.5107139681692896</v>
      </c>
    </row>
    <row r="153" spans="2:10" x14ac:dyDescent="0.25">
      <c r="B153" s="165" t="s">
        <v>105</v>
      </c>
      <c r="C153" s="166">
        <v>0</v>
      </c>
      <c r="D153" s="166">
        <v>2297</v>
      </c>
      <c r="E153" s="166">
        <v>3954</v>
      </c>
      <c r="F153" s="166">
        <v>4646</v>
      </c>
      <c r="G153" s="166">
        <v>5006</v>
      </c>
      <c r="H153" s="166">
        <v>3562</v>
      </c>
      <c r="I153" s="167">
        <f t="shared" si="21"/>
        <v>-0.28845385537355173</v>
      </c>
      <c r="J153" s="167">
        <f>H153/H151</f>
        <v>0.31670667733617852</v>
      </c>
    </row>
    <row r="154" spans="2:10" x14ac:dyDescent="0.25">
      <c r="B154" s="165" t="s">
        <v>102</v>
      </c>
      <c r="C154" s="166">
        <v>0</v>
      </c>
      <c r="D154" s="166">
        <v>942</v>
      </c>
      <c r="E154" s="166">
        <v>1085</v>
      </c>
      <c r="F154" s="166">
        <v>958</v>
      </c>
      <c r="G154" s="166">
        <v>1635</v>
      </c>
      <c r="H154" s="166">
        <v>2182</v>
      </c>
      <c r="I154" s="167">
        <f t="shared" si="21"/>
        <v>0.33455657492354729</v>
      </c>
      <c r="J154" s="167">
        <f>H154/H151</f>
        <v>0.19400729083311105</v>
      </c>
    </row>
    <row r="155" spans="2:10" x14ac:dyDescent="0.25">
      <c r="B155" s="161" t="s">
        <v>109</v>
      </c>
      <c r="C155" s="162">
        <v>0</v>
      </c>
      <c r="D155" s="162">
        <v>2012</v>
      </c>
      <c r="E155" s="162">
        <v>4025</v>
      </c>
      <c r="F155" s="162">
        <v>3904</v>
      </c>
      <c r="G155" s="162">
        <v>5099</v>
      </c>
      <c r="H155" s="162">
        <v>5503</v>
      </c>
      <c r="I155" s="163">
        <f t="shared" si="21"/>
        <v>7.9231221808197638E-2</v>
      </c>
      <c r="J155" s="163">
        <f>H155/H151</f>
        <v>0.4892860318307104</v>
      </c>
    </row>
    <row r="156" spans="2:10" x14ac:dyDescent="0.25">
      <c r="B156" s="165" t="s">
        <v>112</v>
      </c>
      <c r="C156" s="166">
        <v>0</v>
      </c>
      <c r="D156" s="166">
        <v>134</v>
      </c>
      <c r="E156" s="166">
        <v>1802</v>
      </c>
      <c r="F156" s="166">
        <v>1256</v>
      </c>
      <c r="G156" s="166">
        <v>1500</v>
      </c>
      <c r="H156" s="166">
        <v>1525</v>
      </c>
      <c r="I156" s="167">
        <f t="shared" si="21"/>
        <v>1.6666666666666607E-2</v>
      </c>
      <c r="J156" s="167">
        <f>H156/H151</f>
        <v>0.1355917133457811</v>
      </c>
    </row>
    <row r="157" spans="2:10" x14ac:dyDescent="0.25">
      <c r="B157" s="165" t="s">
        <v>115</v>
      </c>
      <c r="C157" s="166">
        <v>0</v>
      </c>
      <c r="D157" s="166">
        <v>417</v>
      </c>
      <c r="E157" s="166">
        <v>437</v>
      </c>
      <c r="F157" s="166">
        <v>572</v>
      </c>
      <c r="G157" s="166">
        <v>459</v>
      </c>
      <c r="H157" s="166">
        <v>510</v>
      </c>
      <c r="I157" s="167">
        <f t="shared" si="21"/>
        <v>0.11111111111111116</v>
      </c>
      <c r="J157" s="167">
        <f>H157/H151</f>
        <v>4.5345425446785811E-2</v>
      </c>
    </row>
    <row r="158" spans="2:10" x14ac:dyDescent="0.25">
      <c r="B158" s="165" t="s">
        <v>118</v>
      </c>
      <c r="C158" s="166">
        <v>0</v>
      </c>
      <c r="D158" s="166">
        <v>451</v>
      </c>
      <c r="E158" s="166">
        <v>497</v>
      </c>
      <c r="F158" s="166">
        <v>751</v>
      </c>
      <c r="G158" s="166">
        <v>1042</v>
      </c>
      <c r="H158" s="166">
        <v>1715</v>
      </c>
      <c r="I158" s="167">
        <f t="shared" si="21"/>
        <v>0.64587332053742808</v>
      </c>
      <c r="J158" s="167">
        <f>H158/H151</f>
        <v>0.15248510713968169</v>
      </c>
    </row>
    <row r="159" spans="2:10" x14ac:dyDescent="0.25">
      <c r="B159" s="165" t="s">
        <v>125</v>
      </c>
      <c r="C159" s="166">
        <v>0</v>
      </c>
      <c r="D159" s="166">
        <v>37</v>
      </c>
      <c r="E159" s="166">
        <v>146</v>
      </c>
      <c r="F159" s="166">
        <v>115</v>
      </c>
      <c r="G159" s="166">
        <v>174</v>
      </c>
      <c r="H159" s="166">
        <v>112</v>
      </c>
      <c r="I159" s="167">
        <f t="shared" si="21"/>
        <v>-0.35632183908045978</v>
      </c>
      <c r="J159" s="167">
        <f>H159/H151</f>
        <v>9.9582110785098252E-3</v>
      </c>
    </row>
    <row r="160" spans="2:10" x14ac:dyDescent="0.25">
      <c r="B160" s="165" t="s">
        <v>121</v>
      </c>
      <c r="C160" s="166">
        <v>0</v>
      </c>
      <c r="D160" s="166">
        <v>206</v>
      </c>
      <c r="E160" s="166">
        <v>474</v>
      </c>
      <c r="F160" s="166">
        <v>231</v>
      </c>
      <c r="G160" s="166">
        <v>479</v>
      </c>
      <c r="H160" s="166">
        <v>297</v>
      </c>
      <c r="I160" s="167">
        <f t="shared" si="21"/>
        <v>-0.37995824634655528</v>
      </c>
      <c r="J160" s="167">
        <f>H160/H151</f>
        <v>2.6407041877834089E-2</v>
      </c>
    </row>
    <row r="161" spans="2:10" x14ac:dyDescent="0.25">
      <c r="B161" s="165" t="s">
        <v>130</v>
      </c>
      <c r="C161" s="166">
        <v>0</v>
      </c>
      <c r="D161" s="166">
        <v>4</v>
      </c>
      <c r="E161" s="166">
        <v>19</v>
      </c>
      <c r="F161" s="166">
        <v>12</v>
      </c>
      <c r="G161" s="166">
        <v>6</v>
      </c>
      <c r="H161" s="166">
        <v>16</v>
      </c>
      <c r="I161" s="167">
        <f t="shared" si="21"/>
        <v>1.6666666666666665</v>
      </c>
      <c r="J161" s="167">
        <f>H161/H151</f>
        <v>1.4226015826442606E-3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13</v>
      </c>
      <c r="F162" s="166">
        <v>15</v>
      </c>
      <c r="G162" s="166">
        <v>6</v>
      </c>
      <c r="H162" s="166">
        <v>15</v>
      </c>
      <c r="I162" s="167">
        <f t="shared" si="21"/>
        <v>1.5</v>
      </c>
      <c r="J162" s="167">
        <f>H162/H151</f>
        <v>1.3336889837289945E-3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757</v>
      </c>
      <c r="E163" s="171">
        <f t="shared" si="22"/>
        <v>637</v>
      </c>
      <c r="F163" s="171">
        <f t="shared" si="22"/>
        <v>952</v>
      </c>
      <c r="G163" s="171">
        <f t="shared" si="22"/>
        <v>1433</v>
      </c>
      <c r="H163" s="171">
        <f t="shared" si="22"/>
        <v>1313</v>
      </c>
      <c r="I163" s="172">
        <f t="shared" si="21"/>
        <v>-8.3740404745289654E-2</v>
      </c>
      <c r="J163" s="172">
        <f>H163/H151</f>
        <v>0.11674224237574464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6011-39C1-4A4F-8DD7-C04721FEDA0E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264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265</v>
      </c>
      <c r="R7" s="174" t="s">
        <v>266</v>
      </c>
      <c r="S7" s="174" t="s">
        <v>267</v>
      </c>
      <c r="T7" s="174" t="s">
        <v>268</v>
      </c>
      <c r="U7" s="174" t="s">
        <v>269</v>
      </c>
      <c r="V7" s="174" t="s">
        <v>270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54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1049130</v>
      </c>
      <c r="D9" s="178">
        <v>745750</v>
      </c>
      <c r="E9" s="178">
        <v>2658818</v>
      </c>
      <c r="F9" s="178">
        <v>2977282</v>
      </c>
      <c r="G9" s="178">
        <v>3166417</v>
      </c>
      <c r="H9" s="178">
        <v>3154023</v>
      </c>
      <c r="I9" s="179">
        <f>IFERROR(H9/G9-1,"-")</f>
        <v>-3.9142033408738897E-3</v>
      </c>
      <c r="J9" s="179">
        <f>IFERROR(H9/D9-1,"-")</f>
        <v>3.2293302044921219</v>
      </c>
      <c r="K9" s="178">
        <f>H9-G9</f>
        <v>-12394</v>
      </c>
      <c r="L9" s="178">
        <f>H9-D9</f>
        <v>2408273</v>
      </c>
      <c r="M9" s="179">
        <f t="shared" ref="M9:M21" si="0">H9/H$9</f>
        <v>1</v>
      </c>
      <c r="P9" s="158" t="s">
        <v>70</v>
      </c>
      <c r="Q9" s="178">
        <v>52299</v>
      </c>
      <c r="R9" s="178">
        <v>44078</v>
      </c>
      <c r="S9" s="178">
        <v>145637</v>
      </c>
      <c r="T9" s="178">
        <v>157637</v>
      </c>
      <c r="U9" s="178">
        <v>167315</v>
      </c>
      <c r="V9" s="178">
        <v>162934</v>
      </c>
      <c r="W9" s="179">
        <f>IFERROR(V9/U9-1,"-")</f>
        <v>-2.6184143681080574E-2</v>
      </c>
      <c r="X9" s="178">
        <f>V9-U9</f>
        <v>-4381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190562</v>
      </c>
      <c r="D10" s="162">
        <v>384545</v>
      </c>
      <c r="E10" s="162">
        <v>582661</v>
      </c>
      <c r="F10" s="162">
        <v>610630</v>
      </c>
      <c r="G10" s="162">
        <v>602747</v>
      </c>
      <c r="H10" s="162">
        <v>610314</v>
      </c>
      <c r="I10" s="180">
        <f>IFERROR(H10/G10-1,"-")</f>
        <v>1.2554189402850691E-2</v>
      </c>
      <c r="J10" s="163">
        <f t="shared" ref="J10:J21" si="2">IFERROR(H10/D10-1,"-")</f>
        <v>0.58710684055182094</v>
      </c>
      <c r="K10" s="162">
        <f t="shared" ref="K10:K20" si="3">H10-G10</f>
        <v>7567</v>
      </c>
      <c r="L10" s="162">
        <f t="shared" ref="L10:L21" si="4">H10-D10</f>
        <v>225769</v>
      </c>
      <c r="M10" s="163">
        <f t="shared" si="0"/>
        <v>0.19350334477586245</v>
      </c>
      <c r="P10" s="161" t="s">
        <v>99</v>
      </c>
      <c r="Q10" s="162">
        <v>2629</v>
      </c>
      <c r="R10" s="162">
        <v>23814</v>
      </c>
      <c r="S10" s="162">
        <v>15534</v>
      </c>
      <c r="T10" s="162">
        <v>18834</v>
      </c>
      <c r="U10" s="162">
        <v>15150</v>
      </c>
      <c r="V10" s="162">
        <v>14655</v>
      </c>
      <c r="W10" s="180">
        <f>IFERROR(V10/U10-1,"-")</f>
        <v>-3.2673267326732702E-2</v>
      </c>
      <c r="X10" s="161">
        <f t="shared" ref="X10:X20" si="5">V10-U10</f>
        <v>-495</v>
      </c>
      <c r="Y10" s="163">
        <f t="shared" si="1"/>
        <v>8.9944394662869631E-2</v>
      </c>
    </row>
    <row r="11" spans="1:25" x14ac:dyDescent="0.25">
      <c r="A11" s="164" t="s">
        <v>102</v>
      </c>
      <c r="B11" s="165" t="s">
        <v>105</v>
      </c>
      <c r="C11" s="166">
        <v>77391</v>
      </c>
      <c r="D11" s="166">
        <v>229473</v>
      </c>
      <c r="E11" s="166">
        <v>253134</v>
      </c>
      <c r="F11" s="166">
        <v>254990</v>
      </c>
      <c r="G11" s="166">
        <v>242917</v>
      </c>
      <c r="H11" s="166">
        <v>232134</v>
      </c>
      <c r="I11" s="181">
        <f>IFERROR(H11/G11-1,"-")</f>
        <v>-4.4389647492764972E-2</v>
      </c>
      <c r="J11" s="167">
        <f t="shared" si="2"/>
        <v>1.1596135493064486E-2</v>
      </c>
      <c r="K11" s="166">
        <f t="shared" si="3"/>
        <v>-10783</v>
      </c>
      <c r="L11" s="166">
        <f t="shared" si="4"/>
        <v>2661</v>
      </c>
      <c r="M11" s="167">
        <f t="shared" si="0"/>
        <v>7.3599336466474721E-2</v>
      </c>
      <c r="P11" s="165" t="s">
        <v>105</v>
      </c>
      <c r="Q11" s="166">
        <v>1763</v>
      </c>
      <c r="R11" s="166">
        <v>18780</v>
      </c>
      <c r="S11" s="166">
        <v>10551</v>
      </c>
      <c r="T11" s="166">
        <v>12385</v>
      </c>
      <c r="U11" s="166">
        <v>10024</v>
      </c>
      <c r="V11" s="166">
        <v>8568</v>
      </c>
      <c r="W11" s="181">
        <f>IFERROR(V11/U11-1,"-")</f>
        <v>-0.14525139664804465</v>
      </c>
      <c r="X11" s="165">
        <f t="shared" si="5"/>
        <v>-1456</v>
      </c>
      <c r="Y11" s="167">
        <f>V11/V$9</f>
        <v>5.2585709551106585E-2</v>
      </c>
    </row>
    <row r="12" spans="1:25" x14ac:dyDescent="0.25">
      <c r="A12" s="1"/>
      <c r="B12" s="165" t="s">
        <v>102</v>
      </c>
      <c r="C12" s="166">
        <v>113171</v>
      </c>
      <c r="D12" s="166">
        <v>155072</v>
      </c>
      <c r="E12" s="166">
        <v>329527</v>
      </c>
      <c r="F12" s="166">
        <v>355640</v>
      </c>
      <c r="G12" s="166">
        <v>359830</v>
      </c>
      <c r="H12" s="166">
        <v>378180</v>
      </c>
      <c r="I12" s="181">
        <f>IFERROR(H12/G12-1,"-")</f>
        <v>5.0996303810132648E-2</v>
      </c>
      <c r="J12" s="167">
        <f t="shared" si="2"/>
        <v>1.4387381345439536</v>
      </c>
      <c r="K12" s="166">
        <f t="shared" si="3"/>
        <v>18350</v>
      </c>
      <c r="L12" s="166">
        <f t="shared" si="4"/>
        <v>223108</v>
      </c>
      <c r="M12" s="167">
        <f t="shared" si="0"/>
        <v>0.11990400830938773</v>
      </c>
      <c r="P12" s="165" t="s">
        <v>102</v>
      </c>
      <c r="Q12" s="166">
        <v>866</v>
      </c>
      <c r="R12" s="166">
        <v>5034</v>
      </c>
      <c r="S12" s="166">
        <v>4983</v>
      </c>
      <c r="T12" s="166">
        <v>6449</v>
      </c>
      <c r="U12" s="166">
        <v>5126</v>
      </c>
      <c r="V12" s="166">
        <v>6087</v>
      </c>
      <c r="W12" s="181">
        <f>IFERROR(V12/U12-1,"-")</f>
        <v>0.18747561451424111</v>
      </c>
      <c r="X12" s="165">
        <f t="shared" si="5"/>
        <v>961</v>
      </c>
      <c r="Y12" s="167">
        <f t="shared" si="1"/>
        <v>3.7358685111763046E-2</v>
      </c>
    </row>
    <row r="13" spans="1:25" s="57" customFormat="1" x14ac:dyDescent="0.25">
      <c r="B13" s="161" t="s">
        <v>109</v>
      </c>
      <c r="C13" s="162">
        <v>858568</v>
      </c>
      <c r="D13" s="162">
        <v>361205</v>
      </c>
      <c r="E13" s="162">
        <v>2076157</v>
      </c>
      <c r="F13" s="162">
        <v>2366652</v>
      </c>
      <c r="G13" s="162">
        <v>2563670</v>
      </c>
      <c r="H13" s="162">
        <v>2543709</v>
      </c>
      <c r="I13" s="180">
        <f>IFERROR(H13/G13-1,"-")</f>
        <v>-7.786103515663112E-3</v>
      </c>
      <c r="J13" s="163">
        <f t="shared" si="2"/>
        <v>6.0422862363477803</v>
      </c>
      <c r="K13" s="162">
        <f t="shared" si="3"/>
        <v>-19961</v>
      </c>
      <c r="L13" s="162">
        <f t="shared" si="4"/>
        <v>2182504</v>
      </c>
      <c r="M13" s="163">
        <f t="shared" si="0"/>
        <v>0.8064966552241376</v>
      </c>
      <c r="P13" s="161" t="s">
        <v>109</v>
      </c>
      <c r="Q13" s="162">
        <v>49670</v>
      </c>
      <c r="R13" s="162">
        <v>20264</v>
      </c>
      <c r="S13" s="162">
        <v>130103</v>
      </c>
      <c r="T13" s="162">
        <v>138803</v>
      </c>
      <c r="U13" s="162">
        <v>152165</v>
      </c>
      <c r="V13" s="162">
        <v>148279</v>
      </c>
      <c r="W13" s="180">
        <f>IFERROR(V13/U13-1,"-")</f>
        <v>-2.5538067229652017E-2</v>
      </c>
      <c r="X13" s="161">
        <f t="shared" si="5"/>
        <v>-3886</v>
      </c>
      <c r="Y13" s="163">
        <f t="shared" si="1"/>
        <v>0.91005560533713037</v>
      </c>
    </row>
    <row r="14" spans="1:25" s="57" customFormat="1" x14ac:dyDescent="0.25">
      <c r="B14" s="165" t="s">
        <v>112</v>
      </c>
      <c r="C14" s="166">
        <v>347039</v>
      </c>
      <c r="D14" s="166">
        <v>31530</v>
      </c>
      <c r="E14" s="166">
        <v>942987</v>
      </c>
      <c r="F14" s="166">
        <v>1093840</v>
      </c>
      <c r="G14" s="166">
        <v>1197012</v>
      </c>
      <c r="H14" s="166">
        <v>1197006</v>
      </c>
      <c r="I14" s="181">
        <f t="shared" ref="I14:I21" si="6">IFERROR(H14/G14-1,"-")</f>
        <v>-5.0124810778706674E-6</v>
      </c>
      <c r="J14" s="167">
        <f t="shared" si="2"/>
        <v>36.964034253092294</v>
      </c>
      <c r="K14" s="166">
        <f t="shared" si="3"/>
        <v>-6</v>
      </c>
      <c r="L14" s="166">
        <f t="shared" si="4"/>
        <v>1165476</v>
      </c>
      <c r="M14" s="167">
        <f t="shared" si="0"/>
        <v>0.37951720707173031</v>
      </c>
      <c r="P14" s="165" t="s">
        <v>112</v>
      </c>
      <c r="Q14" s="166">
        <v>21732</v>
      </c>
      <c r="R14" s="166">
        <v>1117</v>
      </c>
      <c r="S14" s="166">
        <v>53836</v>
      </c>
      <c r="T14" s="166">
        <v>57454</v>
      </c>
      <c r="U14" s="166">
        <v>67114</v>
      </c>
      <c r="V14" s="166">
        <v>66583</v>
      </c>
      <c r="W14" s="181">
        <f t="shared" ref="W14:W21" si="7">IFERROR(V14/U14-1,"-")</f>
        <v>-7.9119110766755485E-3</v>
      </c>
      <c r="X14" s="165">
        <f t="shared" si="5"/>
        <v>-531</v>
      </c>
      <c r="Y14" s="167">
        <f t="shared" si="1"/>
        <v>0.40865012827279756</v>
      </c>
    </row>
    <row r="15" spans="1:25" x14ac:dyDescent="0.25">
      <c r="A15" s="1"/>
      <c r="B15" s="165" t="s">
        <v>115</v>
      </c>
      <c r="C15" s="166">
        <v>109834</v>
      </c>
      <c r="D15" s="166">
        <v>55842</v>
      </c>
      <c r="E15" s="166">
        <v>210882</v>
      </c>
      <c r="F15" s="166">
        <v>243579</v>
      </c>
      <c r="G15" s="166">
        <v>256943</v>
      </c>
      <c r="H15" s="166">
        <v>249720</v>
      </c>
      <c r="I15" s="181">
        <f t="shared" si="6"/>
        <v>-2.8111293166188656E-2</v>
      </c>
      <c r="J15" s="167">
        <f t="shared" si="2"/>
        <v>3.4719028688084235</v>
      </c>
      <c r="K15" s="166">
        <f t="shared" si="3"/>
        <v>-7223</v>
      </c>
      <c r="L15" s="166">
        <f t="shared" si="4"/>
        <v>193878</v>
      </c>
      <c r="M15" s="167">
        <f t="shared" si="0"/>
        <v>7.9175072597758481E-2</v>
      </c>
      <c r="P15" s="165" t="s">
        <v>115</v>
      </c>
      <c r="Q15" s="166">
        <v>3339</v>
      </c>
      <c r="R15" s="166">
        <v>2184</v>
      </c>
      <c r="S15" s="166">
        <v>8757</v>
      </c>
      <c r="T15" s="166">
        <v>11684</v>
      </c>
      <c r="U15" s="166">
        <v>12889</v>
      </c>
      <c r="V15" s="166">
        <v>12375</v>
      </c>
      <c r="W15" s="181">
        <f t="shared" si="7"/>
        <v>-3.9878966560633056E-2</v>
      </c>
      <c r="X15" s="165">
        <f t="shared" si="5"/>
        <v>-514</v>
      </c>
      <c r="Y15" s="167">
        <f t="shared" si="1"/>
        <v>7.5950998563835664E-2</v>
      </c>
    </row>
    <row r="16" spans="1:25" x14ac:dyDescent="0.25">
      <c r="A16" s="1"/>
      <c r="B16" s="165" t="s">
        <v>118</v>
      </c>
      <c r="C16" s="166">
        <v>39042</v>
      </c>
      <c r="D16" s="166">
        <v>55737</v>
      </c>
      <c r="E16" s="166">
        <v>110427</v>
      </c>
      <c r="F16" s="166">
        <v>126317</v>
      </c>
      <c r="G16" s="166">
        <v>135779</v>
      </c>
      <c r="H16" s="166">
        <v>130085</v>
      </c>
      <c r="I16" s="181">
        <f t="shared" si="6"/>
        <v>-4.1935792721996767E-2</v>
      </c>
      <c r="J16" s="167">
        <f t="shared" si="2"/>
        <v>1.3339074582413835</v>
      </c>
      <c r="K16" s="166">
        <f t="shared" si="3"/>
        <v>-5694</v>
      </c>
      <c r="L16" s="166">
        <f t="shared" si="4"/>
        <v>74348</v>
      </c>
      <c r="M16" s="167">
        <f t="shared" si="0"/>
        <v>4.1244150724328896E-2</v>
      </c>
      <c r="P16" s="165" t="s">
        <v>118</v>
      </c>
      <c r="Q16" s="166">
        <v>3563</v>
      </c>
      <c r="R16" s="166">
        <v>5600</v>
      </c>
      <c r="S16" s="166">
        <v>16478</v>
      </c>
      <c r="T16" s="166">
        <v>14890</v>
      </c>
      <c r="U16" s="166">
        <v>15236</v>
      </c>
      <c r="V16" s="166">
        <v>13630</v>
      </c>
      <c r="W16" s="181">
        <f t="shared" si="7"/>
        <v>-0.10540824363349965</v>
      </c>
      <c r="X16" s="165">
        <f t="shared" si="5"/>
        <v>-1606</v>
      </c>
      <c r="Y16" s="167">
        <f t="shared" si="1"/>
        <v>8.365350387273375E-2</v>
      </c>
    </row>
    <row r="17" spans="1:25" x14ac:dyDescent="0.25">
      <c r="A17" s="1"/>
      <c r="B17" s="165" t="s">
        <v>125</v>
      </c>
      <c r="C17" s="166">
        <v>30707</v>
      </c>
      <c r="D17" s="166">
        <v>17525</v>
      </c>
      <c r="E17" s="166">
        <v>102529</v>
      </c>
      <c r="F17" s="166">
        <v>90860</v>
      </c>
      <c r="G17" s="166">
        <v>100448</v>
      </c>
      <c r="H17" s="166">
        <v>92484</v>
      </c>
      <c r="I17" s="181">
        <f t="shared" si="6"/>
        <v>-7.9284804077731752E-2</v>
      </c>
      <c r="J17" s="167">
        <f t="shared" si="2"/>
        <v>4.2772610556348072</v>
      </c>
      <c r="K17" s="166">
        <f t="shared" si="3"/>
        <v>-7964</v>
      </c>
      <c r="L17" s="166">
        <f t="shared" si="4"/>
        <v>74959</v>
      </c>
      <c r="M17" s="167">
        <f t="shared" si="0"/>
        <v>2.9322550913547556E-2</v>
      </c>
      <c r="P17" s="165" t="s">
        <v>125</v>
      </c>
      <c r="Q17" s="166">
        <v>765</v>
      </c>
      <c r="R17" s="166">
        <v>364</v>
      </c>
      <c r="S17" s="166">
        <v>5965</v>
      </c>
      <c r="T17" s="166">
        <v>4950</v>
      </c>
      <c r="U17" s="166">
        <v>3776</v>
      </c>
      <c r="V17" s="166">
        <v>3574</v>
      </c>
      <c r="W17" s="181">
        <f t="shared" si="7"/>
        <v>-5.3495762711864403E-2</v>
      </c>
      <c r="X17" s="165">
        <f t="shared" si="5"/>
        <v>-202</v>
      </c>
      <c r="Y17" s="167">
        <f t="shared" si="1"/>
        <v>2.193526213067868E-2</v>
      </c>
    </row>
    <row r="18" spans="1:25" x14ac:dyDescent="0.25">
      <c r="A18" s="1"/>
      <c r="B18" s="165" t="s">
        <v>121</v>
      </c>
      <c r="C18" s="166">
        <v>33341</v>
      </c>
      <c r="D18" s="166">
        <v>22207</v>
      </c>
      <c r="E18" s="166">
        <v>85314</v>
      </c>
      <c r="F18" s="166">
        <v>85859</v>
      </c>
      <c r="G18" s="166">
        <v>91513</v>
      </c>
      <c r="H18" s="166">
        <v>83094</v>
      </c>
      <c r="I18" s="181">
        <f t="shared" si="6"/>
        <v>-9.1997858227792828E-2</v>
      </c>
      <c r="J18" s="167">
        <f t="shared" si="2"/>
        <v>2.7417931282928807</v>
      </c>
      <c r="K18" s="166">
        <f t="shared" si="3"/>
        <v>-8419</v>
      </c>
      <c r="L18" s="166">
        <f t="shared" si="4"/>
        <v>60887</v>
      </c>
      <c r="M18" s="167">
        <f t="shared" si="0"/>
        <v>2.6345400778624632E-2</v>
      </c>
      <c r="P18" s="165" t="s">
        <v>121</v>
      </c>
      <c r="Q18" s="166">
        <v>861</v>
      </c>
      <c r="R18" s="166">
        <v>654</v>
      </c>
      <c r="S18" s="166">
        <v>2707</v>
      </c>
      <c r="T18" s="166">
        <v>3057</v>
      </c>
      <c r="U18" s="166">
        <v>3589</v>
      </c>
      <c r="V18" s="166">
        <v>2805</v>
      </c>
      <c r="W18" s="181">
        <f t="shared" si="7"/>
        <v>-0.2184452493730844</v>
      </c>
      <c r="X18" s="165">
        <f t="shared" si="5"/>
        <v>-784</v>
      </c>
      <c r="Y18" s="167">
        <f t="shared" si="1"/>
        <v>1.7215559674469416E-2</v>
      </c>
    </row>
    <row r="19" spans="1:25" x14ac:dyDescent="0.25">
      <c r="A19" s="164" t="s">
        <v>146</v>
      </c>
      <c r="B19" s="165" t="s">
        <v>130</v>
      </c>
      <c r="C19" s="166">
        <v>28434</v>
      </c>
      <c r="D19" s="166">
        <v>2074</v>
      </c>
      <c r="E19" s="166">
        <v>35056</v>
      </c>
      <c r="F19" s="166">
        <v>43836</v>
      </c>
      <c r="G19" s="166">
        <v>39617</v>
      </c>
      <c r="H19" s="166">
        <v>38647</v>
      </c>
      <c r="I19" s="181">
        <f t="shared" si="6"/>
        <v>-2.4484438498624361E-2</v>
      </c>
      <c r="J19" s="167">
        <f t="shared" si="2"/>
        <v>17.634040501446481</v>
      </c>
      <c r="K19" s="166">
        <f t="shared" si="3"/>
        <v>-970</v>
      </c>
      <c r="L19" s="166">
        <f t="shared" si="4"/>
        <v>36573</v>
      </c>
      <c r="M19" s="167">
        <f t="shared" si="0"/>
        <v>1.2253239751263703E-2</v>
      </c>
      <c r="P19" s="165" t="s">
        <v>130</v>
      </c>
      <c r="Q19" s="166">
        <v>1961</v>
      </c>
      <c r="R19" s="166">
        <v>64</v>
      </c>
      <c r="S19" s="166">
        <v>1870</v>
      </c>
      <c r="T19" s="166">
        <v>2245</v>
      </c>
      <c r="U19" s="166">
        <v>2001</v>
      </c>
      <c r="V19" s="166">
        <v>2294</v>
      </c>
      <c r="W19" s="181">
        <f t="shared" si="7"/>
        <v>0.14642678660669661</v>
      </c>
      <c r="X19" s="165">
        <f t="shared" si="5"/>
        <v>293</v>
      </c>
      <c r="Y19" s="167">
        <f t="shared" si="1"/>
        <v>1.4079320461045576E-2</v>
      </c>
    </row>
    <row r="20" spans="1:25" x14ac:dyDescent="0.25">
      <c r="A20" s="169" t="s">
        <v>147</v>
      </c>
      <c r="B20" s="165" t="s">
        <v>133</v>
      </c>
      <c r="C20" s="166">
        <v>40183</v>
      </c>
      <c r="D20" s="166">
        <v>2811</v>
      </c>
      <c r="E20" s="166">
        <v>26721</v>
      </c>
      <c r="F20" s="166">
        <v>39628</v>
      </c>
      <c r="G20" s="166">
        <v>40951</v>
      </c>
      <c r="H20" s="166">
        <v>32773</v>
      </c>
      <c r="I20" s="181">
        <f t="shared" si="6"/>
        <v>-0.1997020829772167</v>
      </c>
      <c r="J20" s="167">
        <f t="shared" si="2"/>
        <v>10.658840270366417</v>
      </c>
      <c r="K20" s="166">
        <f t="shared" si="3"/>
        <v>-8178</v>
      </c>
      <c r="L20" s="166">
        <f t="shared" si="4"/>
        <v>29962</v>
      </c>
      <c r="M20" s="167">
        <f t="shared" si="0"/>
        <v>1.0390856376126616E-2</v>
      </c>
      <c r="P20" s="165" t="s">
        <v>133</v>
      </c>
      <c r="Q20" s="166">
        <v>3933</v>
      </c>
      <c r="R20" s="166">
        <v>53</v>
      </c>
      <c r="S20" s="166">
        <v>917</v>
      </c>
      <c r="T20" s="166">
        <v>1598</v>
      </c>
      <c r="U20" s="166">
        <v>1484</v>
      </c>
      <c r="V20" s="166">
        <v>1109</v>
      </c>
      <c r="W20" s="181">
        <f t="shared" si="7"/>
        <v>-0.25269541778975746</v>
      </c>
      <c r="X20" s="165">
        <f t="shared" si="5"/>
        <v>-375</v>
      </c>
      <c r="Y20" s="167">
        <f t="shared" si="1"/>
        <v>6.8064369622055556E-3</v>
      </c>
    </row>
    <row r="21" spans="1:25" x14ac:dyDescent="0.25">
      <c r="B21" s="170" t="s">
        <v>147</v>
      </c>
      <c r="C21" s="171">
        <f t="shared" ref="C21" si="8">C13-SUM(C14:C20)</f>
        <v>229988</v>
      </c>
      <c r="D21" s="171">
        <f t="shared" ref="D21:E21" si="9">D13-SUM(D14:D20)</f>
        <v>173479</v>
      </c>
      <c r="E21" s="171">
        <f t="shared" si="9"/>
        <v>562241</v>
      </c>
      <c r="F21" s="171">
        <f t="shared" ref="F21:H21" si="10">F13-SUM(F14:F20)</f>
        <v>642733</v>
      </c>
      <c r="G21" s="171">
        <f t="shared" si="10"/>
        <v>701407</v>
      </c>
      <c r="H21" s="171">
        <f t="shared" si="10"/>
        <v>719900</v>
      </c>
      <c r="I21" s="182">
        <f t="shared" si="6"/>
        <v>2.6365576619566067E-2</v>
      </c>
      <c r="J21" s="172">
        <f t="shared" si="2"/>
        <v>3.1497818179722037</v>
      </c>
      <c r="K21" s="171">
        <f>H21-G21</f>
        <v>18493</v>
      </c>
      <c r="L21" s="171">
        <f t="shared" si="4"/>
        <v>546421</v>
      </c>
      <c r="M21" s="172">
        <f t="shared" si="0"/>
        <v>0.22824817701075736</v>
      </c>
      <c r="P21" s="170" t="s">
        <v>147</v>
      </c>
      <c r="Q21" s="171">
        <f t="shared" ref="Q21:V21" si="11">Q13-SUM(Q14:Q20)</f>
        <v>13516</v>
      </c>
      <c r="R21" s="171">
        <f t="shared" si="11"/>
        <v>10228</v>
      </c>
      <c r="S21" s="171">
        <f t="shared" si="11"/>
        <v>39573</v>
      </c>
      <c r="T21" s="171">
        <f t="shared" si="11"/>
        <v>42925</v>
      </c>
      <c r="U21" s="171">
        <f t="shared" si="11"/>
        <v>46076</v>
      </c>
      <c r="V21" s="171">
        <f t="shared" si="11"/>
        <v>45909</v>
      </c>
      <c r="W21" s="182">
        <f t="shared" si="7"/>
        <v>-3.6244465665422609E-3</v>
      </c>
      <c r="X21" s="170">
        <f>V21-U21</f>
        <v>-167</v>
      </c>
      <c r="Y21" s="172">
        <f t="shared" si="1"/>
        <v>0.28176439539936415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281997</v>
      </c>
      <c r="E23" s="178">
        <v>993053</v>
      </c>
      <c r="F23" s="178">
        <v>1080016</v>
      </c>
      <c r="G23" s="178">
        <v>1125712</v>
      </c>
      <c r="H23" s="178">
        <v>1072395</v>
      </c>
      <c r="I23" s="179">
        <f>IFERROR(H23/G23-1,"-")</f>
        <v>-4.736291342723542E-2</v>
      </c>
      <c r="J23" s="179">
        <f>IFERROR(H23/D23-1,"-")</f>
        <v>2.8028596048894139</v>
      </c>
      <c r="K23" s="178">
        <f>H23-G23</f>
        <v>-53317</v>
      </c>
      <c r="L23" s="178">
        <f>H23-D23</f>
        <v>790398</v>
      </c>
      <c r="M23" s="179">
        <f t="shared" ref="M23:M35" si="12">H23/H$9</f>
        <v>0.34000861756556627</v>
      </c>
    </row>
    <row r="24" spans="1:25" x14ac:dyDescent="0.25">
      <c r="B24" s="161" t="s">
        <v>99</v>
      </c>
      <c r="C24" s="162">
        <v>20277</v>
      </c>
      <c r="D24" s="162">
        <v>137416</v>
      </c>
      <c r="E24" s="162">
        <v>118869</v>
      </c>
      <c r="F24" s="162">
        <v>103873</v>
      </c>
      <c r="G24" s="162">
        <v>88842</v>
      </c>
      <c r="H24" s="162">
        <v>80599</v>
      </c>
      <c r="I24" s="180">
        <f>IFERROR(H24/G24-1,"-")</f>
        <v>-9.2782692870489236E-2</v>
      </c>
      <c r="J24" s="163">
        <f t="shared" ref="J24:J35" si="13">IFERROR(H24/D24-1,"-")</f>
        <v>-0.41346713628689524</v>
      </c>
      <c r="K24" s="162">
        <f t="shared" ref="K24:K34" si="14">H24-G24</f>
        <v>-8243</v>
      </c>
      <c r="L24" s="162">
        <f t="shared" ref="L24:L35" si="15">H24-D24</f>
        <v>-56817</v>
      </c>
      <c r="M24" s="163">
        <f t="shared" si="12"/>
        <v>2.5554347574510396E-2</v>
      </c>
    </row>
    <row r="25" spans="1:25" x14ac:dyDescent="0.25">
      <c r="B25" s="165" t="s">
        <v>105</v>
      </c>
      <c r="C25" s="166">
        <v>9378</v>
      </c>
      <c r="D25" s="166">
        <v>79916</v>
      </c>
      <c r="E25" s="166">
        <v>52433</v>
      </c>
      <c r="F25" s="166">
        <v>44230</v>
      </c>
      <c r="G25" s="166">
        <v>34305</v>
      </c>
      <c r="H25" s="166">
        <v>35714</v>
      </c>
      <c r="I25" s="181">
        <f>IFERROR(H25/G25-1,"-")</f>
        <v>4.1072729922751794E-2</v>
      </c>
      <c r="J25" s="167">
        <f t="shared" si="13"/>
        <v>-0.55310576104910147</v>
      </c>
      <c r="K25" s="166">
        <f t="shared" si="14"/>
        <v>1409</v>
      </c>
      <c r="L25" s="166">
        <f t="shared" si="15"/>
        <v>-44202</v>
      </c>
      <c r="M25" s="167">
        <f t="shared" si="12"/>
        <v>1.1323316285264883E-2</v>
      </c>
    </row>
    <row r="26" spans="1:25" x14ac:dyDescent="0.25">
      <c r="B26" s="165" t="s">
        <v>102</v>
      </c>
      <c r="C26" s="166">
        <v>10899</v>
      </c>
      <c r="D26" s="166">
        <v>57500</v>
      </c>
      <c r="E26" s="166">
        <v>66436</v>
      </c>
      <c r="F26" s="166">
        <v>59643</v>
      </c>
      <c r="G26" s="166">
        <v>54537</v>
      </c>
      <c r="H26" s="166">
        <v>44885</v>
      </c>
      <c r="I26" s="181">
        <f>IFERROR(H26/G26-1,"-")</f>
        <v>-0.17698076535196283</v>
      </c>
      <c r="J26" s="167">
        <f t="shared" si="13"/>
        <v>-0.21939130434782605</v>
      </c>
      <c r="K26" s="166">
        <f t="shared" si="14"/>
        <v>-9652</v>
      </c>
      <c r="L26" s="166">
        <f t="shared" si="15"/>
        <v>-12615</v>
      </c>
      <c r="M26" s="167">
        <f t="shared" si="12"/>
        <v>1.4231031289245513E-2</v>
      </c>
    </row>
    <row r="27" spans="1:25" x14ac:dyDescent="0.25">
      <c r="B27" s="161" t="s">
        <v>109</v>
      </c>
      <c r="C27" s="162">
        <v>323893</v>
      </c>
      <c r="D27" s="162">
        <v>144581</v>
      </c>
      <c r="E27" s="162">
        <v>874184</v>
      </c>
      <c r="F27" s="162">
        <v>976143</v>
      </c>
      <c r="G27" s="162">
        <v>1036870</v>
      </c>
      <c r="H27" s="162">
        <v>991796</v>
      </c>
      <c r="I27" s="180">
        <f>IFERROR(H27/G27-1,"-")</f>
        <v>-4.3471216256618428E-2</v>
      </c>
      <c r="J27" s="163">
        <f t="shared" si="13"/>
        <v>5.8597948554789356</v>
      </c>
      <c r="K27" s="162">
        <f t="shared" si="14"/>
        <v>-45074</v>
      </c>
      <c r="L27" s="162">
        <f t="shared" si="15"/>
        <v>847215</v>
      </c>
      <c r="M27" s="163">
        <f t="shared" si="12"/>
        <v>0.31445426999105586</v>
      </c>
    </row>
    <row r="28" spans="1:25" x14ac:dyDescent="0.25">
      <c r="B28" s="165" t="s">
        <v>112</v>
      </c>
      <c r="C28" s="166">
        <v>148381</v>
      </c>
      <c r="D28" s="166">
        <v>14861</v>
      </c>
      <c r="E28" s="166">
        <v>434524</v>
      </c>
      <c r="F28" s="166">
        <v>498335</v>
      </c>
      <c r="G28" s="166">
        <v>537673</v>
      </c>
      <c r="H28" s="166">
        <v>522665</v>
      </c>
      <c r="I28" s="181">
        <f t="shared" ref="I28:I35" si="16">IFERROR(H28/G28-1,"-")</f>
        <v>-2.7912876413730969E-2</v>
      </c>
      <c r="J28" s="167">
        <f t="shared" si="13"/>
        <v>34.170244263508515</v>
      </c>
      <c r="K28" s="166">
        <f t="shared" si="14"/>
        <v>-15008</v>
      </c>
      <c r="L28" s="166">
        <f t="shared" si="15"/>
        <v>507804</v>
      </c>
      <c r="M28" s="167">
        <f t="shared" si="12"/>
        <v>0.16571375668471663</v>
      </c>
    </row>
    <row r="29" spans="1:25" x14ac:dyDescent="0.25">
      <c r="B29" s="165" t="s">
        <v>115</v>
      </c>
      <c r="C29" s="166">
        <v>39437</v>
      </c>
      <c r="D29" s="166">
        <v>26204</v>
      </c>
      <c r="E29" s="166">
        <v>93699</v>
      </c>
      <c r="F29" s="166">
        <v>103763</v>
      </c>
      <c r="G29" s="166">
        <v>105308</v>
      </c>
      <c r="H29" s="166">
        <v>96733</v>
      </c>
      <c r="I29" s="181">
        <f t="shared" si="16"/>
        <v>-8.1427811752193602E-2</v>
      </c>
      <c r="J29" s="167">
        <f t="shared" si="13"/>
        <v>2.6915356434132192</v>
      </c>
      <c r="K29" s="166">
        <f t="shared" si="14"/>
        <v>-8575</v>
      </c>
      <c r="L29" s="166">
        <f t="shared" si="15"/>
        <v>70529</v>
      </c>
      <c r="M29" s="167">
        <f t="shared" si="12"/>
        <v>3.0669719275984986E-2</v>
      </c>
    </row>
    <row r="30" spans="1:25" x14ac:dyDescent="0.25">
      <c r="B30" s="165" t="s">
        <v>118</v>
      </c>
      <c r="C30" s="166">
        <v>12858</v>
      </c>
      <c r="D30" s="166">
        <v>19818</v>
      </c>
      <c r="E30" s="166">
        <v>36623</v>
      </c>
      <c r="F30" s="166">
        <v>37954</v>
      </c>
      <c r="G30" s="166">
        <v>36137</v>
      </c>
      <c r="H30" s="166">
        <v>30714</v>
      </c>
      <c r="I30" s="181">
        <f t="shared" si="16"/>
        <v>-0.15006779754821931</v>
      </c>
      <c r="J30" s="167">
        <f t="shared" si="13"/>
        <v>0.54980320920375414</v>
      </c>
      <c r="K30" s="166">
        <f t="shared" si="14"/>
        <v>-5423</v>
      </c>
      <c r="L30" s="166">
        <f t="shared" si="15"/>
        <v>10896</v>
      </c>
      <c r="M30" s="167">
        <f t="shared" si="12"/>
        <v>9.7380393231121017E-3</v>
      </c>
    </row>
    <row r="31" spans="1:25" x14ac:dyDescent="0.25">
      <c r="B31" s="165" t="s">
        <v>125</v>
      </c>
      <c r="C31" s="166">
        <v>12503</v>
      </c>
      <c r="D31" s="166">
        <v>7602</v>
      </c>
      <c r="E31" s="166">
        <v>47052</v>
      </c>
      <c r="F31" s="166">
        <v>40641</v>
      </c>
      <c r="G31" s="166">
        <v>42101</v>
      </c>
      <c r="H31" s="166">
        <v>38295</v>
      </c>
      <c r="I31" s="181">
        <f t="shared" si="16"/>
        <v>-9.0401653167383245E-2</v>
      </c>
      <c r="J31" s="167">
        <f t="shared" si="13"/>
        <v>4.0374901341752167</v>
      </c>
      <c r="K31" s="166">
        <f t="shared" si="14"/>
        <v>-3806</v>
      </c>
      <c r="L31" s="166">
        <f t="shared" si="15"/>
        <v>30693</v>
      </c>
      <c r="M31" s="167">
        <f t="shared" si="12"/>
        <v>1.2141636253128148E-2</v>
      </c>
    </row>
    <row r="32" spans="1:25" x14ac:dyDescent="0.25">
      <c r="B32" s="165" t="s">
        <v>121</v>
      </c>
      <c r="C32" s="166">
        <v>15876</v>
      </c>
      <c r="D32" s="166">
        <v>12667</v>
      </c>
      <c r="E32" s="166">
        <v>49550</v>
      </c>
      <c r="F32" s="166">
        <v>46002</v>
      </c>
      <c r="G32" s="166">
        <v>47428</v>
      </c>
      <c r="H32" s="166">
        <v>44660</v>
      </c>
      <c r="I32" s="181">
        <f t="shared" si="16"/>
        <v>-5.836214894155356E-2</v>
      </c>
      <c r="J32" s="167">
        <f t="shared" si="13"/>
        <v>2.5256966921923105</v>
      </c>
      <c r="K32" s="166">
        <f t="shared" si="14"/>
        <v>-2768</v>
      </c>
      <c r="L32" s="166">
        <f t="shared" si="15"/>
        <v>31993</v>
      </c>
      <c r="M32" s="167">
        <f t="shared" si="12"/>
        <v>1.4159693825948637E-2</v>
      </c>
    </row>
    <row r="33" spans="2:13" x14ac:dyDescent="0.25">
      <c r="B33" s="165" t="s">
        <v>130</v>
      </c>
      <c r="C33" s="166">
        <v>11519</v>
      </c>
      <c r="D33" s="166">
        <v>365</v>
      </c>
      <c r="E33" s="166">
        <v>13621</v>
      </c>
      <c r="F33" s="166">
        <v>15749</v>
      </c>
      <c r="G33" s="166">
        <v>14924</v>
      </c>
      <c r="H33" s="166">
        <v>13733</v>
      </c>
      <c r="I33" s="181">
        <f t="shared" si="16"/>
        <v>-7.9804341999463957E-2</v>
      </c>
      <c r="J33" s="167">
        <f t="shared" si="13"/>
        <v>36.624657534246573</v>
      </c>
      <c r="K33" s="166">
        <f t="shared" si="14"/>
        <v>-1191</v>
      </c>
      <c r="L33" s="166">
        <f t="shared" si="15"/>
        <v>13368</v>
      </c>
      <c r="M33" s="167">
        <f t="shared" si="12"/>
        <v>4.3541217042488275E-3</v>
      </c>
    </row>
    <row r="34" spans="2:13" x14ac:dyDescent="0.25">
      <c r="B34" s="165" t="s">
        <v>133</v>
      </c>
      <c r="C34" s="166">
        <v>12800</v>
      </c>
      <c r="D34" s="166">
        <v>415</v>
      </c>
      <c r="E34" s="166">
        <v>8187</v>
      </c>
      <c r="F34" s="166">
        <v>14053</v>
      </c>
      <c r="G34" s="166">
        <v>13597</v>
      </c>
      <c r="H34" s="166">
        <v>11000</v>
      </c>
      <c r="I34" s="181">
        <f t="shared" si="16"/>
        <v>-0.19099801426785323</v>
      </c>
      <c r="J34" s="167">
        <f t="shared" si="13"/>
        <v>25.506024096385541</v>
      </c>
      <c r="K34" s="166">
        <f t="shared" si="14"/>
        <v>-2597</v>
      </c>
      <c r="L34" s="166">
        <f t="shared" si="15"/>
        <v>10585</v>
      </c>
      <c r="M34" s="167">
        <f t="shared" si="12"/>
        <v>3.4876093167361178E-3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62649</v>
      </c>
      <c r="E35" s="171">
        <f t="shared" si="18"/>
        <v>190928</v>
      </c>
      <c r="F35" s="171">
        <f t="shared" ref="F35:H35" si="19">F27-SUM(F28:F34)</f>
        <v>219646</v>
      </c>
      <c r="G35" s="171">
        <f t="shared" si="19"/>
        <v>239702</v>
      </c>
      <c r="H35" s="171">
        <f t="shared" si="19"/>
        <v>233996</v>
      </c>
      <c r="I35" s="182">
        <f t="shared" si="16"/>
        <v>-2.3804557325345588E-2</v>
      </c>
      <c r="J35" s="172">
        <f t="shared" si="13"/>
        <v>2.7350316844642371</v>
      </c>
      <c r="K35" s="171">
        <f>H35-G35</f>
        <v>-5706</v>
      </c>
      <c r="L35" s="171">
        <f t="shared" si="15"/>
        <v>171347</v>
      </c>
      <c r="M35" s="172">
        <f t="shared" si="12"/>
        <v>7.4189693607180418E-2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123433</v>
      </c>
      <c r="E37" s="178">
        <v>692851</v>
      </c>
      <c r="F37" s="178">
        <v>750730</v>
      </c>
      <c r="G37" s="178">
        <v>796046</v>
      </c>
      <c r="H37" s="178">
        <v>823796</v>
      </c>
      <c r="I37" s="179">
        <f>IFERROR(H37/G37-1,"-")</f>
        <v>3.4859794534486621E-2</v>
      </c>
      <c r="J37" s="179">
        <f>IFERROR(H37/D37-1,"-")</f>
        <v>5.6740336862913487</v>
      </c>
      <c r="K37" s="178">
        <f>H37-G37</f>
        <v>27750</v>
      </c>
      <c r="L37" s="178">
        <f>H37-D37</f>
        <v>700363</v>
      </c>
      <c r="M37" s="179">
        <f t="shared" ref="M37:M49" si="20">H37/H$9</f>
        <v>0.26118896406272246</v>
      </c>
    </row>
    <row r="38" spans="2:13" x14ac:dyDescent="0.25">
      <c r="B38" s="161" t="s">
        <v>99</v>
      </c>
      <c r="C38" s="162">
        <v>13953</v>
      </c>
      <c r="D38" s="162">
        <v>41134</v>
      </c>
      <c r="E38" s="162">
        <v>69906</v>
      </c>
      <c r="F38" s="162">
        <v>63702</v>
      </c>
      <c r="G38" s="162">
        <v>61151</v>
      </c>
      <c r="H38" s="162">
        <v>63846</v>
      </c>
      <c r="I38" s="180">
        <f>IFERROR(H38/G38-1,"-")</f>
        <v>4.4071233503949259E-2</v>
      </c>
      <c r="J38" s="163">
        <f t="shared" ref="J38:J49" si="21">IFERROR(H38/D38-1,"-")</f>
        <v>0.55214664268002145</v>
      </c>
      <c r="K38" s="162">
        <f t="shared" ref="K38:K48" si="22">H38-G38</f>
        <v>2695</v>
      </c>
      <c r="L38" s="162">
        <f t="shared" ref="L38:L49" si="23">H38-D38</f>
        <v>22712</v>
      </c>
      <c r="M38" s="163">
        <f t="shared" si="20"/>
        <v>2.0242718585121288E-2</v>
      </c>
    </row>
    <row r="39" spans="2:13" x14ac:dyDescent="0.25">
      <c r="B39" s="165" t="s">
        <v>105</v>
      </c>
      <c r="C39" s="166">
        <v>5079</v>
      </c>
      <c r="D39" s="166">
        <v>28769</v>
      </c>
      <c r="E39" s="166">
        <v>29124</v>
      </c>
      <c r="F39" s="166">
        <v>26923</v>
      </c>
      <c r="G39" s="166">
        <v>27022</v>
      </c>
      <c r="H39" s="166">
        <v>26569</v>
      </c>
      <c r="I39" s="181">
        <f>IFERROR(H39/G39-1,"-")</f>
        <v>-1.676411812597145E-2</v>
      </c>
      <c r="J39" s="167">
        <f t="shared" si="21"/>
        <v>-7.6471201640654907E-2</v>
      </c>
      <c r="K39" s="166">
        <f t="shared" si="22"/>
        <v>-453</v>
      </c>
      <c r="L39" s="166">
        <f t="shared" si="23"/>
        <v>-2200</v>
      </c>
      <c r="M39" s="167">
        <f t="shared" si="20"/>
        <v>8.423844721487446E-3</v>
      </c>
    </row>
    <row r="40" spans="2:13" x14ac:dyDescent="0.25">
      <c r="B40" s="165" t="s">
        <v>102</v>
      </c>
      <c r="C40" s="166">
        <v>8874</v>
      </c>
      <c r="D40" s="166">
        <v>12365</v>
      </c>
      <c r="E40" s="166">
        <v>40782</v>
      </c>
      <c r="F40" s="166">
        <v>36779</v>
      </c>
      <c r="G40" s="166">
        <v>34129</v>
      </c>
      <c r="H40" s="166">
        <v>37277</v>
      </c>
      <c r="I40" s="181">
        <f>IFERROR(H40/G40-1,"-")</f>
        <v>9.2238272436930391E-2</v>
      </c>
      <c r="J40" s="167">
        <f t="shared" si="21"/>
        <v>2.0147189648200565</v>
      </c>
      <c r="K40" s="166">
        <f t="shared" si="22"/>
        <v>3148</v>
      </c>
      <c r="L40" s="166">
        <f t="shared" si="23"/>
        <v>24912</v>
      </c>
      <c r="M40" s="167">
        <f t="shared" si="20"/>
        <v>1.1818873863633842E-2</v>
      </c>
    </row>
    <row r="41" spans="2:13" x14ac:dyDescent="0.25">
      <c r="B41" s="161" t="s">
        <v>109</v>
      </c>
      <c r="C41" s="162">
        <v>235324</v>
      </c>
      <c r="D41" s="162">
        <v>82299</v>
      </c>
      <c r="E41" s="162">
        <v>622945</v>
      </c>
      <c r="F41" s="162">
        <v>687028</v>
      </c>
      <c r="G41" s="162">
        <v>734895</v>
      </c>
      <c r="H41" s="162">
        <v>759950</v>
      </c>
      <c r="I41" s="180">
        <f>IFERROR(H41/G41-1,"-")</f>
        <v>3.4093305846413458E-2</v>
      </c>
      <c r="J41" s="163">
        <f t="shared" si="21"/>
        <v>8.2340125639436685</v>
      </c>
      <c r="K41" s="162">
        <f t="shared" si="22"/>
        <v>25055</v>
      </c>
      <c r="L41" s="162">
        <f t="shared" si="23"/>
        <v>677651</v>
      </c>
      <c r="M41" s="163">
        <f t="shared" si="20"/>
        <v>0.24094624547760116</v>
      </c>
    </row>
    <row r="42" spans="2:13" x14ac:dyDescent="0.25">
      <c r="B42" s="165" t="s">
        <v>112</v>
      </c>
      <c r="C42" s="166">
        <v>106790</v>
      </c>
      <c r="D42" s="166">
        <v>7460</v>
      </c>
      <c r="E42" s="166">
        <v>317230</v>
      </c>
      <c r="F42" s="166">
        <v>359100</v>
      </c>
      <c r="G42" s="166">
        <v>393325</v>
      </c>
      <c r="H42" s="166">
        <v>402895</v>
      </c>
      <c r="I42" s="181">
        <f t="shared" ref="I42:I49" si="24">IFERROR(H42/G42-1,"-")</f>
        <v>2.4331023962372189E-2</v>
      </c>
      <c r="J42" s="167">
        <f t="shared" si="21"/>
        <v>53.007372654155496</v>
      </c>
      <c r="K42" s="166">
        <f t="shared" si="22"/>
        <v>9570</v>
      </c>
      <c r="L42" s="166">
        <f t="shared" si="23"/>
        <v>395435</v>
      </c>
      <c r="M42" s="167">
        <f t="shared" si="20"/>
        <v>0.12774003233330891</v>
      </c>
    </row>
    <row r="43" spans="2:13" x14ac:dyDescent="0.25">
      <c r="B43" s="165" t="s">
        <v>115</v>
      </c>
      <c r="C43" s="166">
        <v>11703</v>
      </c>
      <c r="D43" s="166">
        <v>5341</v>
      </c>
      <c r="E43" s="166">
        <v>21160</v>
      </c>
      <c r="F43" s="166">
        <v>25321</v>
      </c>
      <c r="G43" s="166">
        <v>24837</v>
      </c>
      <c r="H43" s="166">
        <v>27211</v>
      </c>
      <c r="I43" s="181">
        <f t="shared" si="24"/>
        <v>9.5583202480170604E-2</v>
      </c>
      <c r="J43" s="167">
        <f t="shared" si="21"/>
        <v>4.0947388129563755</v>
      </c>
      <c r="K43" s="166">
        <f t="shared" si="22"/>
        <v>2374</v>
      </c>
      <c r="L43" s="166">
        <f t="shared" si="23"/>
        <v>21870</v>
      </c>
      <c r="M43" s="167">
        <f t="shared" si="20"/>
        <v>8.6273942834278628E-3</v>
      </c>
    </row>
    <row r="44" spans="2:13" x14ac:dyDescent="0.25">
      <c r="B44" s="165" t="s">
        <v>118</v>
      </c>
      <c r="C44" s="166">
        <v>5799</v>
      </c>
      <c r="D44" s="166">
        <v>8908</v>
      </c>
      <c r="E44" s="166">
        <v>15136</v>
      </c>
      <c r="F44" s="166">
        <v>16940</v>
      </c>
      <c r="G44" s="166">
        <v>16916</v>
      </c>
      <c r="H44" s="166">
        <v>18167</v>
      </c>
      <c r="I44" s="181">
        <f t="shared" si="24"/>
        <v>7.3953653345944614E-2</v>
      </c>
      <c r="J44" s="167">
        <f t="shared" si="21"/>
        <v>1.0394027840143689</v>
      </c>
      <c r="K44" s="166">
        <f t="shared" si="22"/>
        <v>1251</v>
      </c>
      <c r="L44" s="166">
        <f t="shared" si="23"/>
        <v>9259</v>
      </c>
      <c r="M44" s="167">
        <f t="shared" si="20"/>
        <v>5.759945314285914E-3</v>
      </c>
    </row>
    <row r="45" spans="2:13" x14ac:dyDescent="0.25">
      <c r="B45" s="165" t="s">
        <v>125</v>
      </c>
      <c r="C45" s="166">
        <v>10447</v>
      </c>
      <c r="D45" s="166">
        <v>5935</v>
      </c>
      <c r="E45" s="166">
        <v>34591</v>
      </c>
      <c r="F45" s="166">
        <v>30080</v>
      </c>
      <c r="G45" s="166">
        <v>33155</v>
      </c>
      <c r="H45" s="166">
        <v>30167</v>
      </c>
      <c r="I45" s="181">
        <f t="shared" si="24"/>
        <v>-9.0122153521339121E-2</v>
      </c>
      <c r="J45" s="167">
        <f t="shared" si="21"/>
        <v>4.0828980623420383</v>
      </c>
      <c r="K45" s="166">
        <f t="shared" si="22"/>
        <v>-2988</v>
      </c>
      <c r="L45" s="166">
        <f t="shared" si="23"/>
        <v>24232</v>
      </c>
      <c r="M45" s="167">
        <f t="shared" si="20"/>
        <v>9.5646100234525865E-3</v>
      </c>
    </row>
    <row r="46" spans="2:13" x14ac:dyDescent="0.25">
      <c r="B46" s="165" t="s">
        <v>121</v>
      </c>
      <c r="C46" s="166">
        <v>9027</v>
      </c>
      <c r="D46" s="166">
        <v>4503</v>
      </c>
      <c r="E46" s="166">
        <v>21351</v>
      </c>
      <c r="F46" s="166">
        <v>24315</v>
      </c>
      <c r="G46" s="166">
        <v>26281</v>
      </c>
      <c r="H46" s="166">
        <v>22171</v>
      </c>
      <c r="I46" s="181">
        <f t="shared" si="24"/>
        <v>-0.156386743274609</v>
      </c>
      <c r="J46" s="167">
        <f t="shared" si="21"/>
        <v>3.9236064845658447</v>
      </c>
      <c r="K46" s="166">
        <f t="shared" si="22"/>
        <v>-4110</v>
      </c>
      <c r="L46" s="166">
        <f t="shared" si="23"/>
        <v>17668</v>
      </c>
      <c r="M46" s="167">
        <f t="shared" si="20"/>
        <v>7.0294351055778604E-3</v>
      </c>
    </row>
    <row r="47" spans="2:13" x14ac:dyDescent="0.25">
      <c r="B47" s="165" t="s">
        <v>130</v>
      </c>
      <c r="C47" s="166">
        <v>9587</v>
      </c>
      <c r="D47" s="166">
        <v>1207</v>
      </c>
      <c r="E47" s="166">
        <v>13129</v>
      </c>
      <c r="F47" s="166">
        <v>14938</v>
      </c>
      <c r="G47" s="166">
        <v>13612</v>
      </c>
      <c r="H47" s="166">
        <v>14019</v>
      </c>
      <c r="I47" s="181">
        <f t="shared" si="24"/>
        <v>2.9900088157507998E-2</v>
      </c>
      <c r="J47" s="167">
        <f t="shared" si="21"/>
        <v>10.614747307373653</v>
      </c>
      <c r="K47" s="166">
        <f t="shared" si="22"/>
        <v>407</v>
      </c>
      <c r="L47" s="166">
        <f t="shared" si="23"/>
        <v>12812</v>
      </c>
      <c r="M47" s="167">
        <f t="shared" si="20"/>
        <v>4.4447995464839667E-3</v>
      </c>
    </row>
    <row r="48" spans="2:13" x14ac:dyDescent="0.25">
      <c r="B48" s="165" t="s">
        <v>133</v>
      </c>
      <c r="C48" s="166">
        <v>15367</v>
      </c>
      <c r="D48" s="166">
        <v>1582</v>
      </c>
      <c r="E48" s="166">
        <v>11528</v>
      </c>
      <c r="F48" s="166">
        <v>14453</v>
      </c>
      <c r="G48" s="166">
        <v>14891</v>
      </c>
      <c r="H48" s="166">
        <v>11633</v>
      </c>
      <c r="I48" s="181">
        <f t="shared" si="24"/>
        <v>-0.21878987307769793</v>
      </c>
      <c r="J48" s="167">
        <f t="shared" si="21"/>
        <v>6.3533501896333755</v>
      </c>
      <c r="K48" s="166">
        <f t="shared" si="22"/>
        <v>-3258</v>
      </c>
      <c r="L48" s="166">
        <f t="shared" si="23"/>
        <v>10051</v>
      </c>
      <c r="M48" s="167">
        <f t="shared" si="20"/>
        <v>3.6883053801446599E-3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47363</v>
      </c>
      <c r="E49" s="171">
        <f t="shared" si="26"/>
        <v>188820</v>
      </c>
      <c r="F49" s="171">
        <f t="shared" ref="F49:H49" si="27">F41-SUM(F42:F48)</f>
        <v>201881</v>
      </c>
      <c r="G49" s="171">
        <f t="shared" si="27"/>
        <v>211878</v>
      </c>
      <c r="H49" s="171">
        <f t="shared" si="27"/>
        <v>233687</v>
      </c>
      <c r="I49" s="182">
        <f t="shared" si="24"/>
        <v>0.10293187589084285</v>
      </c>
      <c r="J49" s="172">
        <f t="shared" si="21"/>
        <v>3.9339568861769738</v>
      </c>
      <c r="K49" s="171">
        <f>H49-G49</f>
        <v>21809</v>
      </c>
      <c r="L49" s="171">
        <f t="shared" si="23"/>
        <v>186324</v>
      </c>
      <c r="M49" s="172">
        <f t="shared" si="20"/>
        <v>7.4091723490919373E-2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6896</v>
      </c>
      <c r="E51" s="178">
        <v>19165</v>
      </c>
      <c r="F51" s="178">
        <v>30246</v>
      </c>
      <c r="G51" s="178">
        <v>25739</v>
      </c>
      <c r="H51" s="178">
        <v>24470</v>
      </c>
      <c r="I51" s="179">
        <f>IFERROR(H51/G51-1,"-")</f>
        <v>-4.9302614709196169E-2</v>
      </c>
      <c r="J51" s="179">
        <f>IFERROR(H51/D51-1,"-")</f>
        <v>2.5484338747099766</v>
      </c>
      <c r="K51" s="178">
        <f>H51-G51</f>
        <v>-1269</v>
      </c>
      <c r="L51" s="178">
        <f>H51-D51</f>
        <v>17574</v>
      </c>
      <c r="M51" s="179">
        <f t="shared" ref="M51:M63" si="28">H51/H$9</f>
        <v>7.7583454527757091E-3</v>
      </c>
    </row>
    <row r="52" spans="2:13" x14ac:dyDescent="0.25">
      <c r="B52" s="161" t="s">
        <v>99</v>
      </c>
      <c r="C52" s="162">
        <v>1123</v>
      </c>
      <c r="D52" s="162">
        <v>2321</v>
      </c>
      <c r="E52" s="162">
        <v>2543</v>
      </c>
      <c r="F52" s="162">
        <v>13397</v>
      </c>
      <c r="G52" s="162">
        <v>7210</v>
      </c>
      <c r="H52" s="162">
        <v>4833</v>
      </c>
      <c r="I52" s="180">
        <f>IFERROR(H52/G52-1,"-")</f>
        <v>-0.32968099861303746</v>
      </c>
      <c r="J52" s="163">
        <f t="shared" ref="J52:J63" si="29">IFERROR(H52/D52-1,"-")</f>
        <v>1.0822921154674709</v>
      </c>
      <c r="K52" s="162">
        <f t="shared" ref="K52:K62" si="30">H52-G52</f>
        <v>-2377</v>
      </c>
      <c r="L52" s="162">
        <f t="shared" ref="L52:L63" si="31">H52-D52</f>
        <v>2512</v>
      </c>
      <c r="M52" s="163">
        <f t="shared" si="28"/>
        <v>1.532328711616878E-3</v>
      </c>
    </row>
    <row r="53" spans="2:13" x14ac:dyDescent="0.25">
      <c r="B53" s="165" t="s">
        <v>105</v>
      </c>
      <c r="C53" s="166">
        <v>538</v>
      </c>
      <c r="D53" s="166">
        <v>1161</v>
      </c>
      <c r="E53" s="166">
        <v>1046</v>
      </c>
      <c r="F53" s="166">
        <v>10008</v>
      </c>
      <c r="G53" s="166">
        <v>4880</v>
      </c>
      <c r="H53" s="166">
        <v>2885</v>
      </c>
      <c r="I53" s="181">
        <f>IFERROR(H53/G53-1,"-")</f>
        <v>-0.40881147540983609</v>
      </c>
      <c r="J53" s="167">
        <f t="shared" si="29"/>
        <v>1.4849267872523688</v>
      </c>
      <c r="K53" s="166">
        <f t="shared" si="30"/>
        <v>-1995</v>
      </c>
      <c r="L53" s="166">
        <f t="shared" si="31"/>
        <v>1724</v>
      </c>
      <c r="M53" s="167">
        <f t="shared" si="28"/>
        <v>9.1470480716215451E-4</v>
      </c>
    </row>
    <row r="54" spans="2:13" x14ac:dyDescent="0.25">
      <c r="B54" s="165" t="s">
        <v>102</v>
      </c>
      <c r="C54" s="166">
        <v>585</v>
      </c>
      <c r="D54" s="166">
        <v>1160</v>
      </c>
      <c r="E54" s="166">
        <v>1497</v>
      </c>
      <c r="F54" s="166">
        <v>3389</v>
      </c>
      <c r="G54" s="166">
        <v>2330</v>
      </c>
      <c r="H54" s="166">
        <v>1948</v>
      </c>
      <c r="I54" s="181">
        <f>IFERROR(H54/G54-1,"-")</f>
        <v>-0.16394849785407728</v>
      </c>
      <c r="J54" s="167">
        <f t="shared" si="29"/>
        <v>0.67931034482758612</v>
      </c>
      <c r="K54" s="166">
        <f t="shared" si="30"/>
        <v>-382</v>
      </c>
      <c r="L54" s="166">
        <f t="shared" si="31"/>
        <v>788</v>
      </c>
      <c r="M54" s="167">
        <f t="shared" si="28"/>
        <v>6.1762390445472333E-4</v>
      </c>
    </row>
    <row r="55" spans="2:13" x14ac:dyDescent="0.25">
      <c r="B55" s="161" t="s">
        <v>109</v>
      </c>
      <c r="C55" s="162">
        <v>8947</v>
      </c>
      <c r="D55" s="162">
        <v>4575</v>
      </c>
      <c r="E55" s="162">
        <v>16622</v>
      </c>
      <c r="F55" s="162">
        <v>16849</v>
      </c>
      <c r="G55" s="162">
        <v>18529</v>
      </c>
      <c r="H55" s="162">
        <v>19637</v>
      </c>
      <c r="I55" s="180">
        <f>IFERROR(H55/G55-1,"-")</f>
        <v>5.9798154244697477E-2</v>
      </c>
      <c r="J55" s="163">
        <f t="shared" si="29"/>
        <v>3.2922404371584699</v>
      </c>
      <c r="K55" s="162">
        <f t="shared" si="30"/>
        <v>1108</v>
      </c>
      <c r="L55" s="162">
        <f t="shared" si="31"/>
        <v>15062</v>
      </c>
      <c r="M55" s="163">
        <f t="shared" si="28"/>
        <v>6.2260167411588314E-3</v>
      </c>
    </row>
    <row r="56" spans="2:13" x14ac:dyDescent="0.25">
      <c r="B56" s="165" t="s">
        <v>112</v>
      </c>
      <c r="C56" s="166">
        <v>2897</v>
      </c>
      <c r="D56" s="166">
        <v>148</v>
      </c>
      <c r="E56" s="166">
        <v>6041</v>
      </c>
      <c r="F56" s="166">
        <v>5258</v>
      </c>
      <c r="G56" s="166">
        <v>6410</v>
      </c>
      <c r="H56" s="166">
        <v>6974</v>
      </c>
      <c r="I56" s="181">
        <f t="shared" ref="I56:I63" si="32">IFERROR(H56/G56-1,"-")</f>
        <v>8.7987519500779987E-2</v>
      </c>
      <c r="J56" s="167">
        <f t="shared" si="29"/>
        <v>46.121621621621621</v>
      </c>
      <c r="K56" s="166">
        <f t="shared" si="30"/>
        <v>564</v>
      </c>
      <c r="L56" s="166">
        <f t="shared" si="31"/>
        <v>6826</v>
      </c>
      <c r="M56" s="167">
        <f t="shared" si="28"/>
        <v>2.2111443068106988E-3</v>
      </c>
    </row>
    <row r="57" spans="2:13" x14ac:dyDescent="0.25">
      <c r="B57" s="165" t="s">
        <v>115</v>
      </c>
      <c r="C57" s="166">
        <v>2253</v>
      </c>
      <c r="D57" s="166">
        <v>1674</v>
      </c>
      <c r="E57" s="166">
        <v>3822</v>
      </c>
      <c r="F57" s="166">
        <v>2946</v>
      </c>
      <c r="G57" s="166">
        <v>3775</v>
      </c>
      <c r="H57" s="166">
        <v>3897</v>
      </c>
      <c r="I57" s="181">
        <f t="shared" si="32"/>
        <v>3.2317880794701992E-2</v>
      </c>
      <c r="J57" s="167">
        <f t="shared" si="29"/>
        <v>1.327956989247312</v>
      </c>
      <c r="K57" s="166">
        <f t="shared" si="30"/>
        <v>122</v>
      </c>
      <c r="L57" s="166">
        <f t="shared" si="31"/>
        <v>2223</v>
      </c>
      <c r="M57" s="167">
        <f t="shared" si="28"/>
        <v>1.2355648643018772E-3</v>
      </c>
    </row>
    <row r="58" spans="2:13" x14ac:dyDescent="0.25">
      <c r="B58" s="165" t="s">
        <v>118</v>
      </c>
      <c r="C58" s="166">
        <v>449</v>
      </c>
      <c r="D58" s="166">
        <v>722</v>
      </c>
      <c r="E58" s="166">
        <v>1296</v>
      </c>
      <c r="F58" s="166">
        <v>1740</v>
      </c>
      <c r="G58" s="166">
        <v>1290</v>
      </c>
      <c r="H58" s="166">
        <v>1375</v>
      </c>
      <c r="I58" s="181">
        <f t="shared" si="32"/>
        <v>6.5891472868216949E-2</v>
      </c>
      <c r="J58" s="167">
        <f t="shared" si="29"/>
        <v>0.90443213296398883</v>
      </c>
      <c r="K58" s="166">
        <f t="shared" si="30"/>
        <v>85</v>
      </c>
      <c r="L58" s="166">
        <f t="shared" si="31"/>
        <v>653</v>
      </c>
      <c r="M58" s="167">
        <f t="shared" si="28"/>
        <v>4.3595116459201473E-4</v>
      </c>
    </row>
    <row r="59" spans="2:13" x14ac:dyDescent="0.25">
      <c r="B59" s="165" t="s">
        <v>125</v>
      </c>
      <c r="C59" s="166">
        <v>218</v>
      </c>
      <c r="D59" s="166">
        <v>109</v>
      </c>
      <c r="E59" s="166">
        <v>491</v>
      </c>
      <c r="F59" s="166">
        <v>400</v>
      </c>
      <c r="G59" s="166">
        <v>591</v>
      </c>
      <c r="H59" s="166">
        <v>594</v>
      </c>
      <c r="I59" s="181">
        <f t="shared" si="32"/>
        <v>5.0761421319795996E-3</v>
      </c>
      <c r="J59" s="167">
        <f t="shared" si="29"/>
        <v>4.4495412844036695</v>
      </c>
      <c r="K59" s="166">
        <f t="shared" si="30"/>
        <v>3</v>
      </c>
      <c r="L59" s="166">
        <f t="shared" si="31"/>
        <v>485</v>
      </c>
      <c r="M59" s="167">
        <f t="shared" si="28"/>
        <v>1.8833090310375035E-4</v>
      </c>
    </row>
    <row r="60" spans="2:13" x14ac:dyDescent="0.25">
      <c r="B60" s="165" t="s">
        <v>121</v>
      </c>
      <c r="C60" s="166">
        <v>187</v>
      </c>
      <c r="D60" s="166">
        <v>164</v>
      </c>
      <c r="E60" s="166">
        <v>436</v>
      </c>
      <c r="F60" s="166">
        <v>398</v>
      </c>
      <c r="G60" s="166">
        <v>399</v>
      </c>
      <c r="H60" s="166">
        <v>541</v>
      </c>
      <c r="I60" s="181">
        <f t="shared" si="32"/>
        <v>0.35588972431077703</v>
      </c>
      <c r="J60" s="167">
        <f t="shared" si="29"/>
        <v>2.2987804878048781</v>
      </c>
      <c r="K60" s="166">
        <f t="shared" si="30"/>
        <v>142</v>
      </c>
      <c r="L60" s="166">
        <f t="shared" si="31"/>
        <v>377</v>
      </c>
      <c r="M60" s="167">
        <f t="shared" si="28"/>
        <v>1.7152696730493087E-4</v>
      </c>
    </row>
    <row r="61" spans="2:13" x14ac:dyDescent="0.25">
      <c r="B61" s="165" t="s">
        <v>130</v>
      </c>
      <c r="C61" s="166">
        <v>136</v>
      </c>
      <c r="D61" s="166">
        <v>39</v>
      </c>
      <c r="E61" s="166">
        <v>57</v>
      </c>
      <c r="F61" s="166">
        <v>156</v>
      </c>
      <c r="G61" s="166">
        <v>84</v>
      </c>
      <c r="H61" s="166">
        <v>172</v>
      </c>
      <c r="I61" s="181">
        <f t="shared" si="32"/>
        <v>1.0476190476190474</v>
      </c>
      <c r="J61" s="167">
        <f t="shared" si="29"/>
        <v>3.4102564102564106</v>
      </c>
      <c r="K61" s="166">
        <f t="shared" si="30"/>
        <v>88</v>
      </c>
      <c r="L61" s="166">
        <f t="shared" si="31"/>
        <v>133</v>
      </c>
      <c r="M61" s="167">
        <f t="shared" si="28"/>
        <v>5.453352749805566E-5</v>
      </c>
    </row>
    <row r="62" spans="2:13" x14ac:dyDescent="0.25">
      <c r="B62" s="165" t="s">
        <v>133</v>
      </c>
      <c r="C62" s="166">
        <v>201</v>
      </c>
      <c r="D62" s="166">
        <v>17</v>
      </c>
      <c r="E62" s="166">
        <v>95</v>
      </c>
      <c r="F62" s="166">
        <v>138</v>
      </c>
      <c r="G62" s="166">
        <v>86</v>
      </c>
      <c r="H62" s="166">
        <v>418</v>
      </c>
      <c r="I62" s="181">
        <f t="shared" si="32"/>
        <v>3.8604651162790695</v>
      </c>
      <c r="J62" s="167">
        <f t="shared" si="29"/>
        <v>23.588235294117649</v>
      </c>
      <c r="K62" s="166">
        <f t="shared" si="30"/>
        <v>332</v>
      </c>
      <c r="L62" s="166">
        <f t="shared" si="31"/>
        <v>401</v>
      </c>
      <c r="M62" s="167">
        <f t="shared" si="28"/>
        <v>1.3252915403597247E-4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1702</v>
      </c>
      <c r="E63" s="171">
        <f t="shared" si="34"/>
        <v>4384</v>
      </c>
      <c r="F63" s="171">
        <f t="shared" ref="F63:H63" si="35">F55-SUM(F56:F62)</f>
        <v>5813</v>
      </c>
      <c r="G63" s="171">
        <f t="shared" si="35"/>
        <v>5894</v>
      </c>
      <c r="H63" s="171">
        <f t="shared" si="35"/>
        <v>5666</v>
      </c>
      <c r="I63" s="182">
        <f t="shared" si="32"/>
        <v>-3.8683406854428282E-2</v>
      </c>
      <c r="J63" s="172">
        <f t="shared" si="29"/>
        <v>2.3290246768507639</v>
      </c>
      <c r="K63" s="171">
        <f>H63-G63</f>
        <v>-228</v>
      </c>
      <c r="L63" s="171">
        <f t="shared" si="31"/>
        <v>3964</v>
      </c>
      <c r="M63" s="172">
        <f t="shared" si="28"/>
        <v>1.7964358535115311E-3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19378</v>
      </c>
      <c r="E65" s="178">
        <v>91869</v>
      </c>
      <c r="F65" s="178">
        <v>109900</v>
      </c>
      <c r="G65" s="178">
        <v>133707</v>
      </c>
      <c r="H65" s="178">
        <v>111695</v>
      </c>
      <c r="I65" s="179">
        <f>IFERROR(H65/G65-1,"-")</f>
        <v>-0.16462862826927538</v>
      </c>
      <c r="J65" s="179">
        <f>IFERROR(H65/D65-1,"-")</f>
        <v>4.76401073382186</v>
      </c>
      <c r="K65" s="178">
        <f>H65-G65</f>
        <v>-22012</v>
      </c>
      <c r="L65" s="178">
        <f>H65-D65</f>
        <v>92317</v>
      </c>
      <c r="M65" s="179">
        <f t="shared" ref="M65:M77" si="36">H65/H$9</f>
        <v>3.5413502057530973E-2</v>
      </c>
    </row>
    <row r="66" spans="2:13" x14ac:dyDescent="0.25">
      <c r="B66" s="161" t="s">
        <v>99</v>
      </c>
      <c r="C66" s="162">
        <v>5545</v>
      </c>
      <c r="D66" s="162">
        <v>11048</v>
      </c>
      <c r="E66" s="162">
        <v>27158</v>
      </c>
      <c r="F66" s="162">
        <v>27541</v>
      </c>
      <c r="G66" s="162">
        <v>32909</v>
      </c>
      <c r="H66" s="162">
        <v>25581</v>
      </c>
      <c r="I66" s="180">
        <f>IFERROR(H66/G66-1,"-")</f>
        <v>-0.22267464827250905</v>
      </c>
      <c r="J66" s="163">
        <f t="shared" ref="J66:J77" si="37">IFERROR(H66/D66-1,"-")</f>
        <v>1.3154417089065893</v>
      </c>
      <c r="K66" s="162">
        <f t="shared" ref="K66:K76" si="38">H66-G66</f>
        <v>-7328</v>
      </c>
      <c r="L66" s="162">
        <f t="shared" ref="L66:L77" si="39">H66-D66</f>
        <v>14533</v>
      </c>
      <c r="M66" s="163">
        <f t="shared" si="36"/>
        <v>8.1105939937660566E-3</v>
      </c>
    </row>
    <row r="67" spans="2:13" x14ac:dyDescent="0.25">
      <c r="B67" s="165" t="s">
        <v>105</v>
      </c>
      <c r="C67" s="166">
        <v>2263</v>
      </c>
      <c r="D67" s="166">
        <v>10574</v>
      </c>
      <c r="E67" s="166">
        <v>21983</v>
      </c>
      <c r="F67" s="166">
        <v>20856</v>
      </c>
      <c r="G67" s="166">
        <v>19799</v>
      </c>
      <c r="H67" s="166">
        <v>10049</v>
      </c>
      <c r="I67" s="181">
        <f>IFERROR(H67/G67-1,"-")</f>
        <v>-0.49244911359159549</v>
      </c>
      <c r="J67" s="167">
        <f t="shared" si="37"/>
        <v>-4.9650085114431586E-2</v>
      </c>
      <c r="K67" s="166">
        <f t="shared" si="38"/>
        <v>-9750</v>
      </c>
      <c r="L67" s="166">
        <f t="shared" si="39"/>
        <v>-525</v>
      </c>
      <c r="M67" s="167">
        <f t="shared" si="36"/>
        <v>3.1860896385346588E-3</v>
      </c>
    </row>
    <row r="68" spans="2:13" x14ac:dyDescent="0.25">
      <c r="B68" s="165" t="s">
        <v>102</v>
      </c>
      <c r="C68" s="166">
        <v>3282</v>
      </c>
      <c r="D68" s="166">
        <v>474</v>
      </c>
      <c r="E68" s="166">
        <v>5175</v>
      </c>
      <c r="F68" s="166">
        <v>6685</v>
      </c>
      <c r="G68" s="166">
        <v>13110</v>
      </c>
      <c r="H68" s="166">
        <v>15532</v>
      </c>
      <c r="I68" s="181">
        <f>IFERROR(H68/G68-1,"-")</f>
        <v>0.184744469870328</v>
      </c>
      <c r="J68" s="167">
        <f t="shared" si="37"/>
        <v>31.767932489451475</v>
      </c>
      <c r="K68" s="166">
        <f t="shared" si="38"/>
        <v>2422</v>
      </c>
      <c r="L68" s="166">
        <f t="shared" si="39"/>
        <v>15058</v>
      </c>
      <c r="M68" s="167">
        <f t="shared" si="36"/>
        <v>4.9245043552313978E-3</v>
      </c>
    </row>
    <row r="69" spans="2:13" x14ac:dyDescent="0.25">
      <c r="B69" s="161" t="s">
        <v>109</v>
      </c>
      <c r="C69" s="162">
        <v>18528</v>
      </c>
      <c r="D69" s="162">
        <v>8330</v>
      </c>
      <c r="E69" s="162">
        <v>64711</v>
      </c>
      <c r="F69" s="162">
        <v>82359</v>
      </c>
      <c r="G69" s="162">
        <v>100798</v>
      </c>
      <c r="H69" s="162">
        <v>86114</v>
      </c>
      <c r="I69" s="180">
        <f>IFERROR(H69/G69-1,"-")</f>
        <v>-0.14567749360106352</v>
      </c>
      <c r="J69" s="163">
        <f t="shared" si="37"/>
        <v>9.3378151260504207</v>
      </c>
      <c r="K69" s="162">
        <f t="shared" si="38"/>
        <v>-14684</v>
      </c>
      <c r="L69" s="162">
        <f t="shared" si="39"/>
        <v>77784</v>
      </c>
      <c r="M69" s="163">
        <f t="shared" si="36"/>
        <v>2.7302908063764911E-2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28440</v>
      </c>
      <c r="F70" s="166">
        <v>30002</v>
      </c>
      <c r="G70" s="166">
        <v>42683</v>
      </c>
      <c r="H70" s="166">
        <v>43781</v>
      </c>
      <c r="I70" s="181">
        <f t="shared" ref="I70:I77" si="40">IFERROR(H70/G70-1,"-")</f>
        <v>2.5724527329381797E-2</v>
      </c>
      <c r="J70" s="167">
        <f t="shared" si="37"/>
        <v>48.921322690992021</v>
      </c>
      <c r="K70" s="166">
        <f t="shared" si="38"/>
        <v>1098</v>
      </c>
      <c r="L70" s="166">
        <f t="shared" si="39"/>
        <v>42904</v>
      </c>
      <c r="M70" s="167">
        <f t="shared" si="36"/>
        <v>1.3881002136002178E-2</v>
      </c>
    </row>
    <row r="71" spans="2:13" x14ac:dyDescent="0.25">
      <c r="B71" s="165" t="s">
        <v>115</v>
      </c>
      <c r="C71" s="166">
        <v>2105</v>
      </c>
      <c r="D71" s="166">
        <v>1276</v>
      </c>
      <c r="E71" s="166">
        <v>5592</v>
      </c>
      <c r="F71" s="166">
        <v>5853</v>
      </c>
      <c r="G71" s="166">
        <v>6151</v>
      </c>
      <c r="H71" s="166">
        <v>6122</v>
      </c>
      <c r="I71" s="181">
        <f t="shared" si="40"/>
        <v>-4.7146805397496605E-3</v>
      </c>
      <c r="J71" s="167">
        <f t="shared" si="37"/>
        <v>3.7978056426332287</v>
      </c>
      <c r="K71" s="166">
        <f t="shared" si="38"/>
        <v>-29</v>
      </c>
      <c r="L71" s="166">
        <f t="shared" si="39"/>
        <v>4846</v>
      </c>
      <c r="M71" s="167">
        <f t="shared" si="36"/>
        <v>1.9410131124598647E-3</v>
      </c>
    </row>
    <row r="72" spans="2:13" x14ac:dyDescent="0.25">
      <c r="B72" s="165" t="s">
        <v>118</v>
      </c>
      <c r="C72" s="166">
        <v>2465</v>
      </c>
      <c r="D72" s="166">
        <v>1376</v>
      </c>
      <c r="E72" s="166">
        <v>8342</v>
      </c>
      <c r="F72" s="166">
        <v>10358</v>
      </c>
      <c r="G72" s="166">
        <v>10999</v>
      </c>
      <c r="H72" s="166">
        <v>5823</v>
      </c>
      <c r="I72" s="181">
        <f t="shared" si="40"/>
        <v>-0.47058823529411764</v>
      </c>
      <c r="J72" s="167">
        <f t="shared" si="37"/>
        <v>3.2318313953488369</v>
      </c>
      <c r="K72" s="166">
        <f t="shared" si="38"/>
        <v>-5176</v>
      </c>
      <c r="L72" s="166">
        <f t="shared" si="39"/>
        <v>4447</v>
      </c>
      <c r="M72" s="167">
        <f t="shared" si="36"/>
        <v>1.8462135501231285E-3</v>
      </c>
    </row>
    <row r="73" spans="2:13" x14ac:dyDescent="0.25">
      <c r="B73" s="165" t="s">
        <v>125</v>
      </c>
      <c r="C73" s="166">
        <v>210</v>
      </c>
      <c r="D73" s="166">
        <v>425</v>
      </c>
      <c r="E73" s="166">
        <v>1776</v>
      </c>
      <c r="F73" s="166">
        <v>2310</v>
      </c>
      <c r="G73" s="166">
        <v>3644</v>
      </c>
      <c r="H73" s="166">
        <v>3147</v>
      </c>
      <c r="I73" s="181">
        <f t="shared" si="40"/>
        <v>-0.13638858397365528</v>
      </c>
      <c r="J73" s="167">
        <f t="shared" si="37"/>
        <v>6.4047058823529408</v>
      </c>
      <c r="K73" s="166">
        <f t="shared" si="38"/>
        <v>-497</v>
      </c>
      <c r="L73" s="166">
        <f t="shared" si="39"/>
        <v>2722</v>
      </c>
      <c r="M73" s="167">
        <f t="shared" si="36"/>
        <v>9.9777331997896019E-4</v>
      </c>
    </row>
    <row r="74" spans="2:13" x14ac:dyDescent="0.25">
      <c r="B74" s="165" t="s">
        <v>121</v>
      </c>
      <c r="C74" s="166">
        <v>472</v>
      </c>
      <c r="D74" s="166">
        <v>458</v>
      </c>
      <c r="E74" s="166">
        <v>1913</v>
      </c>
      <c r="F74" s="166">
        <v>2075</v>
      </c>
      <c r="G74" s="166">
        <v>2461</v>
      </c>
      <c r="H74" s="166">
        <v>1749</v>
      </c>
      <c r="I74" s="181">
        <f t="shared" si="40"/>
        <v>-0.28931328728159289</v>
      </c>
      <c r="J74" s="167">
        <f t="shared" si="37"/>
        <v>2.8187772925764194</v>
      </c>
      <c r="K74" s="166">
        <f t="shared" si="38"/>
        <v>-712</v>
      </c>
      <c r="L74" s="166">
        <f t="shared" si="39"/>
        <v>1291</v>
      </c>
      <c r="M74" s="167">
        <f t="shared" si="36"/>
        <v>5.5452988136104274E-4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1049</v>
      </c>
      <c r="F75" s="166">
        <v>3230</v>
      </c>
      <c r="G75" s="166">
        <v>2216</v>
      </c>
      <c r="H75" s="166">
        <v>1542</v>
      </c>
      <c r="I75" s="181">
        <f t="shared" si="40"/>
        <v>-0.30415162454873645</v>
      </c>
      <c r="J75" s="167">
        <f t="shared" si="37"/>
        <v>1541</v>
      </c>
      <c r="K75" s="166">
        <f t="shared" si="38"/>
        <v>-674</v>
      </c>
      <c r="L75" s="166">
        <f t="shared" si="39"/>
        <v>1541</v>
      </c>
      <c r="M75" s="167">
        <f t="shared" si="36"/>
        <v>4.8889941512791761E-4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428</v>
      </c>
      <c r="F76" s="166">
        <v>963</v>
      </c>
      <c r="G76" s="166">
        <v>1641</v>
      </c>
      <c r="H76" s="166">
        <v>1869</v>
      </c>
      <c r="I76" s="181">
        <f t="shared" si="40"/>
        <v>0.13893967093235826</v>
      </c>
      <c r="J76" s="167" t="str">
        <f t="shared" si="37"/>
        <v>-</v>
      </c>
      <c r="K76" s="166">
        <f t="shared" si="38"/>
        <v>228</v>
      </c>
      <c r="L76" s="166">
        <f t="shared" si="39"/>
        <v>1869</v>
      </c>
      <c r="M76" s="167">
        <f t="shared" si="36"/>
        <v>5.9257652845270947E-4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3917</v>
      </c>
      <c r="E77" s="171">
        <f t="shared" si="42"/>
        <v>17171</v>
      </c>
      <c r="F77" s="171">
        <f t="shared" ref="F77:H77" si="43">F69-SUM(F70:F76)</f>
        <v>27568</v>
      </c>
      <c r="G77" s="171">
        <f t="shared" si="43"/>
        <v>31003</v>
      </c>
      <c r="H77" s="171">
        <f t="shared" si="43"/>
        <v>22081</v>
      </c>
      <c r="I77" s="182">
        <f t="shared" si="40"/>
        <v>-0.28777860207076733</v>
      </c>
      <c r="J77" s="172">
        <f t="shared" si="37"/>
        <v>4.6372223640541232</v>
      </c>
      <c r="K77" s="171">
        <f>H77-G77</f>
        <v>-8922</v>
      </c>
      <c r="L77" s="171">
        <f t="shared" si="39"/>
        <v>18164</v>
      </c>
      <c r="M77" s="172">
        <f t="shared" si="36"/>
        <v>7.00090012025911E-3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111657</v>
      </c>
      <c r="E79" s="178">
        <v>395281</v>
      </c>
      <c r="F79" s="178">
        <v>453294</v>
      </c>
      <c r="G79" s="178">
        <v>524679</v>
      </c>
      <c r="H79" s="178">
        <v>537199</v>
      </c>
      <c r="I79" s="179">
        <f>IFERROR(H79/G79-1,"-")</f>
        <v>2.3862209084030361E-2</v>
      </c>
      <c r="J79" s="179">
        <f>IFERROR(H79/D79-1,"-")</f>
        <v>3.81115380137385</v>
      </c>
      <c r="K79" s="178">
        <f>H79-G79</f>
        <v>12520</v>
      </c>
      <c r="L79" s="178">
        <f>H79-D79</f>
        <v>425542</v>
      </c>
      <c r="M79" s="179">
        <f t="shared" ref="M79:M91" si="44">H79/H$9</f>
        <v>0.17032183975830234</v>
      </c>
    </row>
    <row r="80" spans="2:13" x14ac:dyDescent="0.25">
      <c r="B80" s="161" t="s">
        <v>99</v>
      </c>
      <c r="C80" s="162">
        <v>47060</v>
      </c>
      <c r="D80" s="162">
        <v>66876</v>
      </c>
      <c r="E80" s="162">
        <v>197068</v>
      </c>
      <c r="F80" s="162">
        <v>205761</v>
      </c>
      <c r="G80" s="162">
        <v>223593</v>
      </c>
      <c r="H80" s="162">
        <v>232483</v>
      </c>
      <c r="I80" s="180">
        <f>IFERROR(H80/G80-1,"-")</f>
        <v>3.9759742031280076E-2</v>
      </c>
      <c r="J80" s="163">
        <f t="shared" ref="J80:J91" si="45">IFERROR(H80/D80-1,"-")</f>
        <v>2.4763293259166219</v>
      </c>
      <c r="K80" s="162">
        <f t="shared" ref="K80:K90" si="46">H80-G80</f>
        <v>8890</v>
      </c>
      <c r="L80" s="162">
        <f t="shared" ref="L80:L91" si="47">H80-D80</f>
        <v>165607</v>
      </c>
      <c r="M80" s="163">
        <f t="shared" si="44"/>
        <v>7.370998879843299E-2</v>
      </c>
    </row>
    <row r="81" spans="2:13" x14ac:dyDescent="0.25">
      <c r="B81" s="165" t="s">
        <v>105</v>
      </c>
      <c r="C81" s="166">
        <v>8752</v>
      </c>
      <c r="D81" s="166">
        <v>27671</v>
      </c>
      <c r="E81" s="166">
        <v>57851</v>
      </c>
      <c r="F81" s="166">
        <v>55853</v>
      </c>
      <c r="G81" s="166">
        <v>65310</v>
      </c>
      <c r="H81" s="166">
        <v>55165</v>
      </c>
      <c r="I81" s="181">
        <f>IFERROR(H81/G81-1,"-")</f>
        <v>-0.15533608941969068</v>
      </c>
      <c r="J81" s="167">
        <f t="shared" si="45"/>
        <v>0.99360341151385922</v>
      </c>
      <c r="K81" s="166">
        <f t="shared" si="46"/>
        <v>-10145</v>
      </c>
      <c r="L81" s="166">
        <f t="shared" si="47"/>
        <v>27494</v>
      </c>
      <c r="M81" s="167">
        <f t="shared" si="44"/>
        <v>1.7490360723431631E-2</v>
      </c>
    </row>
    <row r="82" spans="2:13" x14ac:dyDescent="0.25">
      <c r="B82" s="165" t="s">
        <v>102</v>
      </c>
      <c r="C82" s="166">
        <v>38308</v>
      </c>
      <c r="D82" s="166">
        <v>39205</v>
      </c>
      <c r="E82" s="166">
        <v>139217</v>
      </c>
      <c r="F82" s="166">
        <v>149908</v>
      </c>
      <c r="G82" s="166">
        <v>158283</v>
      </c>
      <c r="H82" s="166">
        <v>177318</v>
      </c>
      <c r="I82" s="181">
        <f>IFERROR(H82/G82-1,"-")</f>
        <v>0.12025928242451811</v>
      </c>
      <c r="J82" s="167">
        <f t="shared" si="45"/>
        <v>3.5228414743017469</v>
      </c>
      <c r="K82" s="166">
        <f t="shared" si="46"/>
        <v>19035</v>
      </c>
      <c r="L82" s="166">
        <f t="shared" si="47"/>
        <v>138113</v>
      </c>
      <c r="M82" s="167">
        <f t="shared" si="44"/>
        <v>5.6219628075001353E-2</v>
      </c>
    </row>
    <row r="83" spans="2:13" x14ac:dyDescent="0.25">
      <c r="B83" s="161" t="s">
        <v>109</v>
      </c>
      <c r="C83" s="162">
        <v>95182</v>
      </c>
      <c r="D83" s="162">
        <v>44781</v>
      </c>
      <c r="E83" s="162">
        <v>198213</v>
      </c>
      <c r="F83" s="162">
        <v>247533</v>
      </c>
      <c r="G83" s="162">
        <v>301086</v>
      </c>
      <c r="H83" s="162">
        <v>304716</v>
      </c>
      <c r="I83" s="180">
        <f>IFERROR(H83/G83-1,"-")</f>
        <v>1.2056355991311385E-2</v>
      </c>
      <c r="J83" s="163">
        <f t="shared" si="45"/>
        <v>5.8045823005292423</v>
      </c>
      <c r="K83" s="162">
        <f t="shared" si="46"/>
        <v>3630</v>
      </c>
      <c r="L83" s="162">
        <f t="shared" si="47"/>
        <v>259935</v>
      </c>
      <c r="M83" s="163">
        <f t="shared" si="44"/>
        <v>9.661185095986935E-2</v>
      </c>
    </row>
    <row r="84" spans="2:13" x14ac:dyDescent="0.25">
      <c r="B84" s="165" t="s">
        <v>112</v>
      </c>
      <c r="C84" s="166">
        <v>16800</v>
      </c>
      <c r="D84" s="166">
        <v>2961</v>
      </c>
      <c r="E84" s="166">
        <v>37751</v>
      </c>
      <c r="F84" s="166">
        <v>48955</v>
      </c>
      <c r="G84" s="166">
        <v>61329</v>
      </c>
      <c r="H84" s="166">
        <v>63877</v>
      </c>
      <c r="I84" s="181">
        <f t="shared" ref="I84:I91" si="48">IFERROR(H84/G84-1,"-")</f>
        <v>4.1546413605308974E-2</v>
      </c>
      <c r="J84" s="167">
        <f t="shared" si="45"/>
        <v>20.572779466396486</v>
      </c>
      <c r="K84" s="166">
        <f t="shared" si="46"/>
        <v>2548</v>
      </c>
      <c r="L84" s="166">
        <f t="shared" si="47"/>
        <v>60916</v>
      </c>
      <c r="M84" s="167">
        <f t="shared" si="44"/>
        <v>2.0252547302286636E-2</v>
      </c>
    </row>
    <row r="85" spans="2:13" x14ac:dyDescent="0.25">
      <c r="B85" s="165" t="s">
        <v>115</v>
      </c>
      <c r="C85" s="166">
        <v>32881</v>
      </c>
      <c r="D85" s="166">
        <v>9932</v>
      </c>
      <c r="E85" s="166">
        <v>60603</v>
      </c>
      <c r="F85" s="166">
        <v>71651</v>
      </c>
      <c r="G85" s="166">
        <v>81362</v>
      </c>
      <c r="H85" s="166">
        <v>79701</v>
      </c>
      <c r="I85" s="181">
        <f t="shared" si="48"/>
        <v>-2.041493571937758E-2</v>
      </c>
      <c r="J85" s="167">
        <f t="shared" si="45"/>
        <v>7.0246677406363265</v>
      </c>
      <c r="K85" s="166">
        <f t="shared" si="46"/>
        <v>-1661</v>
      </c>
      <c r="L85" s="166">
        <f t="shared" si="47"/>
        <v>69769</v>
      </c>
      <c r="M85" s="167">
        <f t="shared" si="44"/>
        <v>2.5269631832107755E-2</v>
      </c>
    </row>
    <row r="86" spans="2:13" x14ac:dyDescent="0.25">
      <c r="B86" s="165" t="s">
        <v>118</v>
      </c>
      <c r="C86" s="166">
        <v>5852</v>
      </c>
      <c r="D86" s="166">
        <v>7948</v>
      </c>
      <c r="E86" s="166">
        <v>17790</v>
      </c>
      <c r="F86" s="166">
        <v>22741</v>
      </c>
      <c r="G86" s="166">
        <v>34253</v>
      </c>
      <c r="H86" s="166">
        <v>34366</v>
      </c>
      <c r="I86" s="181">
        <f t="shared" si="48"/>
        <v>3.2989811111434619E-3</v>
      </c>
      <c r="J86" s="167">
        <f t="shared" si="45"/>
        <v>3.3238550578761954</v>
      </c>
      <c r="K86" s="166">
        <f t="shared" si="46"/>
        <v>113</v>
      </c>
      <c r="L86" s="166">
        <f t="shared" si="47"/>
        <v>26418</v>
      </c>
      <c r="M86" s="167">
        <f t="shared" si="44"/>
        <v>1.0895925616268492E-2</v>
      </c>
    </row>
    <row r="87" spans="2:13" x14ac:dyDescent="0.25">
      <c r="B87" s="165" t="s">
        <v>125</v>
      </c>
      <c r="C87" s="166">
        <v>1464</v>
      </c>
      <c r="D87" s="166">
        <v>1117</v>
      </c>
      <c r="E87" s="166">
        <v>5814</v>
      </c>
      <c r="F87" s="166">
        <v>5821</v>
      </c>
      <c r="G87" s="166">
        <v>9717</v>
      </c>
      <c r="H87" s="166">
        <v>8720</v>
      </c>
      <c r="I87" s="181">
        <f t="shared" si="48"/>
        <v>-0.1026036842646908</v>
      </c>
      <c r="J87" s="167">
        <f t="shared" si="45"/>
        <v>6.8066248880931068</v>
      </c>
      <c r="K87" s="166">
        <f t="shared" si="46"/>
        <v>-997</v>
      </c>
      <c r="L87" s="166">
        <f t="shared" si="47"/>
        <v>7603</v>
      </c>
      <c r="M87" s="167">
        <f t="shared" si="44"/>
        <v>2.7647230219944498E-3</v>
      </c>
    </row>
    <row r="88" spans="2:13" x14ac:dyDescent="0.25">
      <c r="B88" s="165" t="s">
        <v>121</v>
      </c>
      <c r="C88" s="166">
        <v>1087</v>
      </c>
      <c r="D88" s="166">
        <v>1121</v>
      </c>
      <c r="E88" s="166">
        <v>3404</v>
      </c>
      <c r="F88" s="166">
        <v>3573</v>
      </c>
      <c r="G88" s="166">
        <v>4856</v>
      </c>
      <c r="H88" s="166">
        <v>4784</v>
      </c>
      <c r="I88" s="181">
        <f t="shared" si="48"/>
        <v>-1.4827018121911006E-2</v>
      </c>
      <c r="J88" s="167">
        <f t="shared" si="45"/>
        <v>3.2676181980374661</v>
      </c>
      <c r="K88" s="166">
        <f t="shared" si="46"/>
        <v>-72</v>
      </c>
      <c r="L88" s="166">
        <f t="shared" si="47"/>
        <v>3663</v>
      </c>
      <c r="M88" s="167">
        <f t="shared" si="44"/>
        <v>1.5167929973877805E-3</v>
      </c>
    </row>
    <row r="89" spans="2:13" x14ac:dyDescent="0.25">
      <c r="B89" s="165" t="s">
        <v>130</v>
      </c>
      <c r="C89" s="166">
        <v>3002</v>
      </c>
      <c r="D89" s="166">
        <v>250</v>
      </c>
      <c r="E89" s="166">
        <v>3773</v>
      </c>
      <c r="F89" s="166">
        <v>5364</v>
      </c>
      <c r="G89" s="166">
        <v>4537</v>
      </c>
      <c r="H89" s="166">
        <v>4864</v>
      </c>
      <c r="I89" s="181">
        <f t="shared" si="48"/>
        <v>7.2074057747410158E-2</v>
      </c>
      <c r="J89" s="167">
        <f t="shared" si="45"/>
        <v>18.456</v>
      </c>
      <c r="K89" s="166">
        <f t="shared" si="46"/>
        <v>327</v>
      </c>
      <c r="L89" s="166">
        <f t="shared" si="47"/>
        <v>4614</v>
      </c>
      <c r="M89" s="167">
        <f t="shared" si="44"/>
        <v>1.5421574287822252E-3</v>
      </c>
    </row>
    <row r="90" spans="2:13" x14ac:dyDescent="0.25">
      <c r="B90" s="165" t="s">
        <v>133</v>
      </c>
      <c r="C90" s="166">
        <v>4636</v>
      </c>
      <c r="D90" s="166">
        <v>445</v>
      </c>
      <c r="E90" s="166">
        <v>3304</v>
      </c>
      <c r="F90" s="166">
        <v>5775</v>
      </c>
      <c r="G90" s="166">
        <v>6008</v>
      </c>
      <c r="H90" s="166">
        <v>4065</v>
      </c>
      <c r="I90" s="181">
        <f t="shared" si="48"/>
        <v>-0.32340213049267641</v>
      </c>
      <c r="J90" s="167">
        <f t="shared" si="45"/>
        <v>8.1348314606741567</v>
      </c>
      <c r="K90" s="166">
        <f t="shared" si="46"/>
        <v>-1943</v>
      </c>
      <c r="L90" s="166">
        <f t="shared" si="47"/>
        <v>3620</v>
      </c>
      <c r="M90" s="167">
        <f t="shared" si="44"/>
        <v>1.2888301702302107E-3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21007</v>
      </c>
      <c r="E91" s="171">
        <f t="shared" si="50"/>
        <v>65774</v>
      </c>
      <c r="F91" s="171">
        <f t="shared" ref="F91:H91" si="51">F83-SUM(F84:F90)</f>
        <v>83653</v>
      </c>
      <c r="G91" s="171">
        <f t="shared" si="51"/>
        <v>99024</v>
      </c>
      <c r="H91" s="171">
        <f t="shared" si="51"/>
        <v>104339</v>
      </c>
      <c r="I91" s="182">
        <f t="shared" si="48"/>
        <v>5.3673856842785694E-2</v>
      </c>
      <c r="J91" s="172">
        <f t="shared" si="45"/>
        <v>3.9668681867948781</v>
      </c>
      <c r="K91" s="171">
        <f>H91-G91</f>
        <v>5315</v>
      </c>
      <c r="L91" s="171">
        <f t="shared" si="47"/>
        <v>83332</v>
      </c>
      <c r="M91" s="172">
        <f t="shared" si="44"/>
        <v>3.3081242590811799E-2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14230</v>
      </c>
      <c r="E93" s="178">
        <v>28946</v>
      </c>
      <c r="F93" s="178">
        <v>35023</v>
      </c>
      <c r="G93" s="178">
        <v>33791</v>
      </c>
      <c r="H93" s="178">
        <v>31909</v>
      </c>
      <c r="I93" s="179">
        <f>IFERROR(H93/G93-1,"-")</f>
        <v>-5.5695303483175973E-2</v>
      </c>
      <c r="J93" s="179">
        <f>IFERROR(H93/D93-1,"-")</f>
        <v>1.2423752635277583</v>
      </c>
      <c r="K93" s="178">
        <f>H93-G93</f>
        <v>-1882</v>
      </c>
      <c r="L93" s="178">
        <f>H93-D93</f>
        <v>17679</v>
      </c>
      <c r="M93" s="179">
        <f t="shared" ref="M93:M105" si="52">H93/H$9</f>
        <v>1.0116920517066617E-2</v>
      </c>
    </row>
    <row r="94" spans="2:13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3">
        <f t="shared" ref="J94:J105" si="53">IFERROR(H94/D94-1,"-")</f>
        <v>1.1112585711125855</v>
      </c>
      <c r="K94" s="162">
        <f t="shared" ref="K94:K104" si="54">H94-G94</f>
        <v>-1253</v>
      </c>
      <c r="L94" s="162">
        <f t="shared" ref="L94:L105" si="55">H94-D94</f>
        <v>10048</v>
      </c>
      <c r="M94" s="163">
        <f t="shared" si="52"/>
        <v>6.052587441499317E-3</v>
      </c>
    </row>
    <row r="95" spans="2:13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7">
        <f t="shared" si="53"/>
        <v>0.27216874872004926</v>
      </c>
      <c r="K95" s="166">
        <f t="shared" si="54"/>
        <v>-68</v>
      </c>
      <c r="L95" s="166">
        <f t="shared" si="55"/>
        <v>1329</v>
      </c>
      <c r="M95" s="167">
        <f t="shared" si="52"/>
        <v>1.9695480977786149E-3</v>
      </c>
    </row>
    <row r="96" spans="2:13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7">
        <f t="shared" si="53"/>
        <v>2.0964174080307765</v>
      </c>
      <c r="K96" s="166">
        <f t="shared" si="54"/>
        <v>-1185</v>
      </c>
      <c r="L96" s="166">
        <f t="shared" si="55"/>
        <v>8719</v>
      </c>
      <c r="M96" s="167">
        <f t="shared" si="52"/>
        <v>4.0830393437207022E-3</v>
      </c>
    </row>
    <row r="97" spans="2:13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3">
        <f t="shared" si="53"/>
        <v>1.470894371626831</v>
      </c>
      <c r="K97" s="162">
        <f t="shared" si="54"/>
        <v>-629</v>
      </c>
      <c r="L97" s="162">
        <f t="shared" si="55"/>
        <v>7631</v>
      </c>
      <c r="M97" s="163">
        <f t="shared" si="52"/>
        <v>4.0643330755672996E-3</v>
      </c>
    </row>
    <row r="98" spans="2:13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56">IFERROR(H98/G98-1,"-")</f>
        <v>-0.15542228885557219</v>
      </c>
      <c r="J98" s="167">
        <f t="shared" si="53"/>
        <v>7.7113402061855663</v>
      </c>
      <c r="K98" s="166">
        <f t="shared" si="54"/>
        <v>-311</v>
      </c>
      <c r="L98" s="166">
        <f t="shared" si="55"/>
        <v>1496</v>
      </c>
      <c r="M98" s="167">
        <f t="shared" si="52"/>
        <v>5.3582361320763988E-4</v>
      </c>
    </row>
    <row r="99" spans="2:13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56"/>
        <v>-0.12093379257558357</v>
      </c>
      <c r="J99" s="167">
        <f t="shared" si="53"/>
        <v>1.9486521181001284</v>
      </c>
      <c r="K99" s="166">
        <f t="shared" si="54"/>
        <v>-316</v>
      </c>
      <c r="L99" s="166">
        <f t="shared" si="55"/>
        <v>1518</v>
      </c>
      <c r="M99" s="167">
        <f t="shared" si="52"/>
        <v>7.2827623641298753E-4</v>
      </c>
    </row>
    <row r="100" spans="2:13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56"/>
        <v>-4.1041482789055617E-2</v>
      </c>
      <c r="J100" s="167">
        <f t="shared" si="53"/>
        <v>5.2810077519379828E-2</v>
      </c>
      <c r="K100" s="166">
        <f t="shared" si="54"/>
        <v>-93</v>
      </c>
      <c r="L100" s="166">
        <f t="shared" si="55"/>
        <v>109</v>
      </c>
      <c r="M100" s="167">
        <f t="shared" si="52"/>
        <v>6.8896136775159847E-4</v>
      </c>
    </row>
    <row r="101" spans="2:13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56"/>
        <v>-7.9744816586921896E-3</v>
      </c>
      <c r="J101" s="167">
        <f t="shared" si="53"/>
        <v>5.2828282828282829</v>
      </c>
      <c r="K101" s="166">
        <f t="shared" si="54"/>
        <v>-5</v>
      </c>
      <c r="L101" s="166">
        <f t="shared" si="55"/>
        <v>523</v>
      </c>
      <c r="M101" s="167">
        <f t="shared" si="52"/>
        <v>1.9720845409180592E-4</v>
      </c>
    </row>
    <row r="102" spans="2:13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56"/>
        <v>-2.9684601113172504E-2</v>
      </c>
      <c r="J102" s="167">
        <f t="shared" si="53"/>
        <v>1.6548223350253806</v>
      </c>
      <c r="K102" s="166">
        <f t="shared" si="54"/>
        <v>-16</v>
      </c>
      <c r="L102" s="166">
        <f t="shared" si="55"/>
        <v>326</v>
      </c>
      <c r="M102" s="167">
        <f t="shared" si="52"/>
        <v>1.6581997024118087E-4</v>
      </c>
    </row>
    <row r="103" spans="2:13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56"/>
        <v>-4.9689440993788803E-2</v>
      </c>
      <c r="J103" s="167">
        <f t="shared" si="53"/>
        <v>7.0526315789473681</v>
      </c>
      <c r="K103" s="166">
        <f t="shared" si="54"/>
        <v>-8</v>
      </c>
      <c r="L103" s="166">
        <f t="shared" si="55"/>
        <v>134</v>
      </c>
      <c r="M103" s="167">
        <f t="shared" si="52"/>
        <v>4.8509475041875092E-5</v>
      </c>
    </row>
    <row r="104" spans="2:13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56"/>
        <v>-0.44194756554307113</v>
      </c>
      <c r="J104" s="167">
        <f t="shared" si="53"/>
        <v>2.3863636363636362</v>
      </c>
      <c r="K104" s="166">
        <f t="shared" si="54"/>
        <v>-118</v>
      </c>
      <c r="L104" s="166">
        <f t="shared" si="55"/>
        <v>105</v>
      </c>
      <c r="M104" s="167">
        <f t="shared" si="52"/>
        <v>4.7241253472152864E-5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1792</v>
      </c>
      <c r="E105" s="171">
        <f t="shared" si="58"/>
        <v>3475</v>
      </c>
      <c r="F105" s="171">
        <f t="shared" ref="F105:H105" si="59">F97-SUM(F98:F104)</f>
        <v>4596</v>
      </c>
      <c r="G105" s="171">
        <f t="shared" si="59"/>
        <v>4974</v>
      </c>
      <c r="H105" s="171">
        <f t="shared" si="59"/>
        <v>5212</v>
      </c>
      <c r="I105" s="182">
        <f t="shared" si="56"/>
        <v>4.7848813831925963E-2</v>
      </c>
      <c r="J105" s="172">
        <f t="shared" si="53"/>
        <v>1.9084821428571428</v>
      </c>
      <c r="K105" s="171">
        <f>H105-G105</f>
        <v>238</v>
      </c>
      <c r="L105" s="171">
        <f t="shared" si="55"/>
        <v>3420</v>
      </c>
      <c r="M105" s="172">
        <f t="shared" si="52"/>
        <v>1.6524927053480586E-3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43336</v>
      </c>
      <c r="E107" s="178">
        <v>107595</v>
      </c>
      <c r="F107" s="178">
        <v>148504</v>
      </c>
      <c r="G107" s="178">
        <v>138865</v>
      </c>
      <c r="H107" s="178">
        <v>154252</v>
      </c>
      <c r="I107" s="179">
        <f>IFERROR(H107/G107-1,"-")</f>
        <v>0.1108054585388687</v>
      </c>
      <c r="J107" s="179">
        <f>IFERROR(H107/D107-1,"-")</f>
        <v>2.5594424958464095</v>
      </c>
      <c r="K107" s="178">
        <f>H107-G107</f>
        <v>15387</v>
      </c>
      <c r="L107" s="178">
        <f>H107-D107</f>
        <v>110916</v>
      </c>
      <c r="M107" s="179">
        <f t="shared" ref="M107:M119" si="60">H107/H$9</f>
        <v>4.8906428393198149E-2</v>
      </c>
    </row>
    <row r="108" spans="2:13" x14ac:dyDescent="0.25">
      <c r="B108" s="161" t="s">
        <v>99</v>
      </c>
      <c r="C108" s="162">
        <v>7208</v>
      </c>
      <c r="D108" s="162">
        <v>25544</v>
      </c>
      <c r="E108" s="162">
        <v>24458</v>
      </c>
      <c r="F108" s="162">
        <v>31500</v>
      </c>
      <c r="G108" s="162">
        <v>28196</v>
      </c>
      <c r="H108" s="162">
        <v>33627</v>
      </c>
      <c r="I108" s="180">
        <f>IFERROR(H108/G108-1,"-")</f>
        <v>0.19261597389700658</v>
      </c>
      <c r="J108" s="163">
        <f t="shared" ref="J108:J119" si="61">IFERROR(H108/D108-1,"-")</f>
        <v>0.31643438772314436</v>
      </c>
      <c r="K108" s="162">
        <f t="shared" ref="K108:K118" si="62">H108-G108</f>
        <v>5431</v>
      </c>
      <c r="L108" s="162">
        <f t="shared" ref="L108:L119" si="63">H108-D108</f>
        <v>8083</v>
      </c>
      <c r="M108" s="163">
        <f t="shared" si="60"/>
        <v>1.0661621681262312E-2</v>
      </c>
    </row>
    <row r="109" spans="2:13" x14ac:dyDescent="0.25">
      <c r="B109" s="165" t="s">
        <v>105</v>
      </c>
      <c r="C109" s="166">
        <v>1451</v>
      </c>
      <c r="D109" s="166">
        <v>16373</v>
      </c>
      <c r="E109" s="166">
        <v>8840</v>
      </c>
      <c r="F109" s="166">
        <v>12945</v>
      </c>
      <c r="G109" s="166">
        <v>8706</v>
      </c>
      <c r="H109" s="166">
        <v>12973</v>
      </c>
      <c r="I109" s="181">
        <f>IFERROR(H109/G109-1,"-")</f>
        <v>0.49012175511141742</v>
      </c>
      <c r="J109" s="167">
        <f t="shared" si="61"/>
        <v>-0.20765895071153728</v>
      </c>
      <c r="K109" s="166">
        <f t="shared" si="62"/>
        <v>4267</v>
      </c>
      <c r="L109" s="166">
        <f t="shared" si="63"/>
        <v>-3400</v>
      </c>
      <c r="M109" s="167">
        <f t="shared" si="60"/>
        <v>4.1131596060016047E-3</v>
      </c>
    </row>
    <row r="110" spans="2:13" x14ac:dyDescent="0.25">
      <c r="B110" s="165" t="s">
        <v>102</v>
      </c>
      <c r="C110" s="166">
        <v>5757</v>
      </c>
      <c r="D110" s="166">
        <v>9171</v>
      </c>
      <c r="E110" s="166">
        <v>15618</v>
      </c>
      <c r="F110" s="166">
        <v>18555</v>
      </c>
      <c r="G110" s="166">
        <v>19490</v>
      </c>
      <c r="H110" s="166">
        <v>20654</v>
      </c>
      <c r="I110" s="181">
        <f>IFERROR(H110/G110-1,"-")</f>
        <v>5.9722934838378761E-2</v>
      </c>
      <c r="J110" s="167">
        <f t="shared" si="61"/>
        <v>1.2520990077417946</v>
      </c>
      <c r="K110" s="166">
        <f t="shared" si="62"/>
        <v>1164</v>
      </c>
      <c r="L110" s="166">
        <f t="shared" si="63"/>
        <v>11483</v>
      </c>
      <c r="M110" s="167">
        <f t="shared" si="60"/>
        <v>6.5484620752607071E-3</v>
      </c>
    </row>
    <row r="111" spans="2:13" x14ac:dyDescent="0.25">
      <c r="B111" s="161" t="s">
        <v>109</v>
      </c>
      <c r="C111" s="162">
        <v>28801</v>
      </c>
      <c r="D111" s="162">
        <v>17792</v>
      </c>
      <c r="E111" s="162">
        <v>83137</v>
      </c>
      <c r="F111" s="162">
        <v>117004</v>
      </c>
      <c r="G111" s="162">
        <v>110669</v>
      </c>
      <c r="H111" s="162">
        <v>120625</v>
      </c>
      <c r="I111" s="180">
        <f>IFERROR(H111/G111-1,"-")</f>
        <v>8.9961958633402395E-2</v>
      </c>
      <c r="J111" s="163">
        <f t="shared" si="61"/>
        <v>5.7797324640287773</v>
      </c>
      <c r="K111" s="162">
        <f t="shared" si="62"/>
        <v>9956</v>
      </c>
      <c r="L111" s="162">
        <f t="shared" si="63"/>
        <v>102833</v>
      </c>
      <c r="M111" s="163">
        <f t="shared" si="60"/>
        <v>3.8244806711935836E-2</v>
      </c>
    </row>
    <row r="112" spans="2:13" x14ac:dyDescent="0.25">
      <c r="B112" s="165" t="s">
        <v>112</v>
      </c>
      <c r="C112" s="166">
        <v>15739</v>
      </c>
      <c r="D112" s="166">
        <v>2735</v>
      </c>
      <c r="E112" s="166">
        <v>48464</v>
      </c>
      <c r="F112" s="166">
        <v>75563</v>
      </c>
      <c r="G112" s="166">
        <v>67792</v>
      </c>
      <c r="H112" s="166">
        <v>72023</v>
      </c>
      <c r="I112" s="181">
        <f t="shared" ref="I112:I119" si="64">IFERROR(H112/G112-1,"-")</f>
        <v>6.2411493981590738E-2</v>
      </c>
      <c r="J112" s="167">
        <f t="shared" si="61"/>
        <v>25.33382084095064</v>
      </c>
      <c r="K112" s="166">
        <f t="shared" si="62"/>
        <v>4231</v>
      </c>
      <c r="L112" s="166">
        <f t="shared" si="63"/>
        <v>69288</v>
      </c>
      <c r="M112" s="167">
        <f t="shared" si="60"/>
        <v>2.2835280529025944E-2</v>
      </c>
    </row>
    <row r="113" spans="2:13" x14ac:dyDescent="0.25">
      <c r="B113" s="165" t="s">
        <v>115</v>
      </c>
      <c r="C113" s="166">
        <v>1827</v>
      </c>
      <c r="D113" s="166">
        <v>4176</v>
      </c>
      <c r="E113" s="166">
        <v>3868</v>
      </c>
      <c r="F113" s="166">
        <v>5363</v>
      </c>
      <c r="G113" s="166">
        <v>4954</v>
      </c>
      <c r="H113" s="166">
        <v>5679</v>
      </c>
      <c r="I113" s="181">
        <f t="shared" si="64"/>
        <v>0.14634638675817513</v>
      </c>
      <c r="J113" s="167">
        <f t="shared" si="61"/>
        <v>0.35991379310344818</v>
      </c>
      <c r="K113" s="166">
        <f t="shared" si="62"/>
        <v>725</v>
      </c>
      <c r="L113" s="166">
        <f t="shared" si="63"/>
        <v>1503</v>
      </c>
      <c r="M113" s="167">
        <f t="shared" si="60"/>
        <v>1.8005575736131283E-3</v>
      </c>
    </row>
    <row r="114" spans="2:13" x14ac:dyDescent="0.25">
      <c r="B114" s="165" t="s">
        <v>118</v>
      </c>
      <c r="C114" s="166">
        <v>1518</v>
      </c>
      <c r="D114" s="166">
        <v>3382</v>
      </c>
      <c r="E114" s="166">
        <v>5029</v>
      </c>
      <c r="F114" s="166">
        <v>9203</v>
      </c>
      <c r="G114" s="166">
        <v>7511</v>
      </c>
      <c r="H114" s="166">
        <v>9223</v>
      </c>
      <c r="I114" s="181">
        <f t="shared" si="64"/>
        <v>0.22793236586340027</v>
      </c>
      <c r="J114" s="167">
        <f t="shared" si="61"/>
        <v>1.7270845653459492</v>
      </c>
      <c r="K114" s="166">
        <f t="shared" si="62"/>
        <v>1712</v>
      </c>
      <c r="L114" s="166">
        <f t="shared" si="63"/>
        <v>5841</v>
      </c>
      <c r="M114" s="167">
        <f t="shared" si="60"/>
        <v>2.9242018843870193E-3</v>
      </c>
    </row>
    <row r="115" spans="2:13" x14ac:dyDescent="0.25">
      <c r="B115" s="165" t="s">
        <v>125</v>
      </c>
      <c r="C115" s="166">
        <v>586</v>
      </c>
      <c r="D115" s="166">
        <v>1156</v>
      </c>
      <c r="E115" s="166">
        <v>3931</v>
      </c>
      <c r="F115" s="166">
        <v>3495</v>
      </c>
      <c r="G115" s="166">
        <v>3811</v>
      </c>
      <c r="H115" s="166">
        <v>4357</v>
      </c>
      <c r="I115" s="181">
        <f t="shared" si="64"/>
        <v>0.14326948307530829</v>
      </c>
      <c r="J115" s="167">
        <f t="shared" si="61"/>
        <v>2.7690311418685121</v>
      </c>
      <c r="K115" s="166">
        <f t="shared" si="62"/>
        <v>546</v>
      </c>
      <c r="L115" s="166">
        <f t="shared" si="63"/>
        <v>3201</v>
      </c>
      <c r="M115" s="167">
        <f t="shared" si="60"/>
        <v>1.381410344819933E-3</v>
      </c>
    </row>
    <row r="116" spans="2:13" x14ac:dyDescent="0.25">
      <c r="B116" s="165" t="s">
        <v>121</v>
      </c>
      <c r="C116" s="166">
        <v>875</v>
      </c>
      <c r="D116" s="166">
        <v>1565</v>
      </c>
      <c r="E116" s="166">
        <v>2948</v>
      </c>
      <c r="F116" s="166">
        <v>3386</v>
      </c>
      <c r="G116" s="166">
        <v>2969</v>
      </c>
      <c r="H116" s="166">
        <v>3037</v>
      </c>
      <c r="I116" s="181">
        <f t="shared" si="64"/>
        <v>2.2903334456045865E-2</v>
      </c>
      <c r="J116" s="167">
        <f t="shared" si="61"/>
        <v>0.94057507987220457</v>
      </c>
      <c r="K116" s="166">
        <f t="shared" si="62"/>
        <v>68</v>
      </c>
      <c r="L116" s="166">
        <f t="shared" si="63"/>
        <v>1472</v>
      </c>
      <c r="M116" s="167">
        <f t="shared" si="60"/>
        <v>9.6289722681159901E-4</v>
      </c>
    </row>
    <row r="117" spans="2:13" x14ac:dyDescent="0.25">
      <c r="B117" s="165" t="s">
        <v>130</v>
      </c>
      <c r="C117" s="166">
        <v>386</v>
      </c>
      <c r="D117" s="166">
        <v>40</v>
      </c>
      <c r="E117" s="166">
        <v>495</v>
      </c>
      <c r="F117" s="166">
        <v>853</v>
      </c>
      <c r="G117" s="166">
        <v>894</v>
      </c>
      <c r="H117" s="166">
        <v>876</v>
      </c>
      <c r="I117" s="181">
        <f t="shared" si="64"/>
        <v>-2.0134228187919434E-2</v>
      </c>
      <c r="J117" s="167">
        <f t="shared" si="61"/>
        <v>20.9</v>
      </c>
      <c r="K117" s="166">
        <f t="shared" si="62"/>
        <v>-18</v>
      </c>
      <c r="L117" s="166">
        <f t="shared" si="63"/>
        <v>836</v>
      </c>
      <c r="M117" s="167">
        <f t="shared" si="60"/>
        <v>2.7774052376916721E-4</v>
      </c>
    </row>
    <row r="118" spans="2:13" x14ac:dyDescent="0.25">
      <c r="B118" s="165" t="s">
        <v>133</v>
      </c>
      <c r="C118" s="166">
        <v>909</v>
      </c>
      <c r="D118" s="166">
        <v>21</v>
      </c>
      <c r="E118" s="166">
        <v>708</v>
      </c>
      <c r="F118" s="166">
        <v>455</v>
      </c>
      <c r="G118" s="166">
        <v>1131</v>
      </c>
      <c r="H118" s="166">
        <v>732</v>
      </c>
      <c r="I118" s="181">
        <f t="shared" si="64"/>
        <v>-0.35278514588859411</v>
      </c>
      <c r="J118" s="167">
        <f t="shared" si="61"/>
        <v>33.857142857142854</v>
      </c>
      <c r="K118" s="166">
        <f t="shared" si="62"/>
        <v>-399</v>
      </c>
      <c r="L118" s="166">
        <f t="shared" si="63"/>
        <v>711</v>
      </c>
      <c r="M118" s="167">
        <f t="shared" si="60"/>
        <v>2.320845472591671E-4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4717</v>
      </c>
      <c r="E119" s="171">
        <f t="shared" si="66"/>
        <v>17694</v>
      </c>
      <c r="F119" s="171">
        <f t="shared" ref="F119:H119" si="67">F111-SUM(F112:F118)</f>
        <v>18686</v>
      </c>
      <c r="G119" s="171">
        <f t="shared" si="67"/>
        <v>21607</v>
      </c>
      <c r="H119" s="171">
        <f t="shared" si="67"/>
        <v>24698</v>
      </c>
      <c r="I119" s="182">
        <f t="shared" si="64"/>
        <v>0.14305549127597539</v>
      </c>
      <c r="J119" s="172">
        <f t="shared" si="61"/>
        <v>4.2359550561797752</v>
      </c>
      <c r="K119" s="171">
        <f>H119-G119</f>
        <v>3091</v>
      </c>
      <c r="L119" s="171">
        <f t="shared" si="63"/>
        <v>19981</v>
      </c>
      <c r="M119" s="172">
        <f t="shared" si="60"/>
        <v>7.8306340822498766E-3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73201</v>
      </c>
      <c r="E121" s="178">
        <v>122504</v>
      </c>
      <c r="F121" s="178">
        <v>143386</v>
      </c>
      <c r="G121" s="178">
        <v>147042</v>
      </c>
      <c r="H121" s="178">
        <v>164634</v>
      </c>
      <c r="I121" s="179">
        <f>IFERROR(H121/G121-1,"-")</f>
        <v>0.11963928673440249</v>
      </c>
      <c r="J121" s="179">
        <f>IFERROR(H121/D121-1,"-")</f>
        <v>1.249067635688037</v>
      </c>
      <c r="K121" s="178">
        <f>H121-G121</f>
        <v>17592</v>
      </c>
      <c r="L121" s="178">
        <f>H121-D121</f>
        <v>91433</v>
      </c>
      <c r="M121" s="179">
        <f t="shared" ref="M121:M133" si="68">H121/H$9</f>
        <v>5.2198097477412178E-2</v>
      </c>
    </row>
    <row r="122" spans="2:13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3">
        <f t="shared" ref="J122:J133" si="69">IFERROR(H122/D122-1,"-")</f>
        <v>1.1743444073936851</v>
      </c>
      <c r="K122" s="162">
        <f t="shared" ref="K122:K132" si="70">H122-G122</f>
        <v>13400</v>
      </c>
      <c r="L122" s="162">
        <f t="shared" ref="L122:L133" si="71">H122-D122</f>
        <v>57052</v>
      </c>
      <c r="M122" s="163">
        <f t="shared" si="68"/>
        <v>3.3491829324009369E-2</v>
      </c>
    </row>
    <row r="123" spans="2:13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7">
        <f t="shared" si="69"/>
        <v>1.1687873075714736</v>
      </c>
      <c r="K123" s="166">
        <f t="shared" si="70"/>
        <v>11239</v>
      </c>
      <c r="L123" s="166">
        <f t="shared" si="71"/>
        <v>29762</v>
      </c>
      <c r="M123" s="167">
        <f t="shared" si="68"/>
        <v>1.7509701102369893E-2</v>
      </c>
    </row>
    <row r="124" spans="2:13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7">
        <f t="shared" si="69"/>
        <v>1.1804654381866944</v>
      </c>
      <c r="K124" s="166">
        <f t="shared" si="70"/>
        <v>2161</v>
      </c>
      <c r="L124" s="166">
        <f t="shared" si="71"/>
        <v>27290</v>
      </c>
      <c r="M124" s="167">
        <f t="shared" si="68"/>
        <v>1.5982128221639476E-2</v>
      </c>
    </row>
    <row r="125" spans="2:13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3">
        <f t="shared" si="69"/>
        <v>1.3965230106828059</v>
      </c>
      <c r="K125" s="162">
        <f t="shared" si="70"/>
        <v>4192</v>
      </c>
      <c r="L125" s="162">
        <f t="shared" si="71"/>
        <v>34381</v>
      </c>
      <c r="M125" s="163">
        <f t="shared" si="68"/>
        <v>1.8706268153402813E-2</v>
      </c>
    </row>
    <row r="126" spans="2:13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72">IFERROR(H126/G126-1,"-")</f>
        <v>-8.0385368056600903E-2</v>
      </c>
      <c r="J126" s="167">
        <f t="shared" si="69"/>
        <v>6.7427122940430921</v>
      </c>
      <c r="K126" s="166">
        <f t="shared" si="70"/>
        <v>-534</v>
      </c>
      <c r="L126" s="166">
        <f t="shared" si="71"/>
        <v>5320</v>
      </c>
      <c r="M126" s="167">
        <f t="shared" si="68"/>
        <v>1.9368913923582675E-3</v>
      </c>
    </row>
    <row r="127" spans="2:13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72"/>
        <v>0.11367789089010705</v>
      </c>
      <c r="J127" s="167">
        <f t="shared" si="69"/>
        <v>2.3035230352303522</v>
      </c>
      <c r="K127" s="166">
        <f t="shared" si="70"/>
        <v>871</v>
      </c>
      <c r="L127" s="166">
        <f t="shared" si="71"/>
        <v>5950</v>
      </c>
      <c r="M127" s="167">
        <f t="shared" si="68"/>
        <v>2.7054336636099358E-3</v>
      </c>
    </row>
    <row r="128" spans="2:13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72"/>
        <v>9.7337407245744245E-2</v>
      </c>
      <c r="J128" s="167">
        <f t="shared" si="69"/>
        <v>0.4469064748201439</v>
      </c>
      <c r="K128" s="166">
        <f t="shared" si="70"/>
        <v>446</v>
      </c>
      <c r="L128" s="166">
        <f t="shared" si="71"/>
        <v>1553</v>
      </c>
      <c r="M128" s="167">
        <f t="shared" si="68"/>
        <v>1.5941545131408362E-3</v>
      </c>
    </row>
    <row r="129" spans="2:13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72"/>
        <v>7.8853046594982157E-2</v>
      </c>
      <c r="J129" s="167">
        <f t="shared" si="69"/>
        <v>2.3896396396396398</v>
      </c>
      <c r="K129" s="166">
        <f t="shared" si="70"/>
        <v>110</v>
      </c>
      <c r="L129" s="166">
        <f t="shared" si="71"/>
        <v>1061</v>
      </c>
      <c r="M129" s="167">
        <f t="shared" si="68"/>
        <v>4.7716836560798701E-4</v>
      </c>
    </row>
    <row r="130" spans="2:13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72"/>
        <v>0.15580985915492951</v>
      </c>
      <c r="J130" s="167">
        <f t="shared" si="69"/>
        <v>2.384020618556701</v>
      </c>
      <c r="K130" s="166">
        <f t="shared" si="70"/>
        <v>177</v>
      </c>
      <c r="L130" s="166">
        <f t="shared" si="71"/>
        <v>925</v>
      </c>
      <c r="M130" s="167">
        <f t="shared" si="68"/>
        <v>4.162937302613202E-4</v>
      </c>
    </row>
    <row r="131" spans="2:13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72"/>
        <v>-0.21792035398230092</v>
      </c>
      <c r="J131" s="167">
        <f t="shared" si="69"/>
        <v>10.590163934426229</v>
      </c>
      <c r="K131" s="166">
        <f t="shared" si="70"/>
        <v>-197</v>
      </c>
      <c r="L131" s="166">
        <f t="shared" si="71"/>
        <v>646</v>
      </c>
      <c r="M131" s="167">
        <f t="shared" si="68"/>
        <v>2.2415816244840319E-4</v>
      </c>
    </row>
    <row r="132" spans="2:13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72"/>
        <v>3.8827838827838912E-2</v>
      </c>
      <c r="J132" s="167">
        <f t="shared" si="69"/>
        <v>7.5421686746987948</v>
      </c>
      <c r="K132" s="166">
        <f t="shared" si="70"/>
        <v>53</v>
      </c>
      <c r="L132" s="166">
        <f t="shared" si="71"/>
        <v>1252</v>
      </c>
      <c r="M132" s="167">
        <f t="shared" si="68"/>
        <v>4.495845464665286E-4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16713</v>
      </c>
      <c r="E133" s="171">
        <f t="shared" si="74"/>
        <v>28740</v>
      </c>
      <c r="F133" s="171">
        <f t="shared" ref="F133:H133" si="75">F125-SUM(F126:F132)</f>
        <v>30547</v>
      </c>
      <c r="G133" s="171">
        <f t="shared" si="75"/>
        <v>31121</v>
      </c>
      <c r="H133" s="171">
        <f t="shared" si="75"/>
        <v>34387</v>
      </c>
      <c r="I133" s="182">
        <f t="shared" si="72"/>
        <v>0.10494521384274291</v>
      </c>
      <c r="J133" s="172">
        <f t="shared" si="69"/>
        <v>1.0575001495841558</v>
      </c>
      <c r="K133" s="171">
        <f>H133-G133</f>
        <v>3266</v>
      </c>
      <c r="L133" s="171">
        <f t="shared" si="71"/>
        <v>17674</v>
      </c>
      <c r="M133" s="172">
        <f t="shared" si="68"/>
        <v>1.0902583779509534E-2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44078</v>
      </c>
      <c r="E135" s="178">
        <v>145637</v>
      </c>
      <c r="F135" s="178">
        <v>157637</v>
      </c>
      <c r="G135" s="178">
        <v>167315</v>
      </c>
      <c r="H135" s="178">
        <v>162934</v>
      </c>
      <c r="I135" s="179">
        <f>IFERROR(H135/G135-1,"-")</f>
        <v>-2.6184143681080574E-2</v>
      </c>
      <c r="J135" s="179">
        <f>IFERROR(H135/D135-1,"-")</f>
        <v>2.6964925813330916</v>
      </c>
      <c r="K135" s="178">
        <f>H135-G135</f>
        <v>-4381</v>
      </c>
      <c r="L135" s="178">
        <f>H135-D135</f>
        <v>118856</v>
      </c>
      <c r="M135" s="179">
        <f t="shared" ref="M135:M147" si="76">H135/H$9</f>
        <v>5.1659103310280237E-2</v>
      </c>
    </row>
    <row r="136" spans="2:13" x14ac:dyDescent="0.25">
      <c r="B136" s="161" t="s">
        <v>99</v>
      </c>
      <c r="C136" s="162">
        <v>2629</v>
      </c>
      <c r="D136" s="162">
        <v>23814</v>
      </c>
      <c r="E136" s="162">
        <v>15534</v>
      </c>
      <c r="F136" s="162">
        <v>18834</v>
      </c>
      <c r="G136" s="162">
        <v>15150</v>
      </c>
      <c r="H136" s="162">
        <v>14655</v>
      </c>
      <c r="I136" s="180">
        <f>IFERROR(H136/G136-1,"-")</f>
        <v>-3.2673267326732702E-2</v>
      </c>
      <c r="J136" s="163">
        <f t="shared" ref="J136:J147" si="77">IFERROR(H136/D136-1,"-")</f>
        <v>-0.38460569412950363</v>
      </c>
      <c r="K136" s="162">
        <f t="shared" ref="K136:K146" si="78">H136-G136</f>
        <v>-495</v>
      </c>
      <c r="L136" s="162">
        <f t="shared" ref="L136:L147" si="79">H136-D136</f>
        <v>-9159</v>
      </c>
      <c r="M136" s="163">
        <f t="shared" si="76"/>
        <v>4.6464467760698007E-3</v>
      </c>
    </row>
    <row r="137" spans="2:13" x14ac:dyDescent="0.25">
      <c r="B137" s="165" t="s">
        <v>105</v>
      </c>
      <c r="C137" s="166">
        <v>1763</v>
      </c>
      <c r="D137" s="166">
        <v>18780</v>
      </c>
      <c r="E137" s="166">
        <v>10551</v>
      </c>
      <c r="F137" s="166">
        <v>12385</v>
      </c>
      <c r="G137" s="166">
        <v>10024</v>
      </c>
      <c r="H137" s="166">
        <v>8568</v>
      </c>
      <c r="I137" s="181">
        <f>IFERROR(H137/G137-1,"-")</f>
        <v>-0.14525139664804465</v>
      </c>
      <c r="J137" s="167">
        <f t="shared" si="77"/>
        <v>-0.54376996805111821</v>
      </c>
      <c r="K137" s="166">
        <f t="shared" si="78"/>
        <v>-1456</v>
      </c>
      <c r="L137" s="166">
        <f t="shared" si="79"/>
        <v>-10212</v>
      </c>
      <c r="M137" s="167">
        <f t="shared" si="76"/>
        <v>2.716530602345005E-3</v>
      </c>
    </row>
    <row r="138" spans="2:13" x14ac:dyDescent="0.25">
      <c r="B138" s="165" t="s">
        <v>102</v>
      </c>
      <c r="C138" s="166">
        <v>866</v>
      </c>
      <c r="D138" s="166">
        <v>5034</v>
      </c>
      <c r="E138" s="166">
        <v>4983</v>
      </c>
      <c r="F138" s="166">
        <v>6449</v>
      </c>
      <c r="G138" s="166">
        <v>5126</v>
      </c>
      <c r="H138" s="166">
        <v>6087</v>
      </c>
      <c r="I138" s="181">
        <f>IFERROR(H138/G138-1,"-")</f>
        <v>0.18747561451424111</v>
      </c>
      <c r="J138" s="167">
        <f t="shared" si="77"/>
        <v>0.20917759237187128</v>
      </c>
      <c r="K138" s="166">
        <f t="shared" si="78"/>
        <v>961</v>
      </c>
      <c r="L138" s="166">
        <f t="shared" si="79"/>
        <v>1053</v>
      </c>
      <c r="M138" s="167">
        <f t="shared" si="76"/>
        <v>1.9299161737247952E-3</v>
      </c>
    </row>
    <row r="139" spans="2:13" x14ac:dyDescent="0.25">
      <c r="B139" s="161" t="s">
        <v>109</v>
      </c>
      <c r="C139" s="162">
        <v>49670</v>
      </c>
      <c r="D139" s="162">
        <v>20264</v>
      </c>
      <c r="E139" s="162">
        <v>130103</v>
      </c>
      <c r="F139" s="162">
        <v>138803</v>
      </c>
      <c r="G139" s="162">
        <v>152165</v>
      </c>
      <c r="H139" s="162">
        <v>148279</v>
      </c>
      <c r="I139" s="180">
        <f>IFERROR(H139/G139-1,"-")</f>
        <v>-2.5538067229652017E-2</v>
      </c>
      <c r="J139" s="163">
        <f t="shared" si="77"/>
        <v>6.3173608369522309</v>
      </c>
      <c r="K139" s="162">
        <f t="shared" si="78"/>
        <v>-3886</v>
      </c>
      <c r="L139" s="162">
        <f t="shared" si="79"/>
        <v>128015</v>
      </c>
      <c r="M139" s="163">
        <f t="shared" si="76"/>
        <v>4.7012656534210433E-2</v>
      </c>
    </row>
    <row r="140" spans="2:13" x14ac:dyDescent="0.25">
      <c r="B140" s="165" t="s">
        <v>112</v>
      </c>
      <c r="C140" s="166">
        <v>21732</v>
      </c>
      <c r="D140" s="166">
        <v>1117</v>
      </c>
      <c r="E140" s="166">
        <v>53836</v>
      </c>
      <c r="F140" s="166">
        <v>57454</v>
      </c>
      <c r="G140" s="166">
        <v>67114</v>
      </c>
      <c r="H140" s="166">
        <v>66583</v>
      </c>
      <c r="I140" s="181">
        <f t="shared" ref="I140:I147" si="80">IFERROR(H140/G140-1,"-")</f>
        <v>-7.9119110766755485E-3</v>
      </c>
      <c r="J140" s="167">
        <f t="shared" si="77"/>
        <v>58.608773500447626</v>
      </c>
      <c r="K140" s="166">
        <f t="shared" si="78"/>
        <v>-531</v>
      </c>
      <c r="L140" s="166">
        <f t="shared" si="79"/>
        <v>65466</v>
      </c>
      <c r="M140" s="167">
        <f t="shared" si="76"/>
        <v>2.111049919420372E-2</v>
      </c>
    </row>
    <row r="141" spans="2:13" x14ac:dyDescent="0.25">
      <c r="B141" s="165" t="s">
        <v>115</v>
      </c>
      <c r="C141" s="166">
        <v>3339</v>
      </c>
      <c r="D141" s="166">
        <v>2184</v>
      </c>
      <c r="E141" s="166">
        <v>8757</v>
      </c>
      <c r="F141" s="166">
        <v>11684</v>
      </c>
      <c r="G141" s="166">
        <v>12889</v>
      </c>
      <c r="H141" s="166">
        <v>12375</v>
      </c>
      <c r="I141" s="181">
        <f t="shared" si="80"/>
        <v>-3.9878966560633056E-2</v>
      </c>
      <c r="J141" s="167">
        <f t="shared" si="77"/>
        <v>4.6662087912087911</v>
      </c>
      <c r="K141" s="166">
        <f t="shared" si="78"/>
        <v>-514</v>
      </c>
      <c r="L141" s="166">
        <f t="shared" si="79"/>
        <v>10191</v>
      </c>
      <c r="M141" s="167">
        <f t="shared" si="76"/>
        <v>3.9235604813281323E-3</v>
      </c>
    </row>
    <row r="142" spans="2:13" x14ac:dyDescent="0.25">
      <c r="B142" s="165" t="s">
        <v>118</v>
      </c>
      <c r="C142" s="166">
        <v>3563</v>
      </c>
      <c r="D142" s="166">
        <v>5600</v>
      </c>
      <c r="E142" s="166">
        <v>16478</v>
      </c>
      <c r="F142" s="166">
        <v>14890</v>
      </c>
      <c r="G142" s="166">
        <v>15236</v>
      </c>
      <c r="H142" s="166">
        <v>13630</v>
      </c>
      <c r="I142" s="181">
        <f t="shared" si="80"/>
        <v>-0.10540824363349965</v>
      </c>
      <c r="J142" s="167">
        <f t="shared" si="77"/>
        <v>1.4339285714285714</v>
      </c>
      <c r="K142" s="166">
        <f t="shared" si="78"/>
        <v>-1606</v>
      </c>
      <c r="L142" s="166">
        <f t="shared" si="79"/>
        <v>8030</v>
      </c>
      <c r="M142" s="167">
        <f t="shared" si="76"/>
        <v>4.3214649988284805E-3</v>
      </c>
    </row>
    <row r="143" spans="2:13" x14ac:dyDescent="0.25">
      <c r="B143" s="165" t="s">
        <v>125</v>
      </c>
      <c r="C143" s="166">
        <v>765</v>
      </c>
      <c r="D143" s="166">
        <v>364</v>
      </c>
      <c r="E143" s="166">
        <v>5965</v>
      </c>
      <c r="F143" s="166">
        <v>4950</v>
      </c>
      <c r="G143" s="166">
        <v>3776</v>
      </c>
      <c r="H143" s="166">
        <v>3574</v>
      </c>
      <c r="I143" s="181">
        <f t="shared" si="80"/>
        <v>-5.3495762711864403E-2</v>
      </c>
      <c r="J143" s="167">
        <f t="shared" si="77"/>
        <v>8.8186813186813193</v>
      </c>
      <c r="K143" s="166">
        <f t="shared" si="78"/>
        <v>-202</v>
      </c>
      <c r="L143" s="166">
        <f t="shared" si="79"/>
        <v>3210</v>
      </c>
      <c r="M143" s="167">
        <f t="shared" si="76"/>
        <v>1.1331559725468077E-3</v>
      </c>
    </row>
    <row r="144" spans="2:13" x14ac:dyDescent="0.25">
      <c r="B144" s="165" t="s">
        <v>121</v>
      </c>
      <c r="C144" s="166">
        <v>861</v>
      </c>
      <c r="D144" s="166">
        <v>654</v>
      </c>
      <c r="E144" s="166">
        <v>2707</v>
      </c>
      <c r="F144" s="166">
        <v>3057</v>
      </c>
      <c r="G144" s="166">
        <v>3589</v>
      </c>
      <c r="H144" s="166">
        <v>2805</v>
      </c>
      <c r="I144" s="181">
        <f t="shared" si="80"/>
        <v>-0.2184452493730844</v>
      </c>
      <c r="J144" s="167">
        <f t="shared" si="77"/>
        <v>3.2889908256880735</v>
      </c>
      <c r="K144" s="166">
        <f t="shared" si="78"/>
        <v>-784</v>
      </c>
      <c r="L144" s="166">
        <f t="shared" si="79"/>
        <v>2151</v>
      </c>
      <c r="M144" s="167">
        <f t="shared" si="76"/>
        <v>8.8934037576770999E-4</v>
      </c>
    </row>
    <row r="145" spans="2:13" x14ac:dyDescent="0.25">
      <c r="B145" s="165" t="s">
        <v>130</v>
      </c>
      <c r="C145" s="166">
        <v>1961</v>
      </c>
      <c r="D145" s="166">
        <v>64</v>
      </c>
      <c r="E145" s="166">
        <v>1870</v>
      </c>
      <c r="F145" s="166">
        <v>2245</v>
      </c>
      <c r="G145" s="166">
        <v>2001</v>
      </c>
      <c r="H145" s="166">
        <v>2294</v>
      </c>
      <c r="I145" s="181">
        <f t="shared" si="80"/>
        <v>0.14642678660669661</v>
      </c>
      <c r="J145" s="167">
        <f t="shared" si="77"/>
        <v>34.84375</v>
      </c>
      <c r="K145" s="166">
        <f t="shared" si="78"/>
        <v>293</v>
      </c>
      <c r="L145" s="166">
        <f t="shared" si="79"/>
        <v>2230</v>
      </c>
      <c r="M145" s="167">
        <f t="shared" si="76"/>
        <v>7.2732507023569586E-4</v>
      </c>
    </row>
    <row r="146" spans="2:13" x14ac:dyDescent="0.25">
      <c r="B146" s="165" t="s">
        <v>133</v>
      </c>
      <c r="C146" s="166">
        <v>3933</v>
      </c>
      <c r="D146" s="166">
        <v>53</v>
      </c>
      <c r="E146" s="166">
        <v>917</v>
      </c>
      <c r="F146" s="166">
        <v>1598</v>
      </c>
      <c r="G146" s="166">
        <v>1484</v>
      </c>
      <c r="H146" s="166">
        <v>1109</v>
      </c>
      <c r="I146" s="181">
        <f t="shared" si="80"/>
        <v>-0.25269541778975746</v>
      </c>
      <c r="J146" s="167">
        <f t="shared" si="77"/>
        <v>19.924528301886792</v>
      </c>
      <c r="K146" s="166">
        <f t="shared" si="78"/>
        <v>-375</v>
      </c>
      <c r="L146" s="166">
        <f t="shared" si="79"/>
        <v>1056</v>
      </c>
      <c r="M146" s="167">
        <f t="shared" si="76"/>
        <v>3.5161443020548678E-4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10228</v>
      </c>
      <c r="E147" s="171">
        <f t="shared" si="82"/>
        <v>39573</v>
      </c>
      <c r="F147" s="171">
        <f t="shared" ref="F147:H147" si="83">F139-SUM(F140:F146)</f>
        <v>42925</v>
      </c>
      <c r="G147" s="171">
        <f t="shared" si="83"/>
        <v>46076</v>
      </c>
      <c r="H147" s="171">
        <f t="shared" si="83"/>
        <v>45909</v>
      </c>
      <c r="I147" s="182">
        <f t="shared" si="80"/>
        <v>-3.6244465665422609E-3</v>
      </c>
      <c r="J147" s="172">
        <f t="shared" si="77"/>
        <v>3.4885608134532653</v>
      </c>
      <c r="K147" s="171">
        <f>H147-G147</f>
        <v>-167</v>
      </c>
      <c r="L147" s="171">
        <f t="shared" si="79"/>
        <v>35681</v>
      </c>
      <c r="M147" s="172">
        <f t="shared" si="76"/>
        <v>1.4555696011094403E-2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27544</v>
      </c>
      <c r="E149" s="178">
        <v>61917</v>
      </c>
      <c r="F149" s="178">
        <v>68546</v>
      </c>
      <c r="G149" s="178">
        <v>73521</v>
      </c>
      <c r="H149" s="178">
        <v>70739</v>
      </c>
      <c r="I149" s="179">
        <f>IFERROR(H149/G149-1,"-")</f>
        <v>-3.7839528842099512E-2</v>
      </c>
      <c r="J149" s="179">
        <f>IFERROR(H149/D149-1,"-")</f>
        <v>1.5682181237293058</v>
      </c>
      <c r="K149" s="178">
        <f>H149-G149</f>
        <v>-2782</v>
      </c>
      <c r="L149" s="178">
        <f>H149-D149</f>
        <v>43195</v>
      </c>
      <c r="M149" s="179">
        <f t="shared" ref="M149:M161" si="84">H149/H$9</f>
        <v>2.242818140514511E-2</v>
      </c>
    </row>
    <row r="150" spans="2:13" x14ac:dyDescent="0.25">
      <c r="B150" s="161" t="s">
        <v>99</v>
      </c>
      <c r="C150" s="162">
        <v>8081</v>
      </c>
      <c r="D150" s="162">
        <v>18768</v>
      </c>
      <c r="E150" s="162">
        <v>32941</v>
      </c>
      <c r="F150" s="162">
        <v>34724</v>
      </c>
      <c r="G150" s="162">
        <v>33119</v>
      </c>
      <c r="H150" s="162">
        <v>29966</v>
      </c>
      <c r="I150" s="180">
        <f>IFERROR(H150/G150-1,"-")</f>
        <v>-9.5202149823364279E-2</v>
      </c>
      <c r="J150" s="163">
        <f t="shared" ref="J150:J161" si="85">IFERROR(H150/D150-1,"-")</f>
        <v>0.59665387894288147</v>
      </c>
      <c r="K150" s="162">
        <f t="shared" ref="K150:K160" si="86">H150-G150</f>
        <v>-3153</v>
      </c>
      <c r="L150" s="162">
        <f t="shared" ref="L150:L161" si="87">H150-D150</f>
        <v>11198</v>
      </c>
      <c r="M150" s="163">
        <f t="shared" si="84"/>
        <v>9.5008818895740456E-3</v>
      </c>
    </row>
    <row r="151" spans="2:13" x14ac:dyDescent="0.25">
      <c r="B151" s="165" t="s">
        <v>105</v>
      </c>
      <c r="C151" s="166">
        <v>4041</v>
      </c>
      <c r="D151" s="166">
        <v>15882</v>
      </c>
      <c r="E151" s="166">
        <v>23300</v>
      </c>
      <c r="F151" s="166">
        <v>24578</v>
      </c>
      <c r="G151" s="166">
        <v>22604</v>
      </c>
      <c r="H151" s="166">
        <v>18773</v>
      </c>
      <c r="I151" s="181">
        <f>IFERROR(H151/G151-1,"-")</f>
        <v>-0.16948327729605384</v>
      </c>
      <c r="J151" s="167">
        <f t="shared" si="85"/>
        <v>0.18202997103639351</v>
      </c>
      <c r="K151" s="166">
        <f t="shared" si="86"/>
        <v>-3831</v>
      </c>
      <c r="L151" s="166">
        <f t="shared" si="87"/>
        <v>2891</v>
      </c>
      <c r="M151" s="167">
        <f t="shared" si="84"/>
        <v>5.9520808820988308E-3</v>
      </c>
    </row>
    <row r="152" spans="2:13" x14ac:dyDescent="0.25">
      <c r="B152" s="165" t="s">
        <v>102</v>
      </c>
      <c r="C152" s="166">
        <v>4040</v>
      </c>
      <c r="D152" s="166">
        <v>2886</v>
      </c>
      <c r="E152" s="166">
        <v>9641</v>
      </c>
      <c r="F152" s="166">
        <v>10146</v>
      </c>
      <c r="G152" s="166">
        <v>10515</v>
      </c>
      <c r="H152" s="166">
        <v>11193</v>
      </c>
      <c r="I152" s="181">
        <f>IFERROR(H152/G152-1,"-")</f>
        <v>6.447931526390871E-2</v>
      </c>
      <c r="J152" s="167">
        <f t="shared" si="85"/>
        <v>2.8783783783783785</v>
      </c>
      <c r="K152" s="166">
        <f t="shared" si="86"/>
        <v>678</v>
      </c>
      <c r="L152" s="166">
        <f t="shared" si="87"/>
        <v>8307</v>
      </c>
      <c r="M152" s="167">
        <f t="shared" si="84"/>
        <v>3.5488010074752152E-3</v>
      </c>
    </row>
    <row r="153" spans="2:13" x14ac:dyDescent="0.25">
      <c r="B153" s="161" t="s">
        <v>109</v>
      </c>
      <c r="C153" s="162">
        <v>15488</v>
      </c>
      <c r="D153" s="162">
        <v>8776</v>
      </c>
      <c r="E153" s="162">
        <v>28976</v>
      </c>
      <c r="F153" s="162">
        <v>33822</v>
      </c>
      <c r="G153" s="162">
        <v>40402</v>
      </c>
      <c r="H153" s="162">
        <v>40773</v>
      </c>
      <c r="I153" s="180">
        <f>IFERROR(H153/G153-1,"-")</f>
        <v>9.1827137270432679E-3</v>
      </c>
      <c r="J153" s="163">
        <f t="shared" si="85"/>
        <v>3.6459662716499546</v>
      </c>
      <c r="K153" s="162">
        <f t="shared" si="86"/>
        <v>371</v>
      </c>
      <c r="L153" s="162">
        <f t="shared" si="87"/>
        <v>31997</v>
      </c>
      <c r="M153" s="163">
        <f t="shared" si="84"/>
        <v>1.2927299515571066E-2</v>
      </c>
    </row>
    <row r="154" spans="2:13" x14ac:dyDescent="0.25">
      <c r="B154" s="165" t="s">
        <v>112</v>
      </c>
      <c r="C154" s="166">
        <v>4925</v>
      </c>
      <c r="D154" s="166">
        <v>388</v>
      </c>
      <c r="E154" s="166">
        <v>10516</v>
      </c>
      <c r="F154" s="166">
        <v>10757</v>
      </c>
      <c r="G154" s="166">
        <v>12042</v>
      </c>
      <c r="H154" s="166">
        <v>10409</v>
      </c>
      <c r="I154" s="181">
        <f t="shared" ref="I154:I161" si="88">IFERROR(H154/G154-1,"-")</f>
        <v>-0.13560870287327687</v>
      </c>
      <c r="J154" s="167">
        <f t="shared" si="85"/>
        <v>25.827319587628867</v>
      </c>
      <c r="K154" s="166">
        <f t="shared" si="86"/>
        <v>-1633</v>
      </c>
      <c r="L154" s="166">
        <f t="shared" si="87"/>
        <v>10021</v>
      </c>
      <c r="M154" s="167">
        <f t="shared" si="84"/>
        <v>3.3002295798096591E-3</v>
      </c>
    </row>
    <row r="155" spans="2:13" x14ac:dyDescent="0.25">
      <c r="B155" s="165" t="s">
        <v>115</v>
      </c>
      <c r="C155" s="166">
        <v>4219</v>
      </c>
      <c r="D155" s="166">
        <v>1693</v>
      </c>
      <c r="E155" s="166">
        <v>6295</v>
      </c>
      <c r="F155" s="166">
        <v>6753</v>
      </c>
      <c r="G155" s="166">
        <v>7392</v>
      </c>
      <c r="H155" s="166">
        <v>7172</v>
      </c>
      <c r="I155" s="181">
        <f t="shared" si="88"/>
        <v>-2.9761904761904767E-2</v>
      </c>
      <c r="J155" s="167">
        <f t="shared" si="85"/>
        <v>3.236266981689309</v>
      </c>
      <c r="K155" s="166">
        <f t="shared" si="86"/>
        <v>-220</v>
      </c>
      <c r="L155" s="166">
        <f t="shared" si="87"/>
        <v>5479</v>
      </c>
      <c r="M155" s="167">
        <f t="shared" si="84"/>
        <v>2.2739212745119487E-3</v>
      </c>
    </row>
    <row r="156" spans="2:13" x14ac:dyDescent="0.25">
      <c r="B156" s="165" t="s">
        <v>118</v>
      </c>
      <c r="C156" s="166">
        <v>1723</v>
      </c>
      <c r="D156" s="166">
        <v>2444</v>
      </c>
      <c r="E156" s="166">
        <v>3313</v>
      </c>
      <c r="F156" s="166">
        <v>5233</v>
      </c>
      <c r="G156" s="166">
        <v>6589</v>
      </c>
      <c r="H156" s="166">
        <v>9586</v>
      </c>
      <c r="I156" s="181">
        <f t="shared" si="88"/>
        <v>0.45484899074214602</v>
      </c>
      <c r="J156" s="167">
        <f t="shared" si="85"/>
        <v>2.9222585924713584</v>
      </c>
      <c r="K156" s="166">
        <f t="shared" si="86"/>
        <v>2997</v>
      </c>
      <c r="L156" s="166">
        <f t="shared" si="87"/>
        <v>7142</v>
      </c>
      <c r="M156" s="167">
        <f t="shared" si="84"/>
        <v>3.0392929918393111E-3</v>
      </c>
    </row>
    <row r="157" spans="2:13" x14ac:dyDescent="0.25">
      <c r="B157" s="165" t="s">
        <v>125</v>
      </c>
      <c r="C157" s="166">
        <v>517</v>
      </c>
      <c r="D157" s="166">
        <v>274</v>
      </c>
      <c r="E157" s="166">
        <v>920</v>
      </c>
      <c r="F157" s="166">
        <v>1078</v>
      </c>
      <c r="G157" s="166">
        <v>1631</v>
      </c>
      <c r="H157" s="166">
        <v>1503</v>
      </c>
      <c r="I157" s="181">
        <f t="shared" si="88"/>
        <v>-7.8479460453709349E-2</v>
      </c>
      <c r="J157" s="167">
        <f t="shared" si="85"/>
        <v>4.4854014598540148</v>
      </c>
      <c r="K157" s="166">
        <f t="shared" si="86"/>
        <v>-128</v>
      </c>
      <c r="L157" s="166">
        <f t="shared" si="87"/>
        <v>1229</v>
      </c>
      <c r="M157" s="167">
        <f t="shared" si="84"/>
        <v>4.765342548231259E-4</v>
      </c>
    </row>
    <row r="158" spans="2:13" x14ac:dyDescent="0.25">
      <c r="B158" s="165" t="s">
        <v>121</v>
      </c>
      <c r="C158" s="166">
        <v>514</v>
      </c>
      <c r="D158" s="166">
        <v>490</v>
      </c>
      <c r="E158" s="166">
        <v>1585</v>
      </c>
      <c r="F158" s="166">
        <v>1642</v>
      </c>
      <c r="G158" s="166">
        <v>1855</v>
      </c>
      <c r="H158" s="166">
        <v>1511</v>
      </c>
      <c r="I158" s="181">
        <f t="shared" si="88"/>
        <v>-0.18544474393530996</v>
      </c>
      <c r="J158" s="167">
        <f t="shared" si="85"/>
        <v>2.083673469387755</v>
      </c>
      <c r="K158" s="166">
        <f t="shared" si="86"/>
        <v>-344</v>
      </c>
      <c r="L158" s="166">
        <f t="shared" si="87"/>
        <v>1021</v>
      </c>
      <c r="M158" s="167">
        <f t="shared" si="84"/>
        <v>4.7907069796257034E-4</v>
      </c>
    </row>
    <row r="159" spans="2:13" x14ac:dyDescent="0.25">
      <c r="B159" s="165" t="s">
        <v>130</v>
      </c>
      <c r="C159" s="166">
        <v>331</v>
      </c>
      <c r="D159" s="166">
        <v>28</v>
      </c>
      <c r="E159" s="166">
        <v>270</v>
      </c>
      <c r="F159" s="166">
        <v>405</v>
      </c>
      <c r="G159" s="166">
        <v>284</v>
      </c>
      <c r="H159" s="166">
        <v>287</v>
      </c>
      <c r="I159" s="181">
        <f t="shared" si="88"/>
        <v>1.0563380281690238E-2</v>
      </c>
      <c r="J159" s="167">
        <f t="shared" si="85"/>
        <v>9.25</v>
      </c>
      <c r="K159" s="166">
        <f t="shared" si="86"/>
        <v>3</v>
      </c>
      <c r="L159" s="166">
        <f t="shared" si="87"/>
        <v>259</v>
      </c>
      <c r="M159" s="167">
        <f t="shared" si="84"/>
        <v>9.0994897627569621E-5</v>
      </c>
    </row>
    <row r="160" spans="2:13" x14ac:dyDescent="0.25">
      <c r="B160" s="165" t="s">
        <v>133</v>
      </c>
      <c r="C160" s="166">
        <v>420</v>
      </c>
      <c r="D160" s="166">
        <v>68</v>
      </c>
      <c r="E160" s="166">
        <v>395</v>
      </c>
      <c r="F160" s="166">
        <v>536</v>
      </c>
      <c r="G160" s="166">
        <v>481</v>
      </c>
      <c r="H160" s="166">
        <v>380</v>
      </c>
      <c r="I160" s="181">
        <f t="shared" si="88"/>
        <v>-0.20997920997920994</v>
      </c>
      <c r="J160" s="167">
        <f t="shared" si="85"/>
        <v>4.5882352941176467</v>
      </c>
      <c r="K160" s="166">
        <f t="shared" si="86"/>
        <v>-101</v>
      </c>
      <c r="L160" s="166">
        <f t="shared" si="87"/>
        <v>312</v>
      </c>
      <c r="M160" s="167">
        <f t="shared" si="84"/>
        <v>1.2048104912361133E-4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3391</v>
      </c>
      <c r="E161" s="171">
        <f t="shared" si="90"/>
        <v>5682</v>
      </c>
      <c r="F161" s="171">
        <f t="shared" ref="F161:H161" si="91">F153-SUM(F154:F160)</f>
        <v>7418</v>
      </c>
      <c r="G161" s="171">
        <f t="shared" si="91"/>
        <v>10128</v>
      </c>
      <c r="H161" s="171">
        <f t="shared" si="91"/>
        <v>9925</v>
      </c>
      <c r="I161" s="182">
        <f t="shared" si="88"/>
        <v>-2.0043443917851511E-2</v>
      </c>
      <c r="J161" s="172">
        <f t="shared" si="85"/>
        <v>1.926865231495134</v>
      </c>
      <c r="K161" s="171">
        <f>H161-G161</f>
        <v>-203</v>
      </c>
      <c r="L161" s="171">
        <f t="shared" si="87"/>
        <v>6534</v>
      </c>
      <c r="M161" s="172">
        <f t="shared" si="84"/>
        <v>3.1467747698732699E-3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EF29B-6CE8-4914-8D6C-87D4EC21AEE4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271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54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794875</v>
      </c>
      <c r="D9" s="178">
        <f t="shared" si="0"/>
        <v>578416</v>
      </c>
      <c r="E9" s="178">
        <f t="shared" si="0"/>
        <v>2111099</v>
      </c>
      <c r="F9" s="178">
        <f t="shared" si="0"/>
        <v>2351203</v>
      </c>
      <c r="G9" s="178">
        <f t="shared" si="0"/>
        <v>2473077</v>
      </c>
      <c r="H9" s="178">
        <f t="shared" si="0"/>
        <v>2432547</v>
      </c>
      <c r="I9" s="179">
        <f>IFERROR(H9/G9-1,"-")</f>
        <v>-1.6388490936594335E-2</v>
      </c>
      <c r="J9" s="178">
        <f t="shared" ref="J9:J21" si="1">H9-G9</f>
        <v>-40530</v>
      </c>
      <c r="K9" s="179">
        <f t="shared" ref="K9:K21" si="2">H9/H$9</f>
        <v>1</v>
      </c>
      <c r="N9" s="158" t="s">
        <v>70</v>
      </c>
      <c r="O9" s="178">
        <f t="shared" ref="O9:T9" si="3">O10+O13</f>
        <v>39287</v>
      </c>
      <c r="P9" s="178">
        <f t="shared" si="3"/>
        <v>35882</v>
      </c>
      <c r="Q9" s="178">
        <f t="shared" si="3"/>
        <v>119890</v>
      </c>
      <c r="R9" s="178">
        <f t="shared" si="3"/>
        <v>130450</v>
      </c>
      <c r="S9" s="178">
        <f t="shared" si="3"/>
        <v>138513</v>
      </c>
      <c r="T9" s="178">
        <f t="shared" si="3"/>
        <v>132273</v>
      </c>
      <c r="U9" s="179">
        <f>IFERROR(T9/S9-1,"-")</f>
        <v>-4.5049923111910029E-2</v>
      </c>
      <c r="V9" s="178">
        <f>T9-S9</f>
        <v>-6240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158244</v>
      </c>
      <c r="D10" s="162">
        <v>310051</v>
      </c>
      <c r="E10" s="162">
        <v>493482</v>
      </c>
      <c r="F10" s="162">
        <v>518737</v>
      </c>
      <c r="G10" s="162">
        <v>505554</v>
      </c>
      <c r="H10" s="162">
        <v>506562</v>
      </c>
      <c r="I10" s="180">
        <f>IFERROR(H10/G10-1,"-")</f>
        <v>1.9938522887763543E-3</v>
      </c>
      <c r="J10" s="161">
        <f t="shared" si="1"/>
        <v>1008</v>
      </c>
      <c r="K10" s="163">
        <f t="shared" si="2"/>
        <v>0.20824345839977604</v>
      </c>
      <c r="N10" s="161" t="s">
        <v>99</v>
      </c>
      <c r="O10" s="162">
        <v>1887</v>
      </c>
      <c r="P10" s="162">
        <v>19613</v>
      </c>
      <c r="Q10" s="162">
        <v>11190</v>
      </c>
      <c r="R10" s="162">
        <v>13806</v>
      </c>
      <c r="S10" s="162">
        <v>11011</v>
      </c>
      <c r="T10" s="162">
        <v>10175</v>
      </c>
      <c r="U10" s="180">
        <f>IFERROR(T10/S10-1,"-")</f>
        <v>-7.5924075924075907E-2</v>
      </c>
      <c r="V10" s="161">
        <f t="shared" ref="V10:V20" si="5">T10-S10</f>
        <v>-836</v>
      </c>
      <c r="W10" s="163">
        <f t="shared" si="4"/>
        <v>7.6924240018749104E-2</v>
      </c>
    </row>
    <row r="11" spans="1:23" x14ac:dyDescent="0.25">
      <c r="A11" s="164" t="s">
        <v>102</v>
      </c>
      <c r="B11" s="165" t="s">
        <v>105</v>
      </c>
      <c r="C11" s="166">
        <v>56618</v>
      </c>
      <c r="D11" s="166">
        <v>173338</v>
      </c>
      <c r="E11" s="166">
        <v>199899</v>
      </c>
      <c r="F11" s="166">
        <v>203366</v>
      </c>
      <c r="G11" s="166">
        <v>195185</v>
      </c>
      <c r="H11" s="166">
        <v>190221</v>
      </c>
      <c r="I11" s="181">
        <f>IFERROR(H11/G11-1,"-")</f>
        <v>-2.5432282193816103E-2</v>
      </c>
      <c r="J11" s="165">
        <f t="shared" si="1"/>
        <v>-4964</v>
      </c>
      <c r="K11" s="167">
        <f t="shared" si="2"/>
        <v>7.8198283527512527E-2</v>
      </c>
      <c r="N11" s="165" t="s">
        <v>105</v>
      </c>
      <c r="O11" s="166">
        <v>1146</v>
      </c>
      <c r="P11" s="166">
        <v>16017</v>
      </c>
      <c r="Q11" s="166">
        <v>7520</v>
      </c>
      <c r="R11" s="166">
        <v>8919</v>
      </c>
      <c r="S11" s="166">
        <v>7092</v>
      </c>
      <c r="T11" s="166">
        <v>5739</v>
      </c>
      <c r="U11" s="181">
        <f>IFERROR(T11/S11-1,"-")</f>
        <v>-0.19077834179357023</v>
      </c>
      <c r="V11" s="165">
        <f t="shared" si="5"/>
        <v>-1353</v>
      </c>
      <c r="W11" s="167">
        <f>T11/T$9</f>
        <v>4.3387539407135245E-2</v>
      </c>
    </row>
    <row r="12" spans="1:23" x14ac:dyDescent="0.25">
      <c r="A12" s="1"/>
      <c r="B12" s="165" t="s">
        <v>102</v>
      </c>
      <c r="C12" s="166">
        <v>101626</v>
      </c>
      <c r="D12" s="166">
        <v>136713</v>
      </c>
      <c r="E12" s="166">
        <v>293583</v>
      </c>
      <c r="F12" s="166">
        <v>315371</v>
      </c>
      <c r="G12" s="166">
        <v>310369</v>
      </c>
      <c r="H12" s="166">
        <v>316341</v>
      </c>
      <c r="I12" s="181">
        <f>IFERROR(H12/G12-1,"-")</f>
        <v>1.9241612403300579E-2</v>
      </c>
      <c r="J12" s="165">
        <f t="shared" si="1"/>
        <v>5972</v>
      </c>
      <c r="K12" s="167">
        <f t="shared" si="2"/>
        <v>0.13004517487226352</v>
      </c>
      <c r="N12" s="165" t="s">
        <v>102</v>
      </c>
      <c r="O12" s="166">
        <v>741</v>
      </c>
      <c r="P12" s="166">
        <v>3596</v>
      </c>
      <c r="Q12" s="166">
        <v>3670</v>
      </c>
      <c r="R12" s="166">
        <v>4887</v>
      </c>
      <c r="S12" s="166">
        <v>3919</v>
      </c>
      <c r="T12" s="166">
        <v>4436</v>
      </c>
      <c r="U12" s="181">
        <f>IFERROR(T12/S12-1,"-")</f>
        <v>0.13192140852258238</v>
      </c>
      <c r="V12" s="165">
        <f t="shared" si="5"/>
        <v>517</v>
      </c>
      <c r="W12" s="167">
        <f t="shared" si="4"/>
        <v>3.3536700611613859E-2</v>
      </c>
    </row>
    <row r="13" spans="1:23" s="57" customFormat="1" x14ac:dyDescent="0.25">
      <c r="B13" s="161" t="s">
        <v>109</v>
      </c>
      <c r="C13" s="162">
        <v>636631</v>
      </c>
      <c r="D13" s="162">
        <v>268365</v>
      </c>
      <c r="E13" s="162">
        <v>1617617</v>
      </c>
      <c r="F13" s="162">
        <v>1832466</v>
      </c>
      <c r="G13" s="162">
        <v>1967523</v>
      </c>
      <c r="H13" s="162">
        <v>1925985</v>
      </c>
      <c r="I13" s="180">
        <f>IFERROR(H13/G13-1,"-")</f>
        <v>-2.1111824359867692E-2</v>
      </c>
      <c r="J13" s="161">
        <f t="shared" si="1"/>
        <v>-41538</v>
      </c>
      <c r="K13" s="163">
        <f t="shared" si="2"/>
        <v>0.79175654160022402</v>
      </c>
      <c r="N13" s="161" t="s">
        <v>109</v>
      </c>
      <c r="O13" s="162">
        <v>37400</v>
      </c>
      <c r="P13" s="162">
        <v>16269</v>
      </c>
      <c r="Q13" s="162">
        <v>108700</v>
      </c>
      <c r="R13" s="162">
        <v>116644</v>
      </c>
      <c r="S13" s="162">
        <v>127502</v>
      </c>
      <c r="T13" s="162">
        <v>122098</v>
      </c>
      <c r="U13" s="180">
        <f>IFERROR(T13/S13-1,"-")</f>
        <v>-4.2383648883939085E-2</v>
      </c>
      <c r="V13" s="161">
        <f t="shared" si="5"/>
        <v>-5404</v>
      </c>
      <c r="W13" s="163">
        <f t="shared" si="4"/>
        <v>0.92307575998125091</v>
      </c>
    </row>
    <row r="14" spans="1:23" s="57" customFormat="1" x14ac:dyDescent="0.25">
      <c r="B14" s="165" t="s">
        <v>112</v>
      </c>
      <c r="C14" s="166">
        <v>252485</v>
      </c>
      <c r="D14" s="166">
        <v>21857</v>
      </c>
      <c r="E14" s="166">
        <v>728704</v>
      </c>
      <c r="F14" s="166">
        <v>826359</v>
      </c>
      <c r="G14" s="166">
        <v>882815</v>
      </c>
      <c r="H14" s="166">
        <v>871588</v>
      </c>
      <c r="I14" s="181">
        <f t="shared" ref="I14:I21" si="6">IFERROR(H14/G14-1,"-")</f>
        <v>-1.2717273720994737E-2</v>
      </c>
      <c r="J14" s="165">
        <f t="shared" si="1"/>
        <v>-11227</v>
      </c>
      <c r="K14" s="167">
        <f t="shared" si="2"/>
        <v>0.35830263505699994</v>
      </c>
      <c r="N14" s="165" t="s">
        <v>112</v>
      </c>
      <c r="O14" s="166">
        <v>15636</v>
      </c>
      <c r="P14" s="166">
        <v>853</v>
      </c>
      <c r="Q14" s="166">
        <v>46052</v>
      </c>
      <c r="R14" s="166">
        <v>48816</v>
      </c>
      <c r="S14" s="166">
        <v>56589</v>
      </c>
      <c r="T14" s="166">
        <v>54942</v>
      </c>
      <c r="U14" s="181">
        <f t="shared" ref="U14:U21" si="7">IFERROR(T14/S14-1,"-")</f>
        <v>-2.9104596299634244E-2</v>
      </c>
      <c r="V14" s="165">
        <f t="shared" si="5"/>
        <v>-1647</v>
      </c>
      <c r="W14" s="167">
        <f t="shared" si="4"/>
        <v>0.41536821573563765</v>
      </c>
    </row>
    <row r="15" spans="1:23" x14ac:dyDescent="0.25">
      <c r="A15" s="1"/>
      <c r="B15" s="165" t="s">
        <v>115</v>
      </c>
      <c r="C15" s="166">
        <v>93070</v>
      </c>
      <c r="D15" s="166">
        <v>47079</v>
      </c>
      <c r="E15" s="166">
        <v>184566</v>
      </c>
      <c r="F15" s="166">
        <v>215544</v>
      </c>
      <c r="G15" s="166">
        <v>225329</v>
      </c>
      <c r="H15" s="166">
        <v>216339</v>
      </c>
      <c r="I15" s="181">
        <f t="shared" si="6"/>
        <v>-3.9897216958314274E-2</v>
      </c>
      <c r="J15" s="165">
        <f t="shared" si="1"/>
        <v>-8990</v>
      </c>
      <c r="K15" s="167">
        <f t="shared" si="2"/>
        <v>8.893517781979135E-2</v>
      </c>
      <c r="N15" s="165" t="s">
        <v>115</v>
      </c>
      <c r="O15" s="166">
        <v>2675</v>
      </c>
      <c r="P15" s="166">
        <v>1834</v>
      </c>
      <c r="Q15" s="166">
        <v>6940</v>
      </c>
      <c r="R15" s="166">
        <v>10252</v>
      </c>
      <c r="S15" s="166">
        <v>11260</v>
      </c>
      <c r="T15" s="166">
        <v>10770</v>
      </c>
      <c r="U15" s="181">
        <f t="shared" si="7"/>
        <v>-4.3516873889875685E-2</v>
      </c>
      <c r="V15" s="165">
        <f t="shared" si="5"/>
        <v>-490</v>
      </c>
      <c r="W15" s="167">
        <f t="shared" si="4"/>
        <v>8.1422512530901991E-2</v>
      </c>
    </row>
    <row r="16" spans="1:23" x14ac:dyDescent="0.25">
      <c r="A16" s="1"/>
      <c r="B16" s="165" t="s">
        <v>118</v>
      </c>
      <c r="C16" s="166">
        <v>33244</v>
      </c>
      <c r="D16" s="166">
        <v>44007</v>
      </c>
      <c r="E16" s="166">
        <v>92891</v>
      </c>
      <c r="F16" s="166">
        <v>104830</v>
      </c>
      <c r="G16" s="166">
        <v>112724</v>
      </c>
      <c r="H16" s="166">
        <v>106186</v>
      </c>
      <c r="I16" s="181">
        <f t="shared" si="6"/>
        <v>-5.8000070969802309E-2</v>
      </c>
      <c r="J16" s="165">
        <f t="shared" si="1"/>
        <v>-6538</v>
      </c>
      <c r="K16" s="167">
        <f t="shared" si="2"/>
        <v>4.3652188426369559E-2</v>
      </c>
      <c r="N16" s="165" t="s">
        <v>118</v>
      </c>
      <c r="O16" s="166">
        <v>3097</v>
      </c>
      <c r="P16" s="166">
        <v>4650</v>
      </c>
      <c r="Q16" s="166">
        <v>14157</v>
      </c>
      <c r="R16" s="166">
        <v>12563</v>
      </c>
      <c r="S16" s="166">
        <v>12979</v>
      </c>
      <c r="T16" s="166">
        <v>11092</v>
      </c>
      <c r="U16" s="181">
        <f t="shared" si="7"/>
        <v>-0.14538870483088062</v>
      </c>
      <c r="V16" s="165">
        <f t="shared" si="5"/>
        <v>-1887</v>
      </c>
      <c r="W16" s="167">
        <f t="shared" si="4"/>
        <v>8.3856871772772984E-2</v>
      </c>
    </row>
    <row r="17" spans="1:23" x14ac:dyDescent="0.25">
      <c r="A17" s="1"/>
      <c r="B17" s="165" t="s">
        <v>125</v>
      </c>
      <c r="C17" s="166">
        <v>21193</v>
      </c>
      <c r="D17" s="166">
        <v>11933</v>
      </c>
      <c r="E17" s="166">
        <v>73751</v>
      </c>
      <c r="F17" s="166">
        <v>65136</v>
      </c>
      <c r="G17" s="166">
        <v>73540</v>
      </c>
      <c r="H17" s="166">
        <v>67765</v>
      </c>
      <c r="I17" s="181">
        <f t="shared" si="6"/>
        <v>-7.852869186837097E-2</v>
      </c>
      <c r="J17" s="165">
        <f t="shared" si="1"/>
        <v>-5775</v>
      </c>
      <c r="K17" s="167">
        <f t="shared" si="2"/>
        <v>2.7857632349960762E-2</v>
      </c>
      <c r="N17" s="165" t="s">
        <v>125</v>
      </c>
      <c r="O17" s="166">
        <v>406</v>
      </c>
      <c r="P17" s="166">
        <v>260</v>
      </c>
      <c r="Q17" s="166">
        <v>4854</v>
      </c>
      <c r="R17" s="166">
        <v>4103</v>
      </c>
      <c r="S17" s="166">
        <v>3054</v>
      </c>
      <c r="T17" s="166">
        <v>2739</v>
      </c>
      <c r="U17" s="181">
        <f t="shared" si="7"/>
        <v>-0.10314341846758346</v>
      </c>
      <c r="V17" s="165">
        <f t="shared" si="5"/>
        <v>-315</v>
      </c>
      <c r="W17" s="167">
        <f t="shared" si="4"/>
        <v>2.070717379964165E-2</v>
      </c>
    </row>
    <row r="18" spans="1:23" x14ac:dyDescent="0.25">
      <c r="A18" s="1"/>
      <c r="B18" s="165" t="s">
        <v>121</v>
      </c>
      <c r="C18" s="166">
        <v>29431</v>
      </c>
      <c r="D18" s="166">
        <v>18875</v>
      </c>
      <c r="E18" s="166">
        <v>76451</v>
      </c>
      <c r="F18" s="166">
        <v>76856</v>
      </c>
      <c r="G18" s="166">
        <v>81399</v>
      </c>
      <c r="H18" s="166">
        <v>74015</v>
      </c>
      <c r="I18" s="181">
        <f t="shared" si="6"/>
        <v>-9.0713645130775511E-2</v>
      </c>
      <c r="J18" s="165">
        <f t="shared" si="1"/>
        <v>-7384</v>
      </c>
      <c r="K18" s="167">
        <f t="shared" si="2"/>
        <v>3.0426955779271684E-2</v>
      </c>
      <c r="N18" s="165" t="s">
        <v>121</v>
      </c>
      <c r="O18" s="166">
        <v>671</v>
      </c>
      <c r="P18" s="166">
        <v>583</v>
      </c>
      <c r="Q18" s="166">
        <v>2150</v>
      </c>
      <c r="R18" s="166">
        <v>2651</v>
      </c>
      <c r="S18" s="166">
        <v>3118</v>
      </c>
      <c r="T18" s="166">
        <v>2311</v>
      </c>
      <c r="U18" s="181">
        <f t="shared" si="7"/>
        <v>-0.25881975625400899</v>
      </c>
      <c r="V18" s="165">
        <f t="shared" si="5"/>
        <v>-807</v>
      </c>
      <c r="W18" s="167">
        <f t="shared" si="4"/>
        <v>1.7471441639639231E-2</v>
      </c>
    </row>
    <row r="19" spans="1:23" x14ac:dyDescent="0.25">
      <c r="A19" s="164" t="s">
        <v>146</v>
      </c>
      <c r="B19" s="165" t="s">
        <v>130</v>
      </c>
      <c r="C19" s="166">
        <v>18029</v>
      </c>
      <c r="D19" s="166">
        <v>1064</v>
      </c>
      <c r="E19" s="166">
        <v>22861</v>
      </c>
      <c r="F19" s="166">
        <v>29099</v>
      </c>
      <c r="G19" s="166">
        <v>26307</v>
      </c>
      <c r="H19" s="166">
        <v>25170</v>
      </c>
      <c r="I19" s="181">
        <f t="shared" si="6"/>
        <v>-4.3220435625498932E-2</v>
      </c>
      <c r="J19" s="165">
        <f t="shared" si="1"/>
        <v>-1137</v>
      </c>
      <c r="K19" s="167">
        <f t="shared" si="2"/>
        <v>1.0347179314520952E-2</v>
      </c>
      <c r="N19" s="165" t="s">
        <v>130</v>
      </c>
      <c r="O19" s="166">
        <v>1581</v>
      </c>
      <c r="P19" s="166">
        <v>34</v>
      </c>
      <c r="Q19" s="166">
        <v>1640</v>
      </c>
      <c r="R19" s="166">
        <v>1951</v>
      </c>
      <c r="S19" s="166">
        <v>1813</v>
      </c>
      <c r="T19" s="166">
        <v>2011</v>
      </c>
      <c r="U19" s="181">
        <f t="shared" si="7"/>
        <v>0.10921125206839499</v>
      </c>
      <c r="V19" s="165">
        <f t="shared" si="5"/>
        <v>198</v>
      </c>
      <c r="W19" s="167">
        <f t="shared" si="4"/>
        <v>1.5203405078889872E-2</v>
      </c>
    </row>
    <row r="20" spans="1:23" x14ac:dyDescent="0.25">
      <c r="A20" s="169" t="s">
        <v>147</v>
      </c>
      <c r="B20" s="165" t="s">
        <v>133</v>
      </c>
      <c r="C20" s="166">
        <v>24132</v>
      </c>
      <c r="D20" s="166">
        <v>1464</v>
      </c>
      <c r="E20" s="166">
        <v>16018</v>
      </c>
      <c r="F20" s="166">
        <v>25339</v>
      </c>
      <c r="G20" s="166">
        <v>24199</v>
      </c>
      <c r="H20" s="166">
        <v>20768</v>
      </c>
      <c r="I20" s="181">
        <f t="shared" si="6"/>
        <v>-0.14178271829414435</v>
      </c>
      <c r="J20" s="165">
        <f t="shared" si="1"/>
        <v>-3431</v>
      </c>
      <c r="K20" s="167">
        <f t="shared" si="2"/>
        <v>8.5375534367886832E-3</v>
      </c>
      <c r="N20" s="165" t="s">
        <v>133</v>
      </c>
      <c r="O20" s="166">
        <v>3277</v>
      </c>
      <c r="P20" s="166">
        <v>43</v>
      </c>
      <c r="Q20" s="166">
        <v>735</v>
      </c>
      <c r="R20" s="166">
        <v>1305</v>
      </c>
      <c r="S20" s="166">
        <v>1162</v>
      </c>
      <c r="T20" s="166">
        <v>814</v>
      </c>
      <c r="U20" s="181">
        <f t="shared" si="7"/>
        <v>-0.29948364888123924</v>
      </c>
      <c r="V20" s="165">
        <f t="shared" si="5"/>
        <v>-348</v>
      </c>
      <c r="W20" s="167">
        <f t="shared" si="4"/>
        <v>6.1539392014999285E-3</v>
      </c>
    </row>
    <row r="21" spans="1:23" x14ac:dyDescent="0.25">
      <c r="B21" s="170" t="s">
        <v>147</v>
      </c>
      <c r="C21" s="171">
        <f t="shared" ref="C21" si="8">C13-SUM(C14:C20)</f>
        <v>165047</v>
      </c>
      <c r="D21" s="171">
        <f t="shared" ref="D21:H21" si="9">D13-SUM(D14:D20)</f>
        <v>122086</v>
      </c>
      <c r="E21" s="171">
        <f t="shared" si="9"/>
        <v>422375</v>
      </c>
      <c r="F21" s="171">
        <f t="shared" si="9"/>
        <v>489303</v>
      </c>
      <c r="G21" s="171">
        <f t="shared" si="9"/>
        <v>541210</v>
      </c>
      <c r="H21" s="171">
        <f t="shared" si="9"/>
        <v>544154</v>
      </c>
      <c r="I21" s="182">
        <f t="shared" si="6"/>
        <v>5.439662977402504E-3</v>
      </c>
      <c r="J21" s="170">
        <f t="shared" si="1"/>
        <v>2944</v>
      </c>
      <c r="K21" s="172">
        <f t="shared" si="2"/>
        <v>0.22369721941652104</v>
      </c>
      <c r="N21" s="170" t="s">
        <v>147</v>
      </c>
      <c r="O21" s="171">
        <f t="shared" ref="O21:T21" si="10">O13-SUM(O14:O20)</f>
        <v>10057</v>
      </c>
      <c r="P21" s="171">
        <f t="shared" si="10"/>
        <v>8012</v>
      </c>
      <c r="Q21" s="171">
        <f t="shared" si="10"/>
        <v>32172</v>
      </c>
      <c r="R21" s="171">
        <f t="shared" si="10"/>
        <v>35003</v>
      </c>
      <c r="S21" s="171">
        <f t="shared" si="10"/>
        <v>37527</v>
      </c>
      <c r="T21" s="171">
        <f t="shared" si="10"/>
        <v>37419</v>
      </c>
      <c r="U21" s="182">
        <f t="shared" si="7"/>
        <v>-2.8779278919177642E-3</v>
      </c>
      <c r="V21" s="170">
        <f>T21-S21</f>
        <v>-108</v>
      </c>
      <c r="W21" s="172">
        <f t="shared" si="4"/>
        <v>0.28289220022226758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232111</v>
      </c>
      <c r="E23" s="178">
        <f t="shared" si="11"/>
        <v>852329</v>
      </c>
      <c r="F23" s="178">
        <f t="shared" si="11"/>
        <v>884801</v>
      </c>
      <c r="G23" s="178">
        <f t="shared" si="11"/>
        <v>915684</v>
      </c>
      <c r="H23" s="178">
        <f t="shared" si="11"/>
        <v>859383</v>
      </c>
      <c r="I23" s="179">
        <f>IFERROR(H23/G23-1,"-")</f>
        <v>-6.1485184845426977E-2</v>
      </c>
      <c r="J23" s="178">
        <f>H23-G23</f>
        <v>-56301</v>
      </c>
      <c r="K23" s="179">
        <f t="shared" ref="K23:K35" si="12">H23/H$9</f>
        <v>0.35328526026424156</v>
      </c>
    </row>
    <row r="24" spans="1:23" x14ac:dyDescent="0.25">
      <c r="B24" s="161" t="s">
        <v>99</v>
      </c>
      <c r="C24" s="162">
        <v>16647</v>
      </c>
      <c r="D24" s="162">
        <v>111704</v>
      </c>
      <c r="E24" s="162">
        <v>101020</v>
      </c>
      <c r="F24" s="162">
        <v>81576</v>
      </c>
      <c r="G24" s="162">
        <v>69290</v>
      </c>
      <c r="H24" s="162">
        <v>61980</v>
      </c>
      <c r="I24" s="180">
        <f>IFERROR(H24/G24-1,"-")</f>
        <v>-0.10549862895078654</v>
      </c>
      <c r="J24" s="161">
        <f t="shared" ref="J24:J34" si="13">H24-G24</f>
        <v>-7310</v>
      </c>
      <c r="K24" s="163">
        <f t="shared" si="12"/>
        <v>2.5479466583790571E-2</v>
      </c>
    </row>
    <row r="25" spans="1:23" x14ac:dyDescent="0.25">
      <c r="B25" s="165" t="s">
        <v>105</v>
      </c>
      <c r="C25" s="166">
        <v>6472</v>
      </c>
      <c r="D25" s="166">
        <v>60038</v>
      </c>
      <c r="E25" s="166">
        <v>42281</v>
      </c>
      <c r="F25" s="166">
        <v>32711</v>
      </c>
      <c r="G25" s="166">
        <v>24554</v>
      </c>
      <c r="H25" s="166">
        <v>27727</v>
      </c>
      <c r="I25" s="181">
        <f>IFERROR(H25/G25-1,"-")</f>
        <v>0.12922538079335344</v>
      </c>
      <c r="J25" s="165">
        <f t="shared" si="13"/>
        <v>3173</v>
      </c>
      <c r="K25" s="167">
        <f t="shared" si="12"/>
        <v>1.1398340915920638E-2</v>
      </c>
    </row>
    <row r="26" spans="1:23" x14ac:dyDescent="0.25">
      <c r="B26" s="165" t="s">
        <v>102</v>
      </c>
      <c r="C26" s="166">
        <v>10175</v>
      </c>
      <c r="D26" s="166">
        <v>51666</v>
      </c>
      <c r="E26" s="166">
        <v>58739</v>
      </c>
      <c r="F26" s="166">
        <v>48865</v>
      </c>
      <c r="G26" s="166">
        <v>44736</v>
      </c>
      <c r="H26" s="166">
        <v>34253</v>
      </c>
      <c r="I26" s="181">
        <f>IFERROR(H26/G26-1,"-")</f>
        <v>-0.23433029327610877</v>
      </c>
      <c r="J26" s="165">
        <f t="shared" si="13"/>
        <v>-10483</v>
      </c>
      <c r="K26" s="167">
        <f t="shared" si="12"/>
        <v>1.4081125667869933E-2</v>
      </c>
    </row>
    <row r="27" spans="1:23" x14ac:dyDescent="0.25">
      <c r="B27" s="161" t="s">
        <v>109</v>
      </c>
      <c r="C27" s="162">
        <v>263177</v>
      </c>
      <c r="D27" s="162">
        <v>120407</v>
      </c>
      <c r="E27" s="162">
        <v>751309</v>
      </c>
      <c r="F27" s="162">
        <v>803225</v>
      </c>
      <c r="G27" s="162">
        <v>846394</v>
      </c>
      <c r="H27" s="162">
        <v>797403</v>
      </c>
      <c r="I27" s="180">
        <f>IFERROR(H27/G27-1,"-")</f>
        <v>-5.7882026573912393E-2</v>
      </c>
      <c r="J27" s="161">
        <f t="shared" si="13"/>
        <v>-48991</v>
      </c>
      <c r="K27" s="163">
        <f t="shared" si="12"/>
        <v>0.32780579368045099</v>
      </c>
    </row>
    <row r="28" spans="1:23" x14ac:dyDescent="0.25">
      <c r="B28" s="165" t="s">
        <v>112</v>
      </c>
      <c r="C28" s="166">
        <v>115594</v>
      </c>
      <c r="D28" s="166">
        <v>10707</v>
      </c>
      <c r="E28" s="166">
        <v>372541</v>
      </c>
      <c r="F28" s="166">
        <v>402472</v>
      </c>
      <c r="G28" s="166">
        <v>425838</v>
      </c>
      <c r="H28" s="166">
        <v>405424</v>
      </c>
      <c r="I28" s="181">
        <f t="shared" ref="I28:I35" si="14">IFERROR(H28/G28-1,"-")</f>
        <v>-4.793841789600739E-2</v>
      </c>
      <c r="J28" s="165">
        <f t="shared" si="13"/>
        <v>-20414</v>
      </c>
      <c r="K28" s="167">
        <f t="shared" si="12"/>
        <v>0.16666646112079231</v>
      </c>
    </row>
    <row r="29" spans="1:23" x14ac:dyDescent="0.25">
      <c r="B29" s="165" t="s">
        <v>115</v>
      </c>
      <c r="C29" s="166">
        <v>34149</v>
      </c>
      <c r="D29" s="166">
        <v>23499</v>
      </c>
      <c r="E29" s="166">
        <v>86025</v>
      </c>
      <c r="F29" s="166">
        <v>95050</v>
      </c>
      <c r="G29" s="166">
        <v>95777</v>
      </c>
      <c r="H29" s="166">
        <v>88086</v>
      </c>
      <c r="I29" s="181">
        <f t="shared" si="14"/>
        <v>-8.0301116134353756E-2</v>
      </c>
      <c r="J29" s="165">
        <f t="shared" si="13"/>
        <v>-7691</v>
      </c>
      <c r="K29" s="167">
        <f t="shared" si="12"/>
        <v>3.6211427775085125E-2</v>
      </c>
    </row>
    <row r="30" spans="1:23" x14ac:dyDescent="0.25">
      <c r="B30" s="165" t="s">
        <v>118</v>
      </c>
      <c r="C30" s="166">
        <v>11026</v>
      </c>
      <c r="D30" s="166">
        <v>16608</v>
      </c>
      <c r="E30" s="166">
        <v>30711</v>
      </c>
      <c r="F30" s="166">
        <v>28639</v>
      </c>
      <c r="G30" s="166">
        <v>25839</v>
      </c>
      <c r="H30" s="166">
        <v>23987</v>
      </c>
      <c r="I30" s="181">
        <f t="shared" si="14"/>
        <v>-7.1674600410232547E-2</v>
      </c>
      <c r="J30" s="165">
        <f t="shared" si="13"/>
        <v>-1852</v>
      </c>
      <c r="K30" s="167">
        <f t="shared" si="12"/>
        <v>9.860857775820981E-3</v>
      </c>
    </row>
    <row r="31" spans="1:23" x14ac:dyDescent="0.25">
      <c r="B31" s="165" t="s">
        <v>125</v>
      </c>
      <c r="C31" s="166">
        <v>10228</v>
      </c>
      <c r="D31" s="166">
        <v>6368</v>
      </c>
      <c r="E31" s="166">
        <v>39966</v>
      </c>
      <c r="F31" s="166">
        <v>32831</v>
      </c>
      <c r="G31" s="166">
        <v>35787</v>
      </c>
      <c r="H31" s="166">
        <v>32500</v>
      </c>
      <c r="I31" s="181">
        <f t="shared" si="14"/>
        <v>-9.1848995445273474E-2</v>
      </c>
      <c r="J31" s="165">
        <f t="shared" si="13"/>
        <v>-3287</v>
      </c>
      <c r="K31" s="167">
        <f t="shared" si="12"/>
        <v>1.3360481832416804E-2</v>
      </c>
    </row>
    <row r="32" spans="1:23" x14ac:dyDescent="0.25">
      <c r="B32" s="165" t="s">
        <v>121</v>
      </c>
      <c r="C32" s="166">
        <v>14676</v>
      </c>
      <c r="D32" s="166">
        <v>11357</v>
      </c>
      <c r="E32" s="166">
        <v>46524</v>
      </c>
      <c r="F32" s="166">
        <v>42822</v>
      </c>
      <c r="G32" s="166">
        <v>44261</v>
      </c>
      <c r="H32" s="166">
        <v>41897</v>
      </c>
      <c r="I32" s="181">
        <f t="shared" si="14"/>
        <v>-5.3410451639140599E-2</v>
      </c>
      <c r="J32" s="165">
        <f t="shared" si="13"/>
        <v>-2364</v>
      </c>
      <c r="K32" s="167">
        <f t="shared" si="12"/>
        <v>1.7223510994854363E-2</v>
      </c>
    </row>
    <row r="33" spans="2:11" x14ac:dyDescent="0.25">
      <c r="B33" s="165" t="s">
        <v>130</v>
      </c>
      <c r="C33" s="166">
        <v>9525</v>
      </c>
      <c r="D33" s="166">
        <v>279</v>
      </c>
      <c r="E33" s="166">
        <v>12058</v>
      </c>
      <c r="F33" s="166">
        <v>13318</v>
      </c>
      <c r="G33" s="166">
        <v>13054</v>
      </c>
      <c r="H33" s="166">
        <v>11520</v>
      </c>
      <c r="I33" s="181">
        <f t="shared" si="14"/>
        <v>-0.1175118737551708</v>
      </c>
      <c r="J33" s="165">
        <f t="shared" si="13"/>
        <v>-1534</v>
      </c>
      <c r="K33" s="167">
        <f t="shared" si="12"/>
        <v>4.7357769449058945E-3</v>
      </c>
    </row>
    <row r="34" spans="2:11" x14ac:dyDescent="0.25">
      <c r="B34" s="165" t="s">
        <v>133</v>
      </c>
      <c r="C34" s="166">
        <v>11099</v>
      </c>
      <c r="D34" s="166">
        <v>258</v>
      </c>
      <c r="E34" s="166">
        <v>7316</v>
      </c>
      <c r="F34" s="166">
        <v>12088</v>
      </c>
      <c r="G34" s="166">
        <v>11397</v>
      </c>
      <c r="H34" s="166">
        <v>9762</v>
      </c>
      <c r="I34" s="181">
        <f t="shared" si="14"/>
        <v>-0.14345880494867069</v>
      </c>
      <c r="J34" s="165">
        <f t="shared" si="13"/>
        <v>-1635</v>
      </c>
      <c r="K34" s="167">
        <f t="shared" si="12"/>
        <v>4.0130776507093183E-3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51331</v>
      </c>
      <c r="E35" s="171">
        <f t="shared" si="16"/>
        <v>156168</v>
      </c>
      <c r="F35" s="171">
        <f t="shared" si="16"/>
        <v>176005</v>
      </c>
      <c r="G35" s="171">
        <f t="shared" si="16"/>
        <v>194441</v>
      </c>
      <c r="H35" s="171">
        <f t="shared" si="16"/>
        <v>184227</v>
      </c>
      <c r="I35" s="182">
        <f t="shared" si="14"/>
        <v>-5.2530073389871479E-2</v>
      </c>
      <c r="J35" s="170">
        <f>H35-G35</f>
        <v>-10214</v>
      </c>
      <c r="K35" s="172">
        <f t="shared" si="12"/>
        <v>7.5734199585866177E-2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42517</v>
      </c>
      <c r="E37" s="178">
        <f t="shared" si="17"/>
        <v>411014</v>
      </c>
      <c r="F37" s="178">
        <f t="shared" si="17"/>
        <v>461407</v>
      </c>
      <c r="G37" s="178">
        <f t="shared" si="17"/>
        <v>489154</v>
      </c>
      <c r="H37" s="178">
        <f t="shared" si="17"/>
        <v>506756</v>
      </c>
      <c r="I37" s="179">
        <f>IFERROR(H37/G37-1,"-")</f>
        <v>3.5984577454135191E-2</v>
      </c>
      <c r="J37" s="178">
        <f>H37-G37</f>
        <v>17602</v>
      </c>
      <c r="K37" s="179">
        <f t="shared" ref="K37:K49" si="18">H37/H$9</f>
        <v>0.20832321019902184</v>
      </c>
    </row>
    <row r="38" spans="2:11" x14ac:dyDescent="0.25">
      <c r="B38" s="161" t="s">
        <v>99</v>
      </c>
      <c r="C38" s="162">
        <v>9666</v>
      </c>
      <c r="D38" s="162">
        <v>13071</v>
      </c>
      <c r="E38" s="162">
        <v>45684</v>
      </c>
      <c r="F38" s="162">
        <v>44408</v>
      </c>
      <c r="G38" s="162">
        <v>43010</v>
      </c>
      <c r="H38" s="162">
        <v>43695</v>
      </c>
      <c r="I38" s="180">
        <f>IFERROR(H38/G38-1,"-")</f>
        <v>1.5926528714252486E-2</v>
      </c>
      <c r="J38" s="161">
        <f t="shared" ref="J38:J48" si="19">H38-G38</f>
        <v>685</v>
      </c>
      <c r="K38" s="163">
        <f t="shared" si="18"/>
        <v>1.7962653958998532E-2</v>
      </c>
    </row>
    <row r="39" spans="2:11" x14ac:dyDescent="0.25">
      <c r="B39" s="165" t="s">
        <v>105</v>
      </c>
      <c r="C39" s="166">
        <v>2065</v>
      </c>
      <c r="D39" s="166">
        <v>4340</v>
      </c>
      <c r="E39" s="166">
        <v>11126</v>
      </c>
      <c r="F39" s="166">
        <v>14836</v>
      </c>
      <c r="G39" s="166">
        <v>17196</v>
      </c>
      <c r="H39" s="166">
        <v>15973</v>
      </c>
      <c r="I39" s="181">
        <f>IFERROR(H39/G39-1,"-")</f>
        <v>-7.112119097464531E-2</v>
      </c>
      <c r="J39" s="165">
        <f t="shared" si="19"/>
        <v>-1223</v>
      </c>
      <c r="K39" s="167">
        <f t="shared" si="18"/>
        <v>6.5663685018213418E-3</v>
      </c>
    </row>
    <row r="40" spans="2:11" x14ac:dyDescent="0.25">
      <c r="B40" s="165" t="s">
        <v>102</v>
      </c>
      <c r="C40" s="166">
        <v>7601</v>
      </c>
      <c r="D40" s="166">
        <v>8731</v>
      </c>
      <c r="E40" s="166">
        <v>34558</v>
      </c>
      <c r="F40" s="166">
        <v>29572</v>
      </c>
      <c r="G40" s="166">
        <v>25814</v>
      </c>
      <c r="H40" s="166">
        <v>27722</v>
      </c>
      <c r="I40" s="181">
        <f>IFERROR(H40/G40-1,"-")</f>
        <v>7.3913380336251722E-2</v>
      </c>
      <c r="J40" s="165">
        <f t="shared" si="19"/>
        <v>1908</v>
      </c>
      <c r="K40" s="167">
        <f t="shared" si="18"/>
        <v>1.1396285457177189E-2</v>
      </c>
    </row>
    <row r="41" spans="2:11" x14ac:dyDescent="0.25">
      <c r="B41" s="161" t="s">
        <v>109</v>
      </c>
      <c r="C41" s="162">
        <v>137440</v>
      </c>
      <c r="D41" s="162">
        <v>29446</v>
      </c>
      <c r="E41" s="162">
        <v>365330</v>
      </c>
      <c r="F41" s="162">
        <v>416999</v>
      </c>
      <c r="G41" s="162">
        <v>446144</v>
      </c>
      <c r="H41" s="162">
        <v>463061</v>
      </c>
      <c r="I41" s="180">
        <f>IFERROR(H41/G41-1,"-")</f>
        <v>3.7918250609668691E-2</v>
      </c>
      <c r="J41" s="161">
        <f t="shared" si="19"/>
        <v>16917</v>
      </c>
      <c r="K41" s="163">
        <f t="shared" si="18"/>
        <v>0.19036055624002332</v>
      </c>
    </row>
    <row r="42" spans="2:11" x14ac:dyDescent="0.25">
      <c r="B42" s="165" t="s">
        <v>112</v>
      </c>
      <c r="C42" s="166">
        <v>66259</v>
      </c>
      <c r="D42" s="166">
        <v>2761</v>
      </c>
      <c r="E42" s="166">
        <v>187188</v>
      </c>
      <c r="F42" s="166">
        <v>212560</v>
      </c>
      <c r="G42" s="166">
        <v>234149</v>
      </c>
      <c r="H42" s="166">
        <v>238841</v>
      </c>
      <c r="I42" s="181">
        <f t="shared" ref="I42:I49" si="20">IFERROR(H42/G42-1,"-")</f>
        <v>2.0038522479276066E-2</v>
      </c>
      <c r="J42" s="165">
        <f t="shared" si="19"/>
        <v>4692</v>
      </c>
      <c r="K42" s="167">
        <f t="shared" si="18"/>
        <v>9.8185564348808055E-2</v>
      </c>
    </row>
    <row r="43" spans="2:11" x14ac:dyDescent="0.25">
      <c r="B43" s="165" t="s">
        <v>115</v>
      </c>
      <c r="C43" s="166">
        <v>8479</v>
      </c>
      <c r="D43" s="166">
        <v>2229</v>
      </c>
      <c r="E43" s="166">
        <v>14523</v>
      </c>
      <c r="F43" s="166">
        <v>19137</v>
      </c>
      <c r="G43" s="166">
        <v>17749</v>
      </c>
      <c r="H43" s="166">
        <v>18812</v>
      </c>
      <c r="I43" s="181">
        <f t="shared" si="20"/>
        <v>5.9890698067496695E-2</v>
      </c>
      <c r="J43" s="165">
        <f t="shared" si="19"/>
        <v>1063</v>
      </c>
      <c r="K43" s="167">
        <f t="shared" si="18"/>
        <v>7.7334579763515361E-3</v>
      </c>
    </row>
    <row r="44" spans="2:11" x14ac:dyDescent="0.25">
      <c r="B44" s="165" t="s">
        <v>118</v>
      </c>
      <c r="C44" s="166">
        <v>4192</v>
      </c>
      <c r="D44" s="166">
        <v>3259</v>
      </c>
      <c r="E44" s="166">
        <v>9594</v>
      </c>
      <c r="F44" s="166">
        <v>11611</v>
      </c>
      <c r="G44" s="166">
        <v>11210</v>
      </c>
      <c r="H44" s="166">
        <v>12126</v>
      </c>
      <c r="I44" s="181">
        <f t="shared" si="20"/>
        <v>8.1712756467439807E-2</v>
      </c>
      <c r="J44" s="165">
        <f t="shared" si="19"/>
        <v>916</v>
      </c>
      <c r="K44" s="167">
        <f t="shared" si="18"/>
        <v>4.9848985446118823E-3</v>
      </c>
    </row>
    <row r="45" spans="2:11" x14ac:dyDescent="0.25">
      <c r="B45" s="165" t="s">
        <v>125</v>
      </c>
      <c r="C45" s="166">
        <v>5403</v>
      </c>
      <c r="D45" s="166">
        <v>2107</v>
      </c>
      <c r="E45" s="166">
        <v>17649</v>
      </c>
      <c r="F45" s="166">
        <v>16224</v>
      </c>
      <c r="G45" s="166">
        <v>18165</v>
      </c>
      <c r="H45" s="166">
        <v>16215</v>
      </c>
      <c r="I45" s="181">
        <f t="shared" si="20"/>
        <v>-0.10734929810074323</v>
      </c>
      <c r="J45" s="165">
        <f t="shared" si="19"/>
        <v>-1950</v>
      </c>
      <c r="K45" s="167">
        <f t="shared" si="18"/>
        <v>6.6658527050042606E-3</v>
      </c>
    </row>
    <row r="46" spans="2:11" x14ac:dyDescent="0.25">
      <c r="B46" s="165" t="s">
        <v>121</v>
      </c>
      <c r="C46" s="166">
        <v>7570</v>
      </c>
      <c r="D46" s="166">
        <v>2768</v>
      </c>
      <c r="E46" s="166">
        <v>16989</v>
      </c>
      <c r="F46" s="166">
        <v>19979</v>
      </c>
      <c r="G46" s="166">
        <v>20959</v>
      </c>
      <c r="H46" s="166">
        <v>17268</v>
      </c>
      <c r="I46" s="181">
        <f t="shared" si="20"/>
        <v>-0.17610573023522114</v>
      </c>
      <c r="J46" s="165">
        <f t="shared" si="19"/>
        <v>-3691</v>
      </c>
      <c r="K46" s="167">
        <f t="shared" si="18"/>
        <v>7.0987323163745654E-3</v>
      </c>
    </row>
    <row r="47" spans="2:11" x14ac:dyDescent="0.25">
      <c r="B47" s="165" t="s">
        <v>130</v>
      </c>
      <c r="C47" s="166">
        <v>3315</v>
      </c>
      <c r="D47" s="166">
        <v>460</v>
      </c>
      <c r="E47" s="166">
        <v>4885</v>
      </c>
      <c r="F47" s="166">
        <v>6119</v>
      </c>
      <c r="G47" s="166">
        <v>5101</v>
      </c>
      <c r="H47" s="166">
        <v>6227</v>
      </c>
      <c r="I47" s="181">
        <f t="shared" si="20"/>
        <v>0.22074103117035881</v>
      </c>
      <c r="J47" s="165">
        <f t="shared" si="19"/>
        <v>1126</v>
      </c>
      <c r="K47" s="167">
        <f t="shared" si="18"/>
        <v>2.5598683190910599E-3</v>
      </c>
    </row>
    <row r="48" spans="2:11" x14ac:dyDescent="0.25">
      <c r="B48" s="165" t="s">
        <v>133</v>
      </c>
      <c r="C48" s="166">
        <v>4738</v>
      </c>
      <c r="D48" s="166">
        <v>632</v>
      </c>
      <c r="E48" s="166">
        <v>3867</v>
      </c>
      <c r="F48" s="166">
        <v>5813</v>
      </c>
      <c r="G48" s="166">
        <v>5357</v>
      </c>
      <c r="H48" s="166">
        <v>4646</v>
      </c>
      <c r="I48" s="181">
        <f t="shared" si="20"/>
        <v>-0.13272353929438119</v>
      </c>
      <c r="J48" s="165">
        <f t="shared" si="19"/>
        <v>-711</v>
      </c>
      <c r="K48" s="167">
        <f t="shared" si="18"/>
        <v>1.9099322644125685E-3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15230</v>
      </c>
      <c r="E49" s="171">
        <f t="shared" si="22"/>
        <v>110635</v>
      </c>
      <c r="F49" s="171">
        <f t="shared" si="22"/>
        <v>125556</v>
      </c>
      <c r="G49" s="171">
        <f t="shared" si="22"/>
        <v>133454</v>
      </c>
      <c r="H49" s="171">
        <f t="shared" si="22"/>
        <v>148926</v>
      </c>
      <c r="I49" s="182">
        <f t="shared" si="20"/>
        <v>0.11593507875372788</v>
      </c>
      <c r="J49" s="170">
        <f>H49-G49</f>
        <v>15472</v>
      </c>
      <c r="K49" s="172">
        <f t="shared" si="18"/>
        <v>6.1222249765369385E-2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6896</v>
      </c>
      <c r="E51" s="178">
        <f t="shared" si="23"/>
        <v>19165</v>
      </c>
      <c r="F51" s="178">
        <f t="shared" si="23"/>
        <v>29890</v>
      </c>
      <c r="G51" s="178">
        <f t="shared" si="23"/>
        <v>25396</v>
      </c>
      <c r="H51" s="178">
        <f t="shared" si="23"/>
        <v>24109</v>
      </c>
      <c r="I51" s="179">
        <f>IFERROR(H51/G51-1,"-")</f>
        <v>-5.0677272011340424E-2</v>
      </c>
      <c r="J51" s="178">
        <f>H51-G51</f>
        <v>-1287</v>
      </c>
      <c r="K51" s="179">
        <f t="shared" ref="K51:K63" si="24">H51/H$9</f>
        <v>9.9110109691611294E-3</v>
      </c>
    </row>
    <row r="52" spans="2:11" x14ac:dyDescent="0.25">
      <c r="B52" s="161" t="s">
        <v>99</v>
      </c>
      <c r="C52" s="162">
        <v>773</v>
      </c>
      <c r="D52" s="162">
        <v>2321</v>
      </c>
      <c r="E52" s="162">
        <v>2543</v>
      </c>
      <c r="F52" s="162">
        <v>13313</v>
      </c>
      <c r="G52" s="162">
        <v>7143</v>
      </c>
      <c r="H52" s="162">
        <v>4759</v>
      </c>
      <c r="I52" s="180">
        <f>IFERROR(H52/G52-1,"-")</f>
        <v>-0.33375332493350129</v>
      </c>
      <c r="J52" s="161">
        <f t="shared" ref="J52:J62" si="25">H52-G52</f>
        <v>-2384</v>
      </c>
      <c r="K52" s="163">
        <f t="shared" si="24"/>
        <v>1.9563856320145099E-3</v>
      </c>
    </row>
    <row r="53" spans="2:11" x14ac:dyDescent="0.25">
      <c r="B53" s="165" t="s">
        <v>105</v>
      </c>
      <c r="C53" s="166">
        <v>367</v>
      </c>
      <c r="D53" s="166">
        <v>1161</v>
      </c>
      <c r="E53" s="166">
        <v>1046</v>
      </c>
      <c r="F53" s="166">
        <v>9968</v>
      </c>
      <c r="G53" s="166">
        <v>4849</v>
      </c>
      <c r="H53" s="166">
        <v>2834</v>
      </c>
      <c r="I53" s="181">
        <f>IFERROR(H53/G53-1,"-")</f>
        <v>-0.41554959785522794</v>
      </c>
      <c r="J53" s="165">
        <f t="shared" si="25"/>
        <v>-2015</v>
      </c>
      <c r="K53" s="167">
        <f t="shared" si="24"/>
        <v>1.1650340157867453E-3</v>
      </c>
    </row>
    <row r="54" spans="2:11" x14ac:dyDescent="0.25">
      <c r="B54" s="165" t="s">
        <v>102</v>
      </c>
      <c r="C54" s="166">
        <v>406</v>
      </c>
      <c r="D54" s="166">
        <v>1160</v>
      </c>
      <c r="E54" s="166">
        <v>1497</v>
      </c>
      <c r="F54" s="166">
        <v>3345</v>
      </c>
      <c r="G54" s="166">
        <v>2294</v>
      </c>
      <c r="H54" s="166">
        <v>1925</v>
      </c>
      <c r="I54" s="181">
        <f>IFERROR(H54/G54-1,"-")</f>
        <v>-0.16085440278988661</v>
      </c>
      <c r="J54" s="165">
        <f t="shared" si="25"/>
        <v>-369</v>
      </c>
      <c r="K54" s="167">
        <f t="shared" si="24"/>
        <v>7.913516162277646E-4</v>
      </c>
    </row>
    <row r="55" spans="2:11" x14ac:dyDescent="0.25">
      <c r="B55" s="161" t="s">
        <v>109</v>
      </c>
      <c r="C55" s="162">
        <v>7419</v>
      </c>
      <c r="D55" s="162">
        <v>4575</v>
      </c>
      <c r="E55" s="162">
        <v>16622</v>
      </c>
      <c r="F55" s="162">
        <v>16577</v>
      </c>
      <c r="G55" s="162">
        <v>18253</v>
      </c>
      <c r="H55" s="162">
        <v>19350</v>
      </c>
      <c r="I55" s="180">
        <f>IFERROR(H55/G55-1,"-")</f>
        <v>6.0099709636772136E-2</v>
      </c>
      <c r="J55" s="161">
        <f t="shared" si="25"/>
        <v>1097</v>
      </c>
      <c r="K55" s="163">
        <f t="shared" si="24"/>
        <v>7.9546253371466195E-3</v>
      </c>
    </row>
    <row r="56" spans="2:11" x14ac:dyDescent="0.25">
      <c r="B56" s="165" t="s">
        <v>112</v>
      </c>
      <c r="C56" s="166">
        <v>2301</v>
      </c>
      <c r="D56" s="166">
        <v>148</v>
      </c>
      <c r="E56" s="166">
        <v>6041</v>
      </c>
      <c r="F56" s="166">
        <v>5224</v>
      </c>
      <c r="G56" s="166">
        <v>6355</v>
      </c>
      <c r="H56" s="166">
        <v>6935</v>
      </c>
      <c r="I56" s="181">
        <f t="shared" ref="I56:I63" si="26">IFERROR(H56/G56-1,"-")</f>
        <v>9.1266719118804129E-2</v>
      </c>
      <c r="J56" s="165">
        <f t="shared" si="25"/>
        <v>580</v>
      </c>
      <c r="K56" s="167">
        <f t="shared" si="24"/>
        <v>2.8509212771634014E-3</v>
      </c>
    </row>
    <row r="57" spans="2:11" x14ac:dyDescent="0.25">
      <c r="B57" s="165" t="s">
        <v>115</v>
      </c>
      <c r="C57" s="166">
        <v>2164</v>
      </c>
      <c r="D57" s="166">
        <v>1674</v>
      </c>
      <c r="E57" s="166">
        <v>3822</v>
      </c>
      <c r="F57" s="166">
        <v>2863</v>
      </c>
      <c r="G57" s="166">
        <v>3672</v>
      </c>
      <c r="H57" s="166">
        <v>3773</v>
      </c>
      <c r="I57" s="181">
        <f t="shared" si="26"/>
        <v>2.7505446623093732E-2</v>
      </c>
      <c r="J57" s="165">
        <f t="shared" si="25"/>
        <v>101</v>
      </c>
      <c r="K57" s="167">
        <f t="shared" si="24"/>
        <v>1.5510491678064186E-3</v>
      </c>
    </row>
    <row r="58" spans="2:11" x14ac:dyDescent="0.25">
      <c r="B58" s="165" t="s">
        <v>118</v>
      </c>
      <c r="C58" s="166">
        <v>393</v>
      </c>
      <c r="D58" s="166">
        <v>722</v>
      </c>
      <c r="E58" s="166">
        <v>1296</v>
      </c>
      <c r="F58" s="166">
        <v>1711</v>
      </c>
      <c r="G58" s="166">
        <v>1279</v>
      </c>
      <c r="H58" s="166">
        <v>1368</v>
      </c>
      <c r="I58" s="181">
        <f t="shared" si="26"/>
        <v>6.9585613760750675E-2</v>
      </c>
      <c r="J58" s="165">
        <f t="shared" si="25"/>
        <v>89</v>
      </c>
      <c r="K58" s="167">
        <f t="shared" si="24"/>
        <v>5.6237351220757498E-4</v>
      </c>
    </row>
    <row r="59" spans="2:11" x14ac:dyDescent="0.25">
      <c r="B59" s="165" t="s">
        <v>125</v>
      </c>
      <c r="C59" s="166">
        <v>205</v>
      </c>
      <c r="D59" s="166">
        <v>109</v>
      </c>
      <c r="E59" s="166">
        <v>491</v>
      </c>
      <c r="F59" s="166">
        <v>384</v>
      </c>
      <c r="G59" s="166">
        <v>576</v>
      </c>
      <c r="H59" s="166">
        <v>568</v>
      </c>
      <c r="I59" s="181">
        <f t="shared" si="26"/>
        <v>-1.388888888888884E-2</v>
      </c>
      <c r="J59" s="165">
        <f t="shared" si="25"/>
        <v>-8</v>
      </c>
      <c r="K59" s="167">
        <f t="shared" si="24"/>
        <v>2.3350011325577676E-4</v>
      </c>
    </row>
    <row r="60" spans="2:11" x14ac:dyDescent="0.25">
      <c r="B60" s="165" t="s">
        <v>121</v>
      </c>
      <c r="C60" s="166">
        <v>135</v>
      </c>
      <c r="D60" s="166">
        <v>164</v>
      </c>
      <c r="E60" s="166">
        <v>436</v>
      </c>
      <c r="F60" s="166">
        <v>372</v>
      </c>
      <c r="G60" s="166">
        <v>395</v>
      </c>
      <c r="H60" s="166">
        <v>535</v>
      </c>
      <c r="I60" s="181">
        <f t="shared" si="26"/>
        <v>0.35443037974683533</v>
      </c>
      <c r="J60" s="165">
        <f t="shared" si="25"/>
        <v>140</v>
      </c>
      <c r="K60" s="167">
        <f t="shared" si="24"/>
        <v>2.1993408554901508E-4</v>
      </c>
    </row>
    <row r="61" spans="2:11" x14ac:dyDescent="0.25">
      <c r="B61" s="165" t="s">
        <v>130</v>
      </c>
      <c r="C61" s="166">
        <v>76</v>
      </c>
      <c r="D61" s="166">
        <v>39</v>
      </c>
      <c r="E61" s="166">
        <v>57</v>
      </c>
      <c r="F61" s="166">
        <v>154</v>
      </c>
      <c r="G61" s="166">
        <v>84</v>
      </c>
      <c r="H61" s="166">
        <v>170</v>
      </c>
      <c r="I61" s="181">
        <f t="shared" si="26"/>
        <v>1.0238095238095237</v>
      </c>
      <c r="J61" s="165">
        <f t="shared" si="25"/>
        <v>86</v>
      </c>
      <c r="K61" s="167">
        <f t="shared" si="24"/>
        <v>6.9885597277257125E-5</v>
      </c>
    </row>
    <row r="62" spans="2:11" x14ac:dyDescent="0.25">
      <c r="B62" s="165" t="s">
        <v>133</v>
      </c>
      <c r="C62" s="166">
        <v>105</v>
      </c>
      <c r="D62" s="166">
        <v>17</v>
      </c>
      <c r="E62" s="166">
        <v>95</v>
      </c>
      <c r="F62" s="166">
        <v>138</v>
      </c>
      <c r="G62" s="166">
        <v>84</v>
      </c>
      <c r="H62" s="166">
        <v>415</v>
      </c>
      <c r="I62" s="181">
        <f t="shared" si="26"/>
        <v>3.9404761904761907</v>
      </c>
      <c r="J62" s="165">
        <f t="shared" si="25"/>
        <v>331</v>
      </c>
      <c r="K62" s="167">
        <f t="shared" si="24"/>
        <v>1.7060307570624536E-4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1702</v>
      </c>
      <c r="E63" s="171">
        <f t="shared" si="28"/>
        <v>4384</v>
      </c>
      <c r="F63" s="171">
        <f t="shared" si="28"/>
        <v>5731</v>
      </c>
      <c r="G63" s="171">
        <f t="shared" si="28"/>
        <v>5808</v>
      </c>
      <c r="H63" s="171">
        <f t="shared" si="28"/>
        <v>5586</v>
      </c>
      <c r="I63" s="182">
        <f t="shared" si="26"/>
        <v>-3.8223140495867725E-2</v>
      </c>
      <c r="J63" s="170">
        <f>H63-G63</f>
        <v>-222</v>
      </c>
      <c r="K63" s="172">
        <f t="shared" si="24"/>
        <v>2.2963585081809314E-3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18908</v>
      </c>
      <c r="E65" s="178">
        <f t="shared" si="29"/>
        <v>85891</v>
      </c>
      <c r="F65" s="178">
        <f t="shared" si="29"/>
        <v>104931</v>
      </c>
      <c r="G65" s="178">
        <f t="shared" si="29"/>
        <v>110305</v>
      </c>
      <c r="H65" s="178">
        <f t="shared" si="29"/>
        <v>89955</v>
      </c>
      <c r="I65" s="179">
        <f>IFERROR(H65/G65-1,"-")</f>
        <v>-0.18448846380490458</v>
      </c>
      <c r="J65" s="178">
        <f>H65-G65</f>
        <v>-20350</v>
      </c>
      <c r="K65" s="179">
        <f t="shared" ref="K65:K77" si="30">H65/H$9</f>
        <v>3.6979758253386265E-2</v>
      </c>
    </row>
    <row r="66" spans="2:11" x14ac:dyDescent="0.25">
      <c r="B66" s="161" t="s">
        <v>99</v>
      </c>
      <c r="C66" s="162">
        <v>5481</v>
      </c>
      <c r="D66" s="162">
        <v>10843</v>
      </c>
      <c r="E66" s="162">
        <v>26332</v>
      </c>
      <c r="F66" s="162">
        <v>26747</v>
      </c>
      <c r="G66" s="162">
        <v>31284</v>
      </c>
      <c r="H66" s="162">
        <v>24581</v>
      </c>
      <c r="I66" s="180">
        <f>IFERROR(H66/G66-1,"-")</f>
        <v>-0.21426288198440102</v>
      </c>
      <c r="J66" s="161">
        <f t="shared" ref="J66:J76" si="31">H66-G66</f>
        <v>-6703</v>
      </c>
      <c r="K66" s="163">
        <f t="shared" si="30"/>
        <v>1.0105046274542692E-2</v>
      </c>
    </row>
    <row r="67" spans="2:11" x14ac:dyDescent="0.25">
      <c r="B67" s="165" t="s">
        <v>105</v>
      </c>
      <c r="C67" s="166">
        <v>2199</v>
      </c>
      <c r="D67" s="166">
        <v>10492</v>
      </c>
      <c r="E67" s="166">
        <v>21697</v>
      </c>
      <c r="F67" s="166">
        <v>20684</v>
      </c>
      <c r="G67" s="166">
        <v>18174</v>
      </c>
      <c r="H67" s="166">
        <v>9049</v>
      </c>
      <c r="I67" s="181">
        <f>IFERROR(H67/G67-1,"-")</f>
        <v>-0.50209089908660731</v>
      </c>
      <c r="J67" s="165">
        <f t="shared" si="31"/>
        <v>-9125</v>
      </c>
      <c r="K67" s="167">
        <f t="shared" si="30"/>
        <v>3.7199692338935279E-3</v>
      </c>
    </row>
    <row r="68" spans="2:11" x14ac:dyDescent="0.25">
      <c r="B68" s="165" t="s">
        <v>102</v>
      </c>
      <c r="C68" s="166">
        <v>3282</v>
      </c>
      <c r="D68" s="166">
        <v>351</v>
      </c>
      <c r="E68" s="166">
        <v>4635</v>
      </c>
      <c r="F68" s="166">
        <v>6063</v>
      </c>
      <c r="G68" s="166">
        <v>13110</v>
      </c>
      <c r="H68" s="166">
        <v>15532</v>
      </c>
      <c r="I68" s="181">
        <f>IFERROR(H68/G68-1,"-")</f>
        <v>0.184744469870328</v>
      </c>
      <c r="J68" s="165">
        <f t="shared" si="31"/>
        <v>2422</v>
      </c>
      <c r="K68" s="167">
        <f t="shared" si="30"/>
        <v>6.3850770406491631E-3</v>
      </c>
    </row>
    <row r="69" spans="2:11" x14ac:dyDescent="0.25">
      <c r="B69" s="161" t="s">
        <v>109</v>
      </c>
      <c r="C69" s="162">
        <v>17854</v>
      </c>
      <c r="D69" s="162">
        <v>8065</v>
      </c>
      <c r="E69" s="162">
        <v>59559</v>
      </c>
      <c r="F69" s="162">
        <v>78184</v>
      </c>
      <c r="G69" s="162">
        <v>79021</v>
      </c>
      <c r="H69" s="162">
        <v>65374</v>
      </c>
      <c r="I69" s="180">
        <f>IFERROR(H69/G69-1,"-")</f>
        <v>-0.17270092760152367</v>
      </c>
      <c r="J69" s="161">
        <f t="shared" si="31"/>
        <v>-13647</v>
      </c>
      <c r="K69" s="163">
        <f t="shared" si="30"/>
        <v>2.6874711978843575E-2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26221</v>
      </c>
      <c r="F70" s="166">
        <v>28594</v>
      </c>
      <c r="G70" s="166">
        <v>26510</v>
      </c>
      <c r="H70" s="166">
        <v>27977</v>
      </c>
      <c r="I70" s="181">
        <f t="shared" ref="I70:I77" si="32">IFERROR(H70/G70-1,"-")</f>
        <v>5.5337608449641751E-2</v>
      </c>
      <c r="J70" s="165">
        <f t="shared" si="31"/>
        <v>1467</v>
      </c>
      <c r="K70" s="167">
        <f t="shared" si="30"/>
        <v>1.1501113853093076E-2</v>
      </c>
    </row>
    <row r="71" spans="2:11" x14ac:dyDescent="0.25">
      <c r="B71" s="165" t="s">
        <v>115</v>
      </c>
      <c r="C71" s="166">
        <v>2067</v>
      </c>
      <c r="D71" s="166">
        <v>1213</v>
      </c>
      <c r="E71" s="166">
        <v>5231</v>
      </c>
      <c r="F71" s="166">
        <v>5346</v>
      </c>
      <c r="G71" s="166">
        <v>5749</v>
      </c>
      <c r="H71" s="166">
        <v>6004</v>
      </c>
      <c r="I71" s="181">
        <f t="shared" si="32"/>
        <v>4.435554009392928E-2</v>
      </c>
      <c r="J71" s="165">
        <f t="shared" si="31"/>
        <v>255</v>
      </c>
      <c r="K71" s="167">
        <f t="shared" si="30"/>
        <v>2.4681948591332458E-3</v>
      </c>
    </row>
    <row r="72" spans="2:11" x14ac:dyDescent="0.25">
      <c r="B72" s="165" t="s">
        <v>118</v>
      </c>
      <c r="C72" s="166">
        <v>2431</v>
      </c>
      <c r="D72" s="166">
        <v>1335</v>
      </c>
      <c r="E72" s="166">
        <v>8134</v>
      </c>
      <c r="F72" s="166">
        <v>10063</v>
      </c>
      <c r="G72" s="166">
        <v>10964</v>
      </c>
      <c r="H72" s="166">
        <v>5823</v>
      </c>
      <c r="I72" s="181">
        <f t="shared" si="32"/>
        <v>-0.46889821233126594</v>
      </c>
      <c r="J72" s="165">
        <f t="shared" si="31"/>
        <v>-5141</v>
      </c>
      <c r="K72" s="167">
        <f t="shared" si="30"/>
        <v>2.3937872526204017E-3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982</v>
      </c>
      <c r="F73" s="166">
        <v>2041</v>
      </c>
      <c r="G73" s="166">
        <v>2589</v>
      </c>
      <c r="H73" s="166">
        <v>1590</v>
      </c>
      <c r="I73" s="181">
        <f t="shared" si="32"/>
        <v>-0.38586326767091539</v>
      </c>
      <c r="J73" s="165">
        <f t="shared" si="31"/>
        <v>-999</v>
      </c>
      <c r="K73" s="167">
        <f t="shared" si="30"/>
        <v>6.5363588041669903E-4</v>
      </c>
    </row>
    <row r="74" spans="2:11" x14ac:dyDescent="0.25">
      <c r="B74" s="165" t="s">
        <v>121</v>
      </c>
      <c r="C74" s="166">
        <v>442</v>
      </c>
      <c r="D74" s="166">
        <v>436</v>
      </c>
      <c r="E74" s="166">
        <v>1715</v>
      </c>
      <c r="F74" s="166">
        <v>1829</v>
      </c>
      <c r="G74" s="166">
        <v>2185</v>
      </c>
      <c r="H74" s="166">
        <v>1749</v>
      </c>
      <c r="I74" s="181">
        <f t="shared" si="32"/>
        <v>-0.19954233409610989</v>
      </c>
      <c r="J74" s="165">
        <f t="shared" si="31"/>
        <v>-436</v>
      </c>
      <c r="K74" s="167">
        <f t="shared" si="30"/>
        <v>7.18999468458369E-4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884</v>
      </c>
      <c r="F75" s="166">
        <v>3203</v>
      </c>
      <c r="G75" s="166">
        <v>1641</v>
      </c>
      <c r="H75" s="166">
        <v>823</v>
      </c>
      <c r="I75" s="181">
        <f t="shared" si="32"/>
        <v>-0.49847653869591713</v>
      </c>
      <c r="J75" s="165">
        <f t="shared" si="31"/>
        <v>-818</v>
      </c>
      <c r="K75" s="167">
        <f t="shared" si="30"/>
        <v>3.3832850917166245E-4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284</v>
      </c>
      <c r="F76" s="166">
        <v>929</v>
      </c>
      <c r="G76" s="166">
        <v>203</v>
      </c>
      <c r="H76" s="166">
        <v>523</v>
      </c>
      <c r="I76" s="181">
        <f t="shared" si="32"/>
        <v>1.5763546798029555</v>
      </c>
      <c r="J76" s="165">
        <f t="shared" si="31"/>
        <v>320</v>
      </c>
      <c r="K76" s="167">
        <f t="shared" si="30"/>
        <v>2.1500098456473811E-4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3797</v>
      </c>
      <c r="E77" s="171">
        <f t="shared" si="34"/>
        <v>16108</v>
      </c>
      <c r="F77" s="171">
        <f t="shared" si="34"/>
        <v>26179</v>
      </c>
      <c r="G77" s="171">
        <f t="shared" si="34"/>
        <v>29180</v>
      </c>
      <c r="H77" s="171">
        <f t="shared" si="34"/>
        <v>20885</v>
      </c>
      <c r="I77" s="182">
        <f t="shared" si="32"/>
        <v>-0.28427004797806721</v>
      </c>
      <c r="J77" s="170">
        <f>H77-G77</f>
        <v>-8295</v>
      </c>
      <c r="K77" s="172">
        <f t="shared" si="30"/>
        <v>8.585651171385383E-3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85300</v>
      </c>
      <c r="E79" s="178">
        <f t="shared" si="35"/>
        <v>319384</v>
      </c>
      <c r="F79" s="178">
        <f t="shared" si="35"/>
        <v>367814</v>
      </c>
      <c r="G79" s="178">
        <f t="shared" si="35"/>
        <v>425017</v>
      </c>
      <c r="H79" s="178">
        <f t="shared" si="35"/>
        <v>424894</v>
      </c>
      <c r="I79" s="179">
        <f>IFERROR(H79/G79-1,"-")</f>
        <v>-2.8940018869838546E-4</v>
      </c>
      <c r="J79" s="178">
        <f>H79-G79</f>
        <v>-123</v>
      </c>
      <c r="K79" s="179">
        <f t="shared" ref="K79:K91" si="36">H79/H$9</f>
        <v>0.17467041746778172</v>
      </c>
    </row>
    <row r="80" spans="2:11" x14ac:dyDescent="0.25">
      <c r="B80" s="161" t="s">
        <v>99</v>
      </c>
      <c r="C80" s="162">
        <v>40712</v>
      </c>
      <c r="D80" s="162">
        <v>51558</v>
      </c>
      <c r="E80" s="162">
        <v>160048</v>
      </c>
      <c r="F80" s="162">
        <v>167037</v>
      </c>
      <c r="G80" s="162">
        <v>174809</v>
      </c>
      <c r="H80" s="162">
        <v>179196</v>
      </c>
      <c r="I80" s="180">
        <f>IFERROR(H80/G80-1,"-")</f>
        <v>2.5095961878393025E-2</v>
      </c>
      <c r="J80" s="161">
        <f t="shared" ref="J80:J90" si="37">H80-G80</f>
        <v>4387</v>
      </c>
      <c r="K80" s="163">
        <f t="shared" si="36"/>
        <v>7.3665996998208055E-2</v>
      </c>
    </row>
    <row r="81" spans="2:11" x14ac:dyDescent="0.25">
      <c r="B81" s="165" t="s">
        <v>105</v>
      </c>
      <c r="C81" s="166">
        <v>6804</v>
      </c>
      <c r="D81" s="166">
        <v>19409</v>
      </c>
      <c r="E81" s="166">
        <v>39526</v>
      </c>
      <c r="F81" s="166">
        <v>35133</v>
      </c>
      <c r="G81" s="166">
        <v>44104</v>
      </c>
      <c r="H81" s="166">
        <v>38727</v>
      </c>
      <c r="I81" s="181">
        <f>IFERROR(H81/G81-1,"-")</f>
        <v>-0.12191637946671507</v>
      </c>
      <c r="J81" s="165">
        <f t="shared" si="37"/>
        <v>-5377</v>
      </c>
      <c r="K81" s="167">
        <f t="shared" si="36"/>
        <v>1.5920350151507865E-2</v>
      </c>
    </row>
    <row r="82" spans="2:11" x14ac:dyDescent="0.25">
      <c r="B82" s="165" t="s">
        <v>102</v>
      </c>
      <c r="C82" s="166">
        <v>33908</v>
      </c>
      <c r="D82" s="166">
        <v>32149</v>
      </c>
      <c r="E82" s="166">
        <v>120522</v>
      </c>
      <c r="F82" s="166">
        <v>131904</v>
      </c>
      <c r="G82" s="166">
        <v>130705</v>
      </c>
      <c r="H82" s="166">
        <v>140469</v>
      </c>
      <c r="I82" s="181">
        <f>IFERROR(H82/G82-1,"-")</f>
        <v>7.4702574499827756E-2</v>
      </c>
      <c r="J82" s="165">
        <f t="shared" si="37"/>
        <v>9764</v>
      </c>
      <c r="K82" s="167">
        <f t="shared" si="36"/>
        <v>5.7745646846700187E-2</v>
      </c>
    </row>
    <row r="83" spans="2:11" x14ac:dyDescent="0.25">
      <c r="B83" s="161" t="s">
        <v>109</v>
      </c>
      <c r="C83" s="162">
        <v>75507</v>
      </c>
      <c r="D83" s="162">
        <v>33742</v>
      </c>
      <c r="E83" s="162">
        <v>159336</v>
      </c>
      <c r="F83" s="162">
        <v>200777</v>
      </c>
      <c r="G83" s="162">
        <v>250208</v>
      </c>
      <c r="H83" s="162">
        <v>245698</v>
      </c>
      <c r="I83" s="180">
        <f>IFERROR(H83/G83-1,"-")</f>
        <v>-1.8025003197339795E-2</v>
      </c>
      <c r="J83" s="161">
        <f t="shared" si="37"/>
        <v>-4510</v>
      </c>
      <c r="K83" s="163">
        <f t="shared" si="36"/>
        <v>0.10100442046957366</v>
      </c>
    </row>
    <row r="84" spans="2:11" x14ac:dyDescent="0.25">
      <c r="B84" s="165" t="s">
        <v>112</v>
      </c>
      <c r="C84" s="166">
        <v>14988</v>
      </c>
      <c r="D84" s="166">
        <v>2518</v>
      </c>
      <c r="E84" s="166">
        <v>32465</v>
      </c>
      <c r="F84" s="166">
        <v>42613</v>
      </c>
      <c r="G84" s="166">
        <v>53396</v>
      </c>
      <c r="H84" s="166">
        <v>56193</v>
      </c>
      <c r="I84" s="181">
        <f t="shared" ref="I84:I91" si="38">IFERROR(H84/G84-1,"-")</f>
        <v>5.2382200913926091E-2</v>
      </c>
      <c r="J84" s="165">
        <f t="shared" si="37"/>
        <v>2797</v>
      </c>
      <c r="K84" s="167">
        <f t="shared" si="36"/>
        <v>2.3100478634122998E-2</v>
      </c>
    </row>
    <row r="85" spans="2:11" x14ac:dyDescent="0.25">
      <c r="B85" s="165" t="s">
        <v>115</v>
      </c>
      <c r="C85" s="166">
        <v>28410</v>
      </c>
      <c r="D85" s="166">
        <v>7487</v>
      </c>
      <c r="E85" s="166">
        <v>51981</v>
      </c>
      <c r="F85" s="166">
        <v>62476</v>
      </c>
      <c r="G85" s="166">
        <v>70967</v>
      </c>
      <c r="H85" s="166">
        <v>67629</v>
      </c>
      <c r="I85" s="181">
        <f t="shared" si="38"/>
        <v>-4.7035946284892938E-2</v>
      </c>
      <c r="J85" s="165">
        <f t="shared" si="37"/>
        <v>-3338</v>
      </c>
      <c r="K85" s="167">
        <f t="shared" si="36"/>
        <v>2.7801723872138955E-2</v>
      </c>
    </row>
    <row r="86" spans="2:11" x14ac:dyDescent="0.25">
      <c r="B86" s="165" t="s">
        <v>118</v>
      </c>
      <c r="C86" s="166">
        <v>5054</v>
      </c>
      <c r="D86" s="166">
        <v>6161</v>
      </c>
      <c r="E86" s="166">
        <v>14878</v>
      </c>
      <c r="F86" s="166">
        <v>19882</v>
      </c>
      <c r="G86" s="166">
        <v>31004</v>
      </c>
      <c r="H86" s="166">
        <v>27502</v>
      </c>
      <c r="I86" s="181">
        <f t="shared" si="38"/>
        <v>-0.11295316733324734</v>
      </c>
      <c r="J86" s="165">
        <f t="shared" si="37"/>
        <v>-3502</v>
      </c>
      <c r="K86" s="167">
        <f t="shared" si="36"/>
        <v>1.1305845272465444E-2</v>
      </c>
    </row>
    <row r="87" spans="2:11" x14ac:dyDescent="0.25">
      <c r="B87" s="165" t="s">
        <v>125</v>
      </c>
      <c r="C87" s="166">
        <v>1174</v>
      </c>
      <c r="D87" s="166">
        <v>702</v>
      </c>
      <c r="E87" s="166">
        <v>3235</v>
      </c>
      <c r="F87" s="166">
        <v>3449</v>
      </c>
      <c r="G87" s="166">
        <v>6719</v>
      </c>
      <c r="H87" s="166">
        <v>6866</v>
      </c>
      <c r="I87" s="181">
        <f t="shared" si="38"/>
        <v>2.1878255692811432E-2</v>
      </c>
      <c r="J87" s="165">
        <f t="shared" si="37"/>
        <v>147</v>
      </c>
      <c r="K87" s="167">
        <f t="shared" si="36"/>
        <v>2.8225559465038085E-3</v>
      </c>
    </row>
    <row r="88" spans="2:11" x14ac:dyDescent="0.25">
      <c r="B88" s="165" t="s">
        <v>121</v>
      </c>
      <c r="C88" s="166">
        <v>993</v>
      </c>
      <c r="D88" s="166">
        <v>940</v>
      </c>
      <c r="E88" s="166">
        <v>2928</v>
      </c>
      <c r="F88" s="166">
        <v>3211</v>
      </c>
      <c r="G88" s="166">
        <v>4342</v>
      </c>
      <c r="H88" s="166">
        <v>4247</v>
      </c>
      <c r="I88" s="181">
        <f t="shared" si="38"/>
        <v>-2.1879318286503913E-2</v>
      </c>
      <c r="J88" s="165">
        <f t="shared" si="37"/>
        <v>-95</v>
      </c>
      <c r="K88" s="167">
        <f t="shared" si="36"/>
        <v>1.7459066566853591E-3</v>
      </c>
    </row>
    <row r="89" spans="2:11" x14ac:dyDescent="0.25">
      <c r="B89" s="165" t="s">
        <v>130</v>
      </c>
      <c r="C89" s="166">
        <v>1688</v>
      </c>
      <c r="D89" s="166">
        <v>113</v>
      </c>
      <c r="E89" s="166">
        <v>1856</v>
      </c>
      <c r="F89" s="166">
        <v>2471</v>
      </c>
      <c r="G89" s="166">
        <v>2464</v>
      </c>
      <c r="H89" s="166">
        <v>2549</v>
      </c>
      <c r="I89" s="181">
        <f t="shared" si="38"/>
        <v>3.4496753246753276E-2</v>
      </c>
      <c r="J89" s="165">
        <f t="shared" si="37"/>
        <v>85</v>
      </c>
      <c r="K89" s="167">
        <f t="shared" si="36"/>
        <v>1.0478728674101672E-3</v>
      </c>
    </row>
    <row r="90" spans="2:11" x14ac:dyDescent="0.25">
      <c r="B90" s="165" t="s">
        <v>133</v>
      </c>
      <c r="C90" s="166">
        <v>2253</v>
      </c>
      <c r="D90" s="166">
        <v>219</v>
      </c>
      <c r="E90" s="166">
        <v>1540</v>
      </c>
      <c r="F90" s="166">
        <v>2515</v>
      </c>
      <c r="G90" s="166">
        <v>2950</v>
      </c>
      <c r="H90" s="166">
        <v>2101</v>
      </c>
      <c r="I90" s="181">
        <f t="shared" si="38"/>
        <v>-0.28779661016949154</v>
      </c>
      <c r="J90" s="165">
        <f t="shared" si="37"/>
        <v>-849</v>
      </c>
      <c r="K90" s="167">
        <f t="shared" si="36"/>
        <v>8.6370376399716019E-4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15602</v>
      </c>
      <c r="E91" s="171">
        <f t="shared" si="40"/>
        <v>50453</v>
      </c>
      <c r="F91" s="171">
        <f t="shared" si="40"/>
        <v>64160</v>
      </c>
      <c r="G91" s="171">
        <f t="shared" si="40"/>
        <v>78366</v>
      </c>
      <c r="H91" s="171">
        <f t="shared" si="40"/>
        <v>78611</v>
      </c>
      <c r="I91" s="182">
        <f t="shared" si="38"/>
        <v>3.1263558175740336E-3</v>
      </c>
      <c r="J91" s="170">
        <f>H91-G91</f>
        <v>245</v>
      </c>
      <c r="K91" s="172">
        <f t="shared" si="36"/>
        <v>3.2316333456249763E-2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14230</v>
      </c>
      <c r="E93" s="178">
        <f t="shared" si="41"/>
        <v>28946</v>
      </c>
      <c r="F93" s="178">
        <f t="shared" si="41"/>
        <v>35023</v>
      </c>
      <c r="G93" s="178">
        <f t="shared" si="41"/>
        <v>33791</v>
      </c>
      <c r="H93" s="178">
        <f t="shared" si="41"/>
        <v>31909</v>
      </c>
      <c r="I93" s="179">
        <f>IFERROR(H93/G93-1,"-")</f>
        <v>-5.5695303483175973E-2</v>
      </c>
      <c r="J93" s="178">
        <f>H93-G93</f>
        <v>-1882</v>
      </c>
      <c r="K93" s="179">
        <f t="shared" ref="K93:K105" si="42">H93/H$9</f>
        <v>1.3117526608941164E-2</v>
      </c>
    </row>
    <row r="94" spans="2:11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1">
        <f t="shared" ref="J94:J104" si="43">H94-G94</f>
        <v>-1253</v>
      </c>
      <c r="K94" s="163">
        <f t="shared" si="42"/>
        <v>7.8477414824872863E-3</v>
      </c>
    </row>
    <row r="95" spans="2:11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5">
        <f t="shared" si="43"/>
        <v>-68</v>
      </c>
      <c r="K95" s="167">
        <f t="shared" si="42"/>
        <v>2.5537019428607134E-3</v>
      </c>
    </row>
    <row r="96" spans="2:11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5">
        <f t="shared" si="43"/>
        <v>-1185</v>
      </c>
      <c r="K96" s="167">
        <f t="shared" si="42"/>
        <v>5.2940395396265721E-3</v>
      </c>
    </row>
    <row r="97" spans="2:11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1">
        <f t="shared" si="43"/>
        <v>-629</v>
      </c>
      <c r="K97" s="163">
        <f t="shared" si="42"/>
        <v>5.2697851264538777E-3</v>
      </c>
    </row>
    <row r="98" spans="2:11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44">IFERROR(H98/G98-1,"-")</f>
        <v>-0.15542228885557219</v>
      </c>
      <c r="J98" s="165">
        <f t="shared" si="43"/>
        <v>-311</v>
      </c>
      <c r="K98" s="167">
        <f t="shared" si="42"/>
        <v>6.947450552856738E-4</v>
      </c>
    </row>
    <row r="99" spans="2:11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44"/>
        <v>-0.12093379257558357</v>
      </c>
      <c r="J99" s="165">
        <f t="shared" si="43"/>
        <v>-316</v>
      </c>
      <c r="K99" s="167">
        <f t="shared" si="42"/>
        <v>9.4427774674035075E-4</v>
      </c>
    </row>
    <row r="100" spans="2:11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44"/>
        <v>-4.1041482789055617E-2</v>
      </c>
      <c r="J100" s="165">
        <f t="shared" si="43"/>
        <v>-93</v>
      </c>
      <c r="K100" s="167">
        <f t="shared" si="42"/>
        <v>8.9330236990282203E-4</v>
      </c>
    </row>
    <row r="101" spans="2:11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44"/>
        <v>-7.9744816586921896E-3</v>
      </c>
      <c r="J101" s="165">
        <f t="shared" si="43"/>
        <v>-5</v>
      </c>
      <c r="K101" s="167">
        <f t="shared" si="42"/>
        <v>2.5569906768502313E-4</v>
      </c>
    </row>
    <row r="102" spans="2:11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44"/>
        <v>-2.9684601113172504E-2</v>
      </c>
      <c r="J102" s="165">
        <f t="shared" si="43"/>
        <v>-16</v>
      </c>
      <c r="K102" s="167">
        <f t="shared" si="42"/>
        <v>2.1500098456473811E-4</v>
      </c>
    </row>
    <row r="103" spans="2:11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44"/>
        <v>-4.9689440993788803E-2</v>
      </c>
      <c r="J103" s="165">
        <f t="shared" si="43"/>
        <v>-8</v>
      </c>
      <c r="K103" s="167">
        <f t="shared" si="42"/>
        <v>6.2897037549531414E-5</v>
      </c>
    </row>
    <row r="104" spans="2:11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44"/>
        <v>-0.44194756554307113</v>
      </c>
      <c r="J104" s="165">
        <f t="shared" si="43"/>
        <v>-118</v>
      </c>
      <c r="K104" s="167">
        <f t="shared" si="42"/>
        <v>6.1252670554772423E-5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1792</v>
      </c>
      <c r="E105" s="171">
        <f t="shared" si="46"/>
        <v>3475</v>
      </c>
      <c r="F105" s="171">
        <f t="shared" si="46"/>
        <v>4596</v>
      </c>
      <c r="G105" s="171">
        <f t="shared" si="46"/>
        <v>4974</v>
      </c>
      <c r="H105" s="171">
        <f t="shared" si="46"/>
        <v>5212</v>
      </c>
      <c r="I105" s="182">
        <f t="shared" si="44"/>
        <v>4.7848813831925963E-2</v>
      </c>
      <c r="J105" s="170">
        <f>H105-G105</f>
        <v>238</v>
      </c>
      <c r="K105" s="172">
        <f t="shared" si="42"/>
        <v>2.1426101941709659E-3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40119</v>
      </c>
      <c r="E107" s="178">
        <f t="shared" si="47"/>
        <v>91892</v>
      </c>
      <c r="F107" s="178">
        <f t="shared" si="47"/>
        <v>130179</v>
      </c>
      <c r="G107" s="178">
        <f t="shared" si="47"/>
        <v>120964</v>
      </c>
      <c r="H107" s="178">
        <f t="shared" si="47"/>
        <v>134965</v>
      </c>
      <c r="I107" s="179">
        <f>IFERROR(H107/G107-1,"-")</f>
        <v>0.11574518038424664</v>
      </c>
      <c r="J107" s="178">
        <f>H107-G107</f>
        <v>14001</v>
      </c>
      <c r="K107" s="179">
        <f t="shared" ref="K107:K119" si="48">H107/H$9</f>
        <v>5.5482997861911812E-2</v>
      </c>
    </row>
    <row r="108" spans="2:11" x14ac:dyDescent="0.25">
      <c r="B108" s="161" t="s">
        <v>99</v>
      </c>
      <c r="C108" s="162">
        <v>5441</v>
      </c>
      <c r="D108" s="162">
        <v>23621</v>
      </c>
      <c r="E108" s="162">
        <v>20119</v>
      </c>
      <c r="F108" s="162">
        <v>27482</v>
      </c>
      <c r="G108" s="162">
        <v>25067</v>
      </c>
      <c r="H108" s="162">
        <v>29902</v>
      </c>
      <c r="I108" s="180">
        <f>IFERROR(H108/G108-1,"-")</f>
        <v>0.19288307336338617</v>
      </c>
      <c r="J108" s="161">
        <f t="shared" ref="J108:J118" si="49">H108-G108</f>
        <v>4835</v>
      </c>
      <c r="K108" s="163">
        <f t="shared" si="48"/>
        <v>1.229246546932084E-2</v>
      </c>
    </row>
    <row r="109" spans="2:11" x14ac:dyDescent="0.25">
      <c r="B109" s="165" t="s">
        <v>105</v>
      </c>
      <c r="C109" s="166">
        <v>273</v>
      </c>
      <c r="D109" s="166">
        <v>14663</v>
      </c>
      <c r="E109" s="166">
        <v>5588</v>
      </c>
      <c r="F109" s="166">
        <v>10100</v>
      </c>
      <c r="G109" s="166">
        <v>6918</v>
      </c>
      <c r="H109" s="166">
        <v>10796</v>
      </c>
      <c r="I109" s="181">
        <f>IFERROR(H109/G109-1,"-")</f>
        <v>0.560566637756577</v>
      </c>
      <c r="J109" s="165">
        <f t="shared" si="49"/>
        <v>3878</v>
      </c>
      <c r="K109" s="167">
        <f t="shared" si="48"/>
        <v>4.4381465188545171E-3</v>
      </c>
    </row>
    <row r="110" spans="2:11" x14ac:dyDescent="0.25">
      <c r="B110" s="165" t="s">
        <v>102</v>
      </c>
      <c r="C110" s="166">
        <v>5168</v>
      </c>
      <c r="D110" s="166">
        <v>8958</v>
      </c>
      <c r="E110" s="166">
        <v>14531</v>
      </c>
      <c r="F110" s="166">
        <v>17382</v>
      </c>
      <c r="G110" s="166">
        <v>18149</v>
      </c>
      <c r="H110" s="166">
        <v>19106</v>
      </c>
      <c r="I110" s="181">
        <f>IFERROR(H110/G110-1,"-")</f>
        <v>5.2730177971238135E-2</v>
      </c>
      <c r="J110" s="165">
        <f t="shared" si="49"/>
        <v>957</v>
      </c>
      <c r="K110" s="167">
        <f t="shared" si="48"/>
        <v>7.8543189504663227E-3</v>
      </c>
    </row>
    <row r="111" spans="2:11" x14ac:dyDescent="0.25">
      <c r="B111" s="161" t="s">
        <v>109</v>
      </c>
      <c r="C111" s="162">
        <v>17186</v>
      </c>
      <c r="D111" s="162">
        <v>16498</v>
      </c>
      <c r="E111" s="162">
        <v>71773</v>
      </c>
      <c r="F111" s="162">
        <v>102697</v>
      </c>
      <c r="G111" s="162">
        <v>95897</v>
      </c>
      <c r="H111" s="162">
        <v>105063</v>
      </c>
      <c r="I111" s="180">
        <f>IFERROR(H111/G111-1,"-")</f>
        <v>9.5581717884813955E-2</v>
      </c>
      <c r="J111" s="161">
        <f t="shared" si="49"/>
        <v>9166</v>
      </c>
      <c r="K111" s="163">
        <f t="shared" si="48"/>
        <v>4.3190532392590977E-2</v>
      </c>
    </row>
    <row r="112" spans="2:11" x14ac:dyDescent="0.25">
      <c r="B112" s="165" t="s">
        <v>112</v>
      </c>
      <c r="C112" s="166">
        <v>9701</v>
      </c>
      <c r="D112" s="166">
        <v>2558</v>
      </c>
      <c r="E112" s="166">
        <v>41536</v>
      </c>
      <c r="F112" s="166">
        <v>67050</v>
      </c>
      <c r="G112" s="166">
        <v>59434</v>
      </c>
      <c r="H112" s="166">
        <v>63312</v>
      </c>
      <c r="I112" s="181">
        <f t="shared" ref="I112:I119" si="50">IFERROR(H112/G112-1,"-")</f>
        <v>6.5248847461049309E-2</v>
      </c>
      <c r="J112" s="165">
        <f t="shared" si="49"/>
        <v>3878</v>
      </c>
      <c r="K112" s="167">
        <f t="shared" si="48"/>
        <v>2.6027040793045315E-2</v>
      </c>
    </row>
    <row r="113" spans="2:11" x14ac:dyDescent="0.25">
      <c r="B113" s="165" t="s">
        <v>115</v>
      </c>
      <c r="C113" s="166">
        <v>1353</v>
      </c>
      <c r="D113" s="166">
        <v>4023</v>
      </c>
      <c r="E113" s="166">
        <v>3443</v>
      </c>
      <c r="F113" s="166">
        <v>4626</v>
      </c>
      <c r="G113" s="166">
        <v>4236</v>
      </c>
      <c r="H113" s="166">
        <v>4808</v>
      </c>
      <c r="I113" s="181">
        <f t="shared" si="50"/>
        <v>0.13503305004721433</v>
      </c>
      <c r="J113" s="165">
        <f t="shared" si="49"/>
        <v>572</v>
      </c>
      <c r="K113" s="167">
        <f t="shared" si="48"/>
        <v>1.9765291277003077E-3</v>
      </c>
    </row>
    <row r="114" spans="2:11" x14ac:dyDescent="0.25">
      <c r="B114" s="165" t="s">
        <v>118</v>
      </c>
      <c r="C114" s="166">
        <v>895</v>
      </c>
      <c r="D114" s="166">
        <v>3021</v>
      </c>
      <c r="E114" s="166">
        <v>4452</v>
      </c>
      <c r="F114" s="166">
        <v>8384</v>
      </c>
      <c r="G114" s="166">
        <v>6677</v>
      </c>
      <c r="H114" s="166">
        <v>8316</v>
      </c>
      <c r="I114" s="181">
        <f t="shared" si="50"/>
        <v>0.2454695222405272</v>
      </c>
      <c r="J114" s="165">
        <f t="shared" si="49"/>
        <v>1639</v>
      </c>
      <c r="K114" s="167">
        <f t="shared" si="48"/>
        <v>3.4186389821039428E-3</v>
      </c>
    </row>
    <row r="115" spans="2:11" x14ac:dyDescent="0.25">
      <c r="B115" s="165" t="s">
        <v>125</v>
      </c>
      <c r="C115" s="166">
        <v>429</v>
      </c>
      <c r="D115" s="166">
        <v>1119</v>
      </c>
      <c r="E115" s="166">
        <v>3705</v>
      </c>
      <c r="F115" s="166">
        <v>3200</v>
      </c>
      <c r="G115" s="166">
        <v>3495</v>
      </c>
      <c r="H115" s="166">
        <v>4001</v>
      </c>
      <c r="I115" s="181">
        <f t="shared" si="50"/>
        <v>0.14477825464949934</v>
      </c>
      <c r="J115" s="165">
        <f t="shared" si="49"/>
        <v>506</v>
      </c>
      <c r="K115" s="167">
        <f t="shared" si="48"/>
        <v>1.644778086507681E-3</v>
      </c>
    </row>
    <row r="116" spans="2:11" x14ac:dyDescent="0.25">
      <c r="B116" s="165" t="s">
        <v>121</v>
      </c>
      <c r="C116" s="166">
        <v>623</v>
      </c>
      <c r="D116" s="166">
        <v>1529</v>
      </c>
      <c r="E116" s="166">
        <v>2714</v>
      </c>
      <c r="F116" s="166">
        <v>3093</v>
      </c>
      <c r="G116" s="166">
        <v>2720</v>
      </c>
      <c r="H116" s="166">
        <v>2740</v>
      </c>
      <c r="I116" s="181">
        <f t="shared" si="50"/>
        <v>7.3529411764705621E-3</v>
      </c>
      <c r="J116" s="165">
        <f t="shared" si="49"/>
        <v>20</v>
      </c>
      <c r="K116" s="167">
        <f t="shared" si="48"/>
        <v>1.1263913914099091E-3</v>
      </c>
    </row>
    <row r="117" spans="2:11" x14ac:dyDescent="0.25">
      <c r="B117" s="165" t="s">
        <v>130</v>
      </c>
      <c r="C117" s="166">
        <v>206</v>
      </c>
      <c r="D117" s="166">
        <v>31</v>
      </c>
      <c r="E117" s="166">
        <v>433</v>
      </c>
      <c r="F117" s="166">
        <v>739</v>
      </c>
      <c r="G117" s="166">
        <v>822</v>
      </c>
      <c r="H117" s="166">
        <v>810</v>
      </c>
      <c r="I117" s="181">
        <f t="shared" si="50"/>
        <v>-1.4598540145985384E-2</v>
      </c>
      <c r="J117" s="165">
        <f t="shared" si="49"/>
        <v>-12</v>
      </c>
      <c r="K117" s="167">
        <f t="shared" si="48"/>
        <v>3.3298431643869576E-4</v>
      </c>
    </row>
    <row r="118" spans="2:11" x14ac:dyDescent="0.25">
      <c r="B118" s="165" t="s">
        <v>133</v>
      </c>
      <c r="C118" s="166">
        <v>526</v>
      </c>
      <c r="D118" s="166">
        <v>17</v>
      </c>
      <c r="E118" s="166">
        <v>628</v>
      </c>
      <c r="F118" s="166">
        <v>383</v>
      </c>
      <c r="G118" s="166">
        <v>1041</v>
      </c>
      <c r="H118" s="166">
        <v>664</v>
      </c>
      <c r="I118" s="181">
        <f t="shared" si="50"/>
        <v>-0.3621517771373679</v>
      </c>
      <c r="J118" s="165">
        <f t="shared" si="49"/>
        <v>-377</v>
      </c>
      <c r="K118" s="167">
        <f t="shared" si="48"/>
        <v>2.7296492112999254E-4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4200</v>
      </c>
      <c r="E119" s="171">
        <f t="shared" si="52"/>
        <v>14862</v>
      </c>
      <c r="F119" s="171">
        <f t="shared" si="52"/>
        <v>15222</v>
      </c>
      <c r="G119" s="171">
        <f t="shared" si="52"/>
        <v>17472</v>
      </c>
      <c r="H119" s="171">
        <f t="shared" si="52"/>
        <v>20412</v>
      </c>
      <c r="I119" s="182">
        <f t="shared" si="50"/>
        <v>0.16826923076923084</v>
      </c>
      <c r="J119" s="170">
        <f>H119-G119</f>
        <v>2940</v>
      </c>
      <c r="K119" s="172">
        <f t="shared" si="48"/>
        <v>8.3912047742551333E-3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73201</v>
      </c>
      <c r="E121" s="178">
        <f t="shared" si="53"/>
        <v>122504</v>
      </c>
      <c r="F121" s="178">
        <f t="shared" si="53"/>
        <v>143386</v>
      </c>
      <c r="G121" s="178">
        <f t="shared" si="53"/>
        <v>147042</v>
      </c>
      <c r="H121" s="178">
        <f t="shared" si="53"/>
        <v>164634</v>
      </c>
      <c r="I121" s="179">
        <f>IFERROR(H121/G121-1,"-")</f>
        <v>0.11963928673440249</v>
      </c>
      <c r="J121" s="178">
        <f>H121-G121</f>
        <v>17592</v>
      </c>
      <c r="K121" s="179">
        <f t="shared" ref="K121:K133" si="54">H121/H$9</f>
        <v>6.7679678953787945E-2</v>
      </c>
    </row>
    <row r="122" spans="2:11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1">
        <f t="shared" ref="J122:J132" si="55">H122-G122</f>
        <v>13400</v>
      </c>
      <c r="K122" s="163">
        <f t="shared" si="54"/>
        <v>4.342526578109282E-2</v>
      </c>
    </row>
    <row r="123" spans="2:11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5">
        <f t="shared" si="55"/>
        <v>11239</v>
      </c>
      <c r="K123" s="167">
        <f t="shared" si="54"/>
        <v>2.2702952913140013E-2</v>
      </c>
    </row>
    <row r="124" spans="2:11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5">
        <f t="shared" si="55"/>
        <v>2161</v>
      </c>
      <c r="K124" s="167">
        <f t="shared" si="54"/>
        <v>2.072231286795281E-2</v>
      </c>
    </row>
    <row r="125" spans="2:11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1">
        <f t="shared" si="55"/>
        <v>4192</v>
      </c>
      <c r="K125" s="163">
        <f t="shared" si="54"/>
        <v>2.4254413172695121E-2</v>
      </c>
    </row>
    <row r="126" spans="2:11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56">IFERROR(H126/G126-1,"-")</f>
        <v>-8.0385368056600903E-2</v>
      </c>
      <c r="J126" s="165">
        <f t="shared" si="55"/>
        <v>-534</v>
      </c>
      <c r="K126" s="167">
        <f t="shared" si="54"/>
        <v>2.5113594927456693E-3</v>
      </c>
    </row>
    <row r="127" spans="2:11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56"/>
        <v>0.11367789089010705</v>
      </c>
      <c r="J127" s="165">
        <f t="shared" si="55"/>
        <v>871</v>
      </c>
      <c r="K127" s="167">
        <f t="shared" si="54"/>
        <v>3.5078458915696184E-3</v>
      </c>
    </row>
    <row r="128" spans="2:11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56"/>
        <v>9.7337407245744245E-2</v>
      </c>
      <c r="J128" s="165">
        <f t="shared" si="55"/>
        <v>446</v>
      </c>
      <c r="K128" s="167">
        <f t="shared" si="54"/>
        <v>2.0669693124120521E-3</v>
      </c>
    </row>
    <row r="129" spans="2:11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56"/>
        <v>7.8853046594982157E-2</v>
      </c>
      <c r="J129" s="165">
        <f t="shared" si="55"/>
        <v>110</v>
      </c>
      <c r="K129" s="167">
        <f t="shared" si="54"/>
        <v>6.1869308177807045E-4</v>
      </c>
    </row>
    <row r="130" spans="2:11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56"/>
        <v>0.15580985915492951</v>
      </c>
      <c r="J130" s="165">
        <f t="shared" si="55"/>
        <v>177</v>
      </c>
      <c r="K130" s="167">
        <f t="shared" si="54"/>
        <v>5.3976346602963889E-4</v>
      </c>
    </row>
    <row r="131" spans="2:11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56"/>
        <v>-0.21792035398230092</v>
      </c>
      <c r="J131" s="165">
        <f t="shared" si="55"/>
        <v>-197</v>
      </c>
      <c r="K131" s="167">
        <f t="shared" si="54"/>
        <v>2.9064186632365172E-4</v>
      </c>
    </row>
    <row r="132" spans="2:11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56"/>
        <v>3.8827838827838912E-2</v>
      </c>
      <c r="J132" s="165">
        <f t="shared" si="55"/>
        <v>53</v>
      </c>
      <c r="K132" s="167">
        <f t="shared" si="54"/>
        <v>5.8292809964206242E-4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16713</v>
      </c>
      <c r="E133" s="171">
        <f t="shared" si="58"/>
        <v>28740</v>
      </c>
      <c r="F133" s="171">
        <f t="shared" si="58"/>
        <v>30547</v>
      </c>
      <c r="G133" s="171">
        <f t="shared" si="58"/>
        <v>31121</v>
      </c>
      <c r="H133" s="171">
        <f t="shared" si="58"/>
        <v>34387</v>
      </c>
      <c r="I133" s="182">
        <f t="shared" si="56"/>
        <v>0.10494521384274291</v>
      </c>
      <c r="J133" s="170">
        <f>H133-G133</f>
        <v>3266</v>
      </c>
      <c r="K133" s="172">
        <f t="shared" si="54"/>
        <v>1.4136211962194358E-2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35882</v>
      </c>
      <c r="E135" s="178">
        <f t="shared" si="59"/>
        <v>119890</v>
      </c>
      <c r="F135" s="178">
        <f t="shared" si="59"/>
        <v>130450</v>
      </c>
      <c r="G135" s="178">
        <f t="shared" si="59"/>
        <v>138513</v>
      </c>
      <c r="H135" s="178">
        <f t="shared" si="59"/>
        <v>132273</v>
      </c>
      <c r="I135" s="179">
        <f>IFERROR(H135/G135-1,"-")</f>
        <v>-4.5049923111910029E-2</v>
      </c>
      <c r="J135" s="178">
        <f>H135-G135</f>
        <v>-6240</v>
      </c>
      <c r="K135" s="179">
        <f t="shared" ref="K135:K147" si="60">H135/H$9</f>
        <v>5.4376338874439011E-2</v>
      </c>
    </row>
    <row r="136" spans="2:11" x14ac:dyDescent="0.25">
      <c r="B136" s="161" t="s">
        <v>99</v>
      </c>
      <c r="C136" s="162">
        <v>1887</v>
      </c>
      <c r="D136" s="162">
        <v>19613</v>
      </c>
      <c r="E136" s="162">
        <v>11190</v>
      </c>
      <c r="F136" s="162">
        <v>13806</v>
      </c>
      <c r="G136" s="162">
        <v>11011</v>
      </c>
      <c r="H136" s="162">
        <v>10175</v>
      </c>
      <c r="I136" s="180">
        <f>IFERROR(H136/G136-1,"-")</f>
        <v>-7.5924075924075907E-2</v>
      </c>
      <c r="J136" s="161">
        <f t="shared" ref="J136:J146" si="61">H136-G136</f>
        <v>-836</v>
      </c>
      <c r="K136" s="163">
        <f t="shared" si="60"/>
        <v>4.1828585429181837E-3</v>
      </c>
    </row>
    <row r="137" spans="2:11" x14ac:dyDescent="0.25">
      <c r="B137" s="165" t="s">
        <v>105</v>
      </c>
      <c r="C137" s="166">
        <v>1146</v>
      </c>
      <c r="D137" s="166">
        <v>16017</v>
      </c>
      <c r="E137" s="166">
        <v>7520</v>
      </c>
      <c r="F137" s="166">
        <v>8919</v>
      </c>
      <c r="G137" s="166">
        <v>7092</v>
      </c>
      <c r="H137" s="166">
        <v>5739</v>
      </c>
      <c r="I137" s="181">
        <f>IFERROR(H137/G137-1,"-")</f>
        <v>-0.19077834179357023</v>
      </c>
      <c r="J137" s="165">
        <f t="shared" si="61"/>
        <v>-1353</v>
      </c>
      <c r="K137" s="167">
        <f t="shared" si="60"/>
        <v>2.3592555457304628E-3</v>
      </c>
    </row>
    <row r="138" spans="2:11" x14ac:dyDescent="0.25">
      <c r="B138" s="165" t="s">
        <v>102</v>
      </c>
      <c r="C138" s="166">
        <v>741</v>
      </c>
      <c r="D138" s="166">
        <v>3596</v>
      </c>
      <c r="E138" s="166">
        <v>3670</v>
      </c>
      <c r="F138" s="166">
        <v>4887</v>
      </c>
      <c r="G138" s="166">
        <v>3919</v>
      </c>
      <c r="H138" s="166">
        <v>4436</v>
      </c>
      <c r="I138" s="181">
        <f>IFERROR(H138/G138-1,"-")</f>
        <v>0.13192140852258238</v>
      </c>
      <c r="J138" s="165">
        <f t="shared" si="61"/>
        <v>517</v>
      </c>
      <c r="K138" s="167">
        <f t="shared" si="60"/>
        <v>1.8236029971877214E-3</v>
      </c>
    </row>
    <row r="139" spans="2:11" x14ac:dyDescent="0.25">
      <c r="B139" s="161" t="s">
        <v>109</v>
      </c>
      <c r="C139" s="162">
        <v>37400</v>
      </c>
      <c r="D139" s="162">
        <v>16269</v>
      </c>
      <c r="E139" s="162">
        <v>108700</v>
      </c>
      <c r="F139" s="162">
        <v>116644</v>
      </c>
      <c r="G139" s="162">
        <v>127502</v>
      </c>
      <c r="H139" s="162">
        <v>122098</v>
      </c>
      <c r="I139" s="180">
        <f>IFERROR(H139/G139-1,"-")</f>
        <v>-4.2383648883939085E-2</v>
      </c>
      <c r="J139" s="161">
        <f t="shared" si="61"/>
        <v>-5404</v>
      </c>
      <c r="K139" s="163">
        <f t="shared" si="60"/>
        <v>5.019348033152083E-2</v>
      </c>
    </row>
    <row r="140" spans="2:11" x14ac:dyDescent="0.25">
      <c r="B140" s="165" t="s">
        <v>112</v>
      </c>
      <c r="C140" s="166">
        <v>15636</v>
      </c>
      <c r="D140" s="166">
        <v>853</v>
      </c>
      <c r="E140" s="166">
        <v>46052</v>
      </c>
      <c r="F140" s="166">
        <v>48816</v>
      </c>
      <c r="G140" s="166">
        <v>56589</v>
      </c>
      <c r="H140" s="166">
        <v>54942</v>
      </c>
      <c r="I140" s="181">
        <f t="shared" ref="I140:I147" si="62">IFERROR(H140/G140-1,"-")</f>
        <v>-2.9104596299634244E-2</v>
      </c>
      <c r="J140" s="165">
        <f t="shared" si="61"/>
        <v>-1647</v>
      </c>
      <c r="K140" s="167">
        <f t="shared" si="60"/>
        <v>2.2586202856512125E-2</v>
      </c>
    </row>
    <row r="141" spans="2:11" x14ac:dyDescent="0.25">
      <c r="B141" s="165" t="s">
        <v>115</v>
      </c>
      <c r="C141" s="166">
        <v>2675</v>
      </c>
      <c r="D141" s="166">
        <v>1834</v>
      </c>
      <c r="E141" s="166">
        <v>6940</v>
      </c>
      <c r="F141" s="166">
        <v>10252</v>
      </c>
      <c r="G141" s="166">
        <v>11260</v>
      </c>
      <c r="H141" s="166">
        <v>10770</v>
      </c>
      <c r="I141" s="181">
        <f t="shared" si="62"/>
        <v>-4.3516873889875685E-2</v>
      </c>
      <c r="J141" s="165">
        <f t="shared" si="61"/>
        <v>-490</v>
      </c>
      <c r="K141" s="167">
        <f t="shared" si="60"/>
        <v>4.4274581333885845E-3</v>
      </c>
    </row>
    <row r="142" spans="2:11" x14ac:dyDescent="0.25">
      <c r="B142" s="165" t="s">
        <v>118</v>
      </c>
      <c r="C142" s="166">
        <v>3097</v>
      </c>
      <c r="D142" s="166">
        <v>4650</v>
      </c>
      <c r="E142" s="166">
        <v>14157</v>
      </c>
      <c r="F142" s="166">
        <v>12563</v>
      </c>
      <c r="G142" s="166">
        <v>12979</v>
      </c>
      <c r="H142" s="166">
        <v>11092</v>
      </c>
      <c r="I142" s="181">
        <f t="shared" si="62"/>
        <v>-0.14538870483088062</v>
      </c>
      <c r="J142" s="165">
        <f t="shared" si="61"/>
        <v>-1887</v>
      </c>
      <c r="K142" s="167">
        <f t="shared" si="60"/>
        <v>4.5598296764666826E-3</v>
      </c>
    </row>
    <row r="143" spans="2:11" x14ac:dyDescent="0.25">
      <c r="B143" s="165" t="s">
        <v>125</v>
      </c>
      <c r="C143" s="166">
        <v>406</v>
      </c>
      <c r="D143" s="166">
        <v>260</v>
      </c>
      <c r="E143" s="166">
        <v>4854</v>
      </c>
      <c r="F143" s="166">
        <v>4103</v>
      </c>
      <c r="G143" s="166">
        <v>3054</v>
      </c>
      <c r="H143" s="166">
        <v>2739</v>
      </c>
      <c r="I143" s="181">
        <f t="shared" si="62"/>
        <v>-0.10314341846758346</v>
      </c>
      <c r="J143" s="165">
        <f t="shared" si="61"/>
        <v>-315</v>
      </c>
      <c r="K143" s="167">
        <f t="shared" si="60"/>
        <v>1.1259802996612192E-3</v>
      </c>
    </row>
    <row r="144" spans="2:11" x14ac:dyDescent="0.25">
      <c r="B144" s="165" t="s">
        <v>121</v>
      </c>
      <c r="C144" s="166">
        <v>671</v>
      </c>
      <c r="D144" s="166">
        <v>583</v>
      </c>
      <c r="E144" s="166">
        <v>2150</v>
      </c>
      <c r="F144" s="166">
        <v>2651</v>
      </c>
      <c r="G144" s="166">
        <v>3118</v>
      </c>
      <c r="H144" s="166">
        <v>2311</v>
      </c>
      <c r="I144" s="181">
        <f t="shared" si="62"/>
        <v>-0.25881975625400899</v>
      </c>
      <c r="J144" s="165">
        <f t="shared" si="61"/>
        <v>-807</v>
      </c>
      <c r="K144" s="167">
        <f t="shared" si="60"/>
        <v>9.5003303122200727E-4</v>
      </c>
    </row>
    <row r="145" spans="2:11" x14ac:dyDescent="0.25">
      <c r="B145" s="165" t="s">
        <v>130</v>
      </c>
      <c r="C145" s="166">
        <v>1581</v>
      </c>
      <c r="D145" s="166">
        <v>34</v>
      </c>
      <c r="E145" s="166">
        <v>1640</v>
      </c>
      <c r="F145" s="166">
        <v>1951</v>
      </c>
      <c r="G145" s="166">
        <v>1813</v>
      </c>
      <c r="H145" s="166">
        <v>2011</v>
      </c>
      <c r="I145" s="181">
        <f t="shared" si="62"/>
        <v>0.10921125206839499</v>
      </c>
      <c r="J145" s="165">
        <f t="shared" si="61"/>
        <v>198</v>
      </c>
      <c r="K145" s="167">
        <f t="shared" si="60"/>
        <v>8.2670550661508285E-4</v>
      </c>
    </row>
    <row r="146" spans="2:11" x14ac:dyDescent="0.25">
      <c r="B146" s="165" t="s">
        <v>133</v>
      </c>
      <c r="C146" s="166">
        <v>3277</v>
      </c>
      <c r="D146" s="166">
        <v>43</v>
      </c>
      <c r="E146" s="166">
        <v>735</v>
      </c>
      <c r="F146" s="166">
        <v>1305</v>
      </c>
      <c r="G146" s="166">
        <v>1162</v>
      </c>
      <c r="H146" s="166">
        <v>814</v>
      </c>
      <c r="I146" s="181">
        <f t="shared" si="62"/>
        <v>-0.29948364888123924</v>
      </c>
      <c r="J146" s="165">
        <f t="shared" si="61"/>
        <v>-348</v>
      </c>
      <c r="K146" s="167">
        <f t="shared" si="60"/>
        <v>3.3462868343345475E-4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8012</v>
      </c>
      <c r="E147" s="171">
        <f t="shared" si="64"/>
        <v>32172</v>
      </c>
      <c r="F147" s="171">
        <f t="shared" si="64"/>
        <v>35003</v>
      </c>
      <c r="G147" s="171">
        <f t="shared" si="64"/>
        <v>37527</v>
      </c>
      <c r="H147" s="171">
        <f t="shared" si="64"/>
        <v>37419</v>
      </c>
      <c r="I147" s="182">
        <f t="shared" si="62"/>
        <v>-2.8779278919177642E-3</v>
      </c>
      <c r="J147" s="170">
        <f>H147-G147</f>
        <v>-108</v>
      </c>
      <c r="K147" s="172">
        <f t="shared" si="60"/>
        <v>1.5382642144221673E-2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27327</v>
      </c>
      <c r="E149" s="178">
        <f t="shared" si="65"/>
        <v>60084</v>
      </c>
      <c r="F149" s="178">
        <f t="shared" si="65"/>
        <v>63322</v>
      </c>
      <c r="G149" s="178">
        <f t="shared" si="65"/>
        <v>67211</v>
      </c>
      <c r="H149" s="178">
        <f t="shared" si="65"/>
        <v>63669</v>
      </c>
      <c r="I149" s="179">
        <f>IFERROR(H149/G149-1,"-")</f>
        <v>-5.2699706893216902E-2</v>
      </c>
      <c r="J149" s="178">
        <f>H149-G149</f>
        <v>-3542</v>
      </c>
      <c r="K149" s="179">
        <f t="shared" ref="K149:K161" si="66">H149/H$9</f>
        <v>2.6173800547327555E-2</v>
      </c>
    </row>
    <row r="150" spans="2:11" x14ac:dyDescent="0.25">
      <c r="B150" s="161" t="s">
        <v>99</v>
      </c>
      <c r="C150" s="162">
        <v>7858</v>
      </c>
      <c r="D150" s="162">
        <v>18704</v>
      </c>
      <c r="E150" s="162">
        <v>32362</v>
      </c>
      <c r="F150" s="162">
        <v>33070</v>
      </c>
      <c r="G150" s="162">
        <v>31363</v>
      </c>
      <c r="H150" s="162">
        <v>27550</v>
      </c>
      <c r="I150" s="180">
        <f>IFERROR(H150/G150-1,"-")</f>
        <v>-0.12157637981060487</v>
      </c>
      <c r="J150" s="161">
        <f t="shared" ref="J150:J160" si="67">H150-G150</f>
        <v>-3813</v>
      </c>
      <c r="K150" s="163">
        <f t="shared" si="66"/>
        <v>1.1325577676402552E-2</v>
      </c>
    </row>
    <row r="151" spans="2:11" x14ac:dyDescent="0.25">
      <c r="B151" s="165" t="s">
        <v>105</v>
      </c>
      <c r="C151" s="166">
        <v>3860</v>
      </c>
      <c r="D151" s="166">
        <v>15879</v>
      </c>
      <c r="E151" s="166">
        <v>23109</v>
      </c>
      <c r="F151" s="166">
        <v>23803</v>
      </c>
      <c r="G151" s="166">
        <v>22031</v>
      </c>
      <c r="H151" s="166">
        <v>17938</v>
      </c>
      <c r="I151" s="181">
        <f>IFERROR(H151/G151-1,"-")</f>
        <v>-0.18578366846715988</v>
      </c>
      <c r="J151" s="165">
        <f t="shared" si="67"/>
        <v>-4093</v>
      </c>
      <c r="K151" s="167">
        <f t="shared" si="66"/>
        <v>7.3741637879966961E-3</v>
      </c>
    </row>
    <row r="152" spans="2:11" x14ac:dyDescent="0.25">
      <c r="B152" s="165" t="s">
        <v>102</v>
      </c>
      <c r="C152" s="166">
        <v>3998</v>
      </c>
      <c r="D152" s="166">
        <v>2825</v>
      </c>
      <c r="E152" s="166">
        <v>9253</v>
      </c>
      <c r="F152" s="166">
        <v>9267</v>
      </c>
      <c r="G152" s="166">
        <v>9332</v>
      </c>
      <c r="H152" s="166">
        <v>9612</v>
      </c>
      <c r="I152" s="181">
        <f>IFERROR(H152/G152-1,"-")</f>
        <v>3.0004286326618113E-2</v>
      </c>
      <c r="J152" s="165">
        <f t="shared" si="67"/>
        <v>280</v>
      </c>
      <c r="K152" s="167">
        <f t="shared" si="66"/>
        <v>3.9514138884058558E-3</v>
      </c>
    </row>
    <row r="153" spans="2:11" x14ac:dyDescent="0.25">
      <c r="B153" s="161" t="s">
        <v>109</v>
      </c>
      <c r="C153" s="162">
        <v>14536</v>
      </c>
      <c r="D153" s="162">
        <v>8623</v>
      </c>
      <c r="E153" s="162">
        <v>27722</v>
      </c>
      <c r="F153" s="162">
        <v>30252</v>
      </c>
      <c r="G153" s="162">
        <v>35848</v>
      </c>
      <c r="H153" s="162">
        <v>36119</v>
      </c>
      <c r="I153" s="180">
        <f>IFERROR(H153/G153-1,"-")</f>
        <v>7.5596964963178248E-3</v>
      </c>
      <c r="J153" s="161">
        <f t="shared" si="67"/>
        <v>271</v>
      </c>
      <c r="K153" s="163">
        <f t="shared" si="66"/>
        <v>1.4848222870925002E-2</v>
      </c>
    </row>
    <row r="154" spans="2:11" x14ac:dyDescent="0.25">
      <c r="B154" s="165" t="s">
        <v>112</v>
      </c>
      <c r="C154" s="166">
        <v>4906</v>
      </c>
      <c r="D154" s="166">
        <v>388</v>
      </c>
      <c r="E154" s="166">
        <v>10475</v>
      </c>
      <c r="F154" s="166">
        <v>10614</v>
      </c>
      <c r="G154" s="166">
        <v>11900</v>
      </c>
      <c r="H154" s="166">
        <v>10165</v>
      </c>
      <c r="I154" s="181">
        <f t="shared" ref="I154:I161" si="68">IFERROR(H154/G154-1,"-")</f>
        <v>-0.14579831932773113</v>
      </c>
      <c r="J154" s="165">
        <f t="shared" si="67"/>
        <v>-1735</v>
      </c>
      <c r="K154" s="167">
        <f t="shared" si="66"/>
        <v>4.1787476254312866E-3</v>
      </c>
    </row>
    <row r="155" spans="2:11" x14ac:dyDescent="0.25">
      <c r="B155" s="165" t="s">
        <v>115</v>
      </c>
      <c r="C155" s="166">
        <v>3835</v>
      </c>
      <c r="D155" s="166">
        <v>1635</v>
      </c>
      <c r="E155" s="166">
        <v>5515</v>
      </c>
      <c r="F155" s="166">
        <v>5549</v>
      </c>
      <c r="G155" s="166">
        <v>5644</v>
      </c>
      <c r="H155" s="166">
        <v>5627</v>
      </c>
      <c r="I155" s="181">
        <f t="shared" si="68"/>
        <v>-3.0120481927711218E-3</v>
      </c>
      <c r="J155" s="165">
        <f t="shared" si="67"/>
        <v>-17</v>
      </c>
      <c r="K155" s="167">
        <f t="shared" si="66"/>
        <v>2.313213269877211E-3</v>
      </c>
    </row>
    <row r="156" spans="2:11" x14ac:dyDescent="0.25">
      <c r="B156" s="165" t="s">
        <v>118</v>
      </c>
      <c r="C156" s="166">
        <v>1701</v>
      </c>
      <c r="D156" s="166">
        <v>2414</v>
      </c>
      <c r="E156" s="166">
        <v>3249</v>
      </c>
      <c r="F156" s="166">
        <v>4719</v>
      </c>
      <c r="G156" s="166">
        <v>5924</v>
      </c>
      <c r="H156" s="166">
        <v>8771</v>
      </c>
      <c r="I156" s="181">
        <f t="shared" si="68"/>
        <v>0.48058744091829841</v>
      </c>
      <c r="J156" s="165">
        <f t="shared" si="67"/>
        <v>2847</v>
      </c>
      <c r="K156" s="167">
        <f t="shared" si="66"/>
        <v>3.6056857277577781E-3</v>
      </c>
    </row>
    <row r="157" spans="2:11" x14ac:dyDescent="0.25">
      <c r="B157" s="165" t="s">
        <v>125</v>
      </c>
      <c r="C157" s="166">
        <v>495</v>
      </c>
      <c r="D157" s="166">
        <v>274</v>
      </c>
      <c r="E157" s="166">
        <v>880</v>
      </c>
      <c r="F157" s="166">
        <v>819</v>
      </c>
      <c r="G157" s="166">
        <v>1133</v>
      </c>
      <c r="H157" s="166">
        <v>1159</v>
      </c>
      <c r="I157" s="181">
        <f t="shared" si="68"/>
        <v>2.2947925860547169E-2</v>
      </c>
      <c r="J157" s="165">
        <f t="shared" si="67"/>
        <v>26</v>
      </c>
      <c r="K157" s="167">
        <f t="shared" si="66"/>
        <v>4.7645533673141774E-4</v>
      </c>
    </row>
    <row r="158" spans="2:11" x14ac:dyDescent="0.25">
      <c r="B158" s="165" t="s">
        <v>121</v>
      </c>
      <c r="C158" s="166">
        <v>507</v>
      </c>
      <c r="D158" s="166">
        <v>488</v>
      </c>
      <c r="E158" s="166">
        <v>1575</v>
      </c>
      <c r="F158" s="166">
        <v>1488</v>
      </c>
      <c r="G158" s="166">
        <v>1744</v>
      </c>
      <c r="H158" s="166">
        <v>1432</v>
      </c>
      <c r="I158" s="181">
        <f t="shared" si="68"/>
        <v>-0.17889908256880738</v>
      </c>
      <c r="J158" s="165">
        <f t="shared" si="67"/>
        <v>-312</v>
      </c>
      <c r="K158" s="167">
        <f t="shared" si="66"/>
        <v>5.8868338412371884E-4</v>
      </c>
    </row>
    <row r="159" spans="2:11" x14ac:dyDescent="0.25">
      <c r="B159" s="165" t="s">
        <v>130</v>
      </c>
      <c r="C159" s="166">
        <v>209</v>
      </c>
      <c r="D159" s="166">
        <v>28</v>
      </c>
      <c r="E159" s="166">
        <v>256</v>
      </c>
      <c r="F159" s="166">
        <v>248</v>
      </c>
      <c r="G159" s="166">
        <v>263</v>
      </c>
      <c r="H159" s="166">
        <v>200</v>
      </c>
      <c r="I159" s="181">
        <f t="shared" si="68"/>
        <v>-0.23954372623574149</v>
      </c>
      <c r="J159" s="165">
        <f t="shared" si="67"/>
        <v>-63</v>
      </c>
      <c r="K159" s="167">
        <f t="shared" si="66"/>
        <v>8.221834973794957E-5</v>
      </c>
    </row>
    <row r="160" spans="2:11" x14ac:dyDescent="0.25">
      <c r="B160" s="165" t="s">
        <v>133</v>
      </c>
      <c r="C160" s="166">
        <v>277</v>
      </c>
      <c r="D160" s="166">
        <v>68</v>
      </c>
      <c r="E160" s="166">
        <v>394</v>
      </c>
      <c r="F160" s="166">
        <v>511</v>
      </c>
      <c r="G160" s="166">
        <v>373</v>
      </c>
      <c r="H160" s="166">
        <v>276</v>
      </c>
      <c r="I160" s="181">
        <f t="shared" si="68"/>
        <v>-0.26005361930294901</v>
      </c>
      <c r="J160" s="165">
        <f t="shared" si="67"/>
        <v>-97</v>
      </c>
      <c r="K160" s="167">
        <f t="shared" si="66"/>
        <v>1.134613226383704E-4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3328</v>
      </c>
      <c r="E161" s="171">
        <f t="shared" si="70"/>
        <v>5378</v>
      </c>
      <c r="F161" s="171">
        <f t="shared" si="70"/>
        <v>6304</v>
      </c>
      <c r="G161" s="171">
        <f t="shared" si="70"/>
        <v>8867</v>
      </c>
      <c r="H161" s="171">
        <f t="shared" si="70"/>
        <v>8489</v>
      </c>
      <c r="I161" s="182">
        <f t="shared" si="68"/>
        <v>-4.2629976316679863E-2</v>
      </c>
      <c r="J161" s="170">
        <f>H161-G161</f>
        <v>-378</v>
      </c>
      <c r="K161" s="172">
        <f t="shared" si="66"/>
        <v>3.4897578546272691E-3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7ED3E-9F8E-4E31-853A-45B28149AEFA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272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54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248528</v>
      </c>
      <c r="D9" s="178">
        <f t="shared" si="0"/>
        <v>167334</v>
      </c>
      <c r="E9" s="178">
        <f t="shared" si="0"/>
        <v>547719</v>
      </c>
      <c r="F9" s="178">
        <f t="shared" si="0"/>
        <v>626079</v>
      </c>
      <c r="G9" s="178">
        <f t="shared" si="0"/>
        <v>693340</v>
      </c>
      <c r="H9" s="178">
        <f t="shared" si="0"/>
        <v>721476</v>
      </c>
      <c r="I9" s="179">
        <f>IFERROR(H9/G9-1,"-")</f>
        <v>4.0580379034816927E-2</v>
      </c>
      <c r="J9" s="178">
        <f t="shared" ref="J9:J21" si="1">H9-G9</f>
        <v>28136</v>
      </c>
      <c r="K9" s="179">
        <f t="shared" ref="K9:K21" si="2">H9/H$9</f>
        <v>1</v>
      </c>
      <c r="N9" s="158" t="s">
        <v>70</v>
      </c>
      <c r="O9" s="178">
        <f t="shared" ref="O9:T9" si="3">O10+O13</f>
        <v>13012</v>
      </c>
      <c r="P9" s="178">
        <f t="shared" si="3"/>
        <v>8196</v>
      </c>
      <c r="Q9" s="178">
        <f t="shared" si="3"/>
        <v>25747</v>
      </c>
      <c r="R9" s="178">
        <f t="shared" si="3"/>
        <v>27187</v>
      </c>
      <c r="S9" s="178">
        <f t="shared" si="3"/>
        <v>28802</v>
      </c>
      <c r="T9" s="178">
        <f t="shared" si="3"/>
        <v>30661</v>
      </c>
      <c r="U9" s="179">
        <f>IFERROR(T9/S9-1,"-")</f>
        <v>6.4544128879938878E-2</v>
      </c>
      <c r="V9" s="178">
        <f>T9-S9</f>
        <v>1859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27988</v>
      </c>
      <c r="D10" s="162">
        <v>74494</v>
      </c>
      <c r="E10" s="162">
        <v>89179</v>
      </c>
      <c r="F10" s="162">
        <v>91893</v>
      </c>
      <c r="G10" s="162">
        <v>97193</v>
      </c>
      <c r="H10" s="162">
        <v>103752</v>
      </c>
      <c r="I10" s="180">
        <f>IFERROR(H10/G10-1,"-")</f>
        <v>6.7484283847602189E-2</v>
      </c>
      <c r="J10" s="161">
        <f t="shared" si="1"/>
        <v>6559</v>
      </c>
      <c r="K10" s="163">
        <f t="shared" si="2"/>
        <v>0.14380519934135022</v>
      </c>
      <c r="N10" s="161" t="s">
        <v>99</v>
      </c>
      <c r="O10" s="162">
        <v>742</v>
      </c>
      <c r="P10" s="162">
        <v>4201</v>
      </c>
      <c r="Q10" s="162">
        <v>4344</v>
      </c>
      <c r="R10" s="162">
        <v>5028</v>
      </c>
      <c r="S10" s="162">
        <v>4139</v>
      </c>
      <c r="T10" s="162">
        <v>4480</v>
      </c>
      <c r="U10" s="180">
        <f>IFERROR(T10/S10-1,"-")</f>
        <v>8.2387050012080243E-2</v>
      </c>
      <c r="V10" s="161">
        <f t="shared" ref="V10:V20" si="5">T10-S10</f>
        <v>341</v>
      </c>
      <c r="W10" s="163">
        <f t="shared" si="4"/>
        <v>0.14611395583966602</v>
      </c>
    </row>
    <row r="11" spans="1:23" x14ac:dyDescent="0.25">
      <c r="A11" s="164" t="s">
        <v>102</v>
      </c>
      <c r="B11" s="165" t="s">
        <v>105</v>
      </c>
      <c r="C11" s="166">
        <v>18245</v>
      </c>
      <c r="D11" s="166">
        <v>56135</v>
      </c>
      <c r="E11" s="166">
        <v>53235</v>
      </c>
      <c r="F11" s="166">
        <v>51624</v>
      </c>
      <c r="G11" s="166">
        <v>47732</v>
      </c>
      <c r="H11" s="166">
        <v>41913</v>
      </c>
      <c r="I11" s="181">
        <f>IFERROR(H11/G11-1,"-")</f>
        <v>-0.12190982988351629</v>
      </c>
      <c r="J11" s="165">
        <f t="shared" si="1"/>
        <v>-5819</v>
      </c>
      <c r="K11" s="167">
        <f t="shared" si="2"/>
        <v>5.8093408512549273E-2</v>
      </c>
      <c r="N11" s="165" t="s">
        <v>105</v>
      </c>
      <c r="O11" s="166">
        <v>617</v>
      </c>
      <c r="P11" s="166">
        <v>2763</v>
      </c>
      <c r="Q11" s="166">
        <v>3031</v>
      </c>
      <c r="R11" s="166">
        <v>3466</v>
      </c>
      <c r="S11" s="166">
        <v>2932</v>
      </c>
      <c r="T11" s="166">
        <v>2829</v>
      </c>
      <c r="U11" s="181">
        <f>IFERROR(T11/S11-1,"-")</f>
        <v>-3.5129604365620737E-2</v>
      </c>
      <c r="V11" s="165">
        <f t="shared" si="5"/>
        <v>-103</v>
      </c>
      <c r="W11" s="167">
        <f>T11/T$9</f>
        <v>9.2267049346074811E-2</v>
      </c>
    </row>
    <row r="12" spans="1:23" x14ac:dyDescent="0.25">
      <c r="A12" s="1"/>
      <c r="B12" s="165" t="s">
        <v>102</v>
      </c>
      <c r="C12" s="166">
        <v>9743</v>
      </c>
      <c r="D12" s="166">
        <v>18359</v>
      </c>
      <c r="E12" s="166">
        <v>35944</v>
      </c>
      <c r="F12" s="166">
        <v>40269</v>
      </c>
      <c r="G12" s="166">
        <v>49461</v>
      </c>
      <c r="H12" s="166">
        <v>61839</v>
      </c>
      <c r="I12" s="181">
        <f>IFERROR(H12/G12-1,"-")</f>
        <v>0.25025777885606848</v>
      </c>
      <c r="J12" s="165">
        <f t="shared" si="1"/>
        <v>12378</v>
      </c>
      <c r="K12" s="167">
        <f t="shared" si="2"/>
        <v>8.5711790828800954E-2</v>
      </c>
      <c r="N12" s="165" t="s">
        <v>102</v>
      </c>
      <c r="O12" s="166">
        <v>125</v>
      </c>
      <c r="P12" s="166">
        <v>1438</v>
      </c>
      <c r="Q12" s="166">
        <v>1313</v>
      </c>
      <c r="R12" s="166">
        <v>1562</v>
      </c>
      <c r="S12" s="166">
        <v>1207</v>
      </c>
      <c r="T12" s="166">
        <v>1651</v>
      </c>
      <c r="U12" s="181">
        <f>IFERROR(T12/S12-1,"-")</f>
        <v>0.3678541839270919</v>
      </c>
      <c r="V12" s="165">
        <f t="shared" si="5"/>
        <v>444</v>
      </c>
      <c r="W12" s="167">
        <f t="shared" si="4"/>
        <v>5.384690649359121E-2</v>
      </c>
    </row>
    <row r="13" spans="1:23" s="57" customFormat="1" x14ac:dyDescent="0.25">
      <c r="B13" s="161" t="s">
        <v>109</v>
      </c>
      <c r="C13" s="162">
        <v>220540</v>
      </c>
      <c r="D13" s="162">
        <v>92840</v>
      </c>
      <c r="E13" s="162">
        <v>458540</v>
      </c>
      <c r="F13" s="162">
        <v>534186</v>
      </c>
      <c r="G13" s="162">
        <v>596147</v>
      </c>
      <c r="H13" s="162">
        <v>617724</v>
      </c>
      <c r="I13" s="180">
        <f>IFERROR(H13/G13-1,"-")</f>
        <v>3.6194093067649424E-2</v>
      </c>
      <c r="J13" s="161">
        <f t="shared" si="1"/>
        <v>21577</v>
      </c>
      <c r="K13" s="163">
        <f t="shared" si="2"/>
        <v>0.85619480065864972</v>
      </c>
      <c r="N13" s="161" t="s">
        <v>109</v>
      </c>
      <c r="O13" s="162">
        <v>12270</v>
      </c>
      <c r="P13" s="162">
        <v>3995</v>
      </c>
      <c r="Q13" s="162">
        <v>21403</v>
      </c>
      <c r="R13" s="162">
        <v>22159</v>
      </c>
      <c r="S13" s="162">
        <v>24663</v>
      </c>
      <c r="T13" s="162">
        <v>26181</v>
      </c>
      <c r="U13" s="180">
        <f>IFERROR(T13/S13-1,"-")</f>
        <v>6.1549689818756859E-2</v>
      </c>
      <c r="V13" s="161">
        <f t="shared" si="5"/>
        <v>1518</v>
      </c>
      <c r="W13" s="163">
        <f t="shared" si="4"/>
        <v>0.85388604416033398</v>
      </c>
    </row>
    <row r="14" spans="1:23" s="57" customFormat="1" x14ac:dyDescent="0.25">
      <c r="B14" s="165" t="s">
        <v>112</v>
      </c>
      <c r="C14" s="166">
        <v>94398</v>
      </c>
      <c r="D14" s="166">
        <v>9673</v>
      </c>
      <c r="E14" s="166">
        <v>214283</v>
      </c>
      <c r="F14" s="166">
        <v>267481</v>
      </c>
      <c r="G14" s="166">
        <v>314197</v>
      </c>
      <c r="H14" s="166">
        <v>325418</v>
      </c>
      <c r="I14" s="181">
        <f t="shared" ref="I14:I21" si="6">IFERROR(H14/G14-1,"-")</f>
        <v>3.5713262698243486E-2</v>
      </c>
      <c r="J14" s="165">
        <f t="shared" si="1"/>
        <v>11221</v>
      </c>
      <c r="K14" s="167">
        <f t="shared" si="2"/>
        <v>0.45104480259911628</v>
      </c>
      <c r="N14" s="165" t="s">
        <v>112</v>
      </c>
      <c r="O14" s="166">
        <v>6096</v>
      </c>
      <c r="P14" s="166">
        <v>264</v>
      </c>
      <c r="Q14" s="166">
        <v>7784</v>
      </c>
      <c r="R14" s="166">
        <v>8638</v>
      </c>
      <c r="S14" s="166">
        <v>10525</v>
      </c>
      <c r="T14" s="166">
        <v>11641</v>
      </c>
      <c r="U14" s="181">
        <f t="shared" ref="U14:U21" si="7">IFERROR(T14/S14-1,"-")</f>
        <v>0.10603325415676967</v>
      </c>
      <c r="V14" s="165">
        <f t="shared" si="5"/>
        <v>1116</v>
      </c>
      <c r="W14" s="167">
        <f t="shared" si="4"/>
        <v>0.37966798212713221</v>
      </c>
    </row>
    <row r="15" spans="1:23" x14ac:dyDescent="0.25">
      <c r="A15" s="1"/>
      <c r="B15" s="165" t="s">
        <v>115</v>
      </c>
      <c r="C15" s="166">
        <v>16513</v>
      </c>
      <c r="D15" s="166">
        <v>8763</v>
      </c>
      <c r="E15" s="166">
        <v>26316</v>
      </c>
      <c r="F15" s="166">
        <v>28035</v>
      </c>
      <c r="G15" s="166">
        <v>31614</v>
      </c>
      <c r="H15" s="166">
        <v>33381</v>
      </c>
      <c r="I15" s="181">
        <f t="shared" si="6"/>
        <v>5.5892958815714655E-2</v>
      </c>
      <c r="J15" s="165">
        <f t="shared" si="1"/>
        <v>1767</v>
      </c>
      <c r="K15" s="167">
        <f t="shared" si="2"/>
        <v>4.6267651314804648E-2</v>
      </c>
      <c r="N15" s="165" t="s">
        <v>115</v>
      </c>
      <c r="O15" s="166">
        <v>664</v>
      </c>
      <c r="P15" s="166">
        <v>350</v>
      </c>
      <c r="Q15" s="166">
        <v>1817</v>
      </c>
      <c r="R15" s="166">
        <v>1432</v>
      </c>
      <c r="S15" s="166">
        <v>1629</v>
      </c>
      <c r="T15" s="166">
        <v>1605</v>
      </c>
      <c r="U15" s="181">
        <f t="shared" si="7"/>
        <v>-1.4732965009208066E-2</v>
      </c>
      <c r="V15" s="165">
        <f t="shared" si="5"/>
        <v>-24</v>
      </c>
      <c r="W15" s="167">
        <f t="shared" si="4"/>
        <v>5.234662926845178E-2</v>
      </c>
    </row>
    <row r="16" spans="1:23" x14ac:dyDescent="0.25">
      <c r="A16" s="1"/>
      <c r="B16" s="165" t="s">
        <v>118</v>
      </c>
      <c r="C16" s="166">
        <v>5757</v>
      </c>
      <c r="D16" s="166">
        <v>11730</v>
      </c>
      <c r="E16" s="166">
        <v>17536</v>
      </c>
      <c r="F16" s="166">
        <v>21487</v>
      </c>
      <c r="G16" s="166">
        <v>23055</v>
      </c>
      <c r="H16" s="166">
        <v>23899</v>
      </c>
      <c r="I16" s="181">
        <f t="shared" si="6"/>
        <v>3.6608111038820113E-2</v>
      </c>
      <c r="J16" s="165">
        <f t="shared" si="1"/>
        <v>844</v>
      </c>
      <c r="K16" s="167">
        <f t="shared" si="2"/>
        <v>3.3125149000105339E-2</v>
      </c>
      <c r="N16" s="165" t="s">
        <v>118</v>
      </c>
      <c r="O16" s="166">
        <v>466</v>
      </c>
      <c r="P16" s="166">
        <v>950</v>
      </c>
      <c r="Q16" s="166">
        <v>2321</v>
      </c>
      <c r="R16" s="166">
        <v>2327</v>
      </c>
      <c r="S16" s="166">
        <v>2257</v>
      </c>
      <c r="T16" s="166">
        <v>2538</v>
      </c>
      <c r="U16" s="181">
        <f t="shared" si="7"/>
        <v>0.12450155073105895</v>
      </c>
      <c r="V16" s="165">
        <f t="shared" si="5"/>
        <v>281</v>
      </c>
      <c r="W16" s="167">
        <f t="shared" si="4"/>
        <v>8.2776165160953652E-2</v>
      </c>
    </row>
    <row r="17" spans="1:23" x14ac:dyDescent="0.25">
      <c r="A17" s="1"/>
      <c r="B17" s="165" t="s">
        <v>125</v>
      </c>
      <c r="C17" s="166">
        <v>9418</v>
      </c>
      <c r="D17" s="166">
        <v>5592</v>
      </c>
      <c r="E17" s="166">
        <v>28778</v>
      </c>
      <c r="F17" s="166">
        <v>25724</v>
      </c>
      <c r="G17" s="166">
        <v>26908</v>
      </c>
      <c r="H17" s="166">
        <v>24719</v>
      </c>
      <c r="I17" s="181">
        <f t="shared" si="6"/>
        <v>-8.1351270997472858E-2</v>
      </c>
      <c r="J17" s="165">
        <f t="shared" si="1"/>
        <v>-2189</v>
      </c>
      <c r="K17" s="167">
        <f t="shared" si="2"/>
        <v>3.4261707943160961E-2</v>
      </c>
      <c r="N17" s="165" t="s">
        <v>125</v>
      </c>
      <c r="O17" s="166">
        <v>359</v>
      </c>
      <c r="P17" s="166">
        <v>104</v>
      </c>
      <c r="Q17" s="166">
        <v>1111</v>
      </c>
      <c r="R17" s="166">
        <v>847</v>
      </c>
      <c r="S17" s="166">
        <v>722</v>
      </c>
      <c r="T17" s="166">
        <v>835</v>
      </c>
      <c r="U17" s="181">
        <f t="shared" si="7"/>
        <v>0.15650969529085867</v>
      </c>
      <c r="V17" s="165">
        <f t="shared" si="5"/>
        <v>113</v>
      </c>
      <c r="W17" s="167">
        <f t="shared" si="4"/>
        <v>2.723329310850918E-2</v>
      </c>
    </row>
    <row r="18" spans="1:23" x14ac:dyDescent="0.25">
      <c r="A18" s="1"/>
      <c r="B18" s="165" t="s">
        <v>121</v>
      </c>
      <c r="C18" s="166">
        <v>3867</v>
      </c>
      <c r="D18" s="166">
        <v>3332</v>
      </c>
      <c r="E18" s="166">
        <v>8863</v>
      </c>
      <c r="F18" s="166">
        <v>9003</v>
      </c>
      <c r="G18" s="166">
        <v>10114</v>
      </c>
      <c r="H18" s="166">
        <v>9079</v>
      </c>
      <c r="I18" s="181">
        <f t="shared" si="6"/>
        <v>-0.10233339924856633</v>
      </c>
      <c r="J18" s="165">
        <f t="shared" si="1"/>
        <v>-1035</v>
      </c>
      <c r="K18" s="167">
        <f t="shared" si="2"/>
        <v>1.2583925175612217E-2</v>
      </c>
      <c r="N18" s="165" t="s">
        <v>121</v>
      </c>
      <c r="O18" s="166">
        <v>190</v>
      </c>
      <c r="P18" s="166">
        <v>71</v>
      </c>
      <c r="Q18" s="166">
        <v>557</v>
      </c>
      <c r="R18" s="166">
        <v>406</v>
      </c>
      <c r="S18" s="166">
        <v>471</v>
      </c>
      <c r="T18" s="166">
        <v>494</v>
      </c>
      <c r="U18" s="181">
        <f t="shared" si="7"/>
        <v>4.8832271762208057E-2</v>
      </c>
      <c r="V18" s="165">
        <f t="shared" si="5"/>
        <v>23</v>
      </c>
      <c r="W18" s="167">
        <f t="shared" si="4"/>
        <v>1.6111672809106029E-2</v>
      </c>
    </row>
    <row r="19" spans="1:23" x14ac:dyDescent="0.25">
      <c r="A19" s="164" t="s">
        <v>146</v>
      </c>
      <c r="B19" s="165" t="s">
        <v>130</v>
      </c>
      <c r="C19" s="166">
        <v>10387</v>
      </c>
      <c r="D19" s="166">
        <v>1010</v>
      </c>
      <c r="E19" s="166">
        <v>12195</v>
      </c>
      <c r="F19" s="166">
        <v>14737</v>
      </c>
      <c r="G19" s="166">
        <v>13310</v>
      </c>
      <c r="H19" s="166">
        <v>13477</v>
      </c>
      <c r="I19" s="181">
        <f t="shared" si="6"/>
        <v>1.2546957175056273E-2</v>
      </c>
      <c r="J19" s="165">
        <f t="shared" si="1"/>
        <v>167</v>
      </c>
      <c r="K19" s="167">
        <f t="shared" si="2"/>
        <v>1.8679762043366653E-2</v>
      </c>
      <c r="N19" s="165" t="s">
        <v>130</v>
      </c>
      <c r="O19" s="166">
        <v>380</v>
      </c>
      <c r="P19" s="166">
        <v>30</v>
      </c>
      <c r="Q19" s="166">
        <v>230</v>
      </c>
      <c r="R19" s="166">
        <v>294</v>
      </c>
      <c r="S19" s="166">
        <v>188</v>
      </c>
      <c r="T19" s="166">
        <v>283</v>
      </c>
      <c r="U19" s="181">
        <f t="shared" si="7"/>
        <v>0.50531914893617014</v>
      </c>
      <c r="V19" s="165">
        <f t="shared" si="5"/>
        <v>95</v>
      </c>
      <c r="W19" s="167">
        <f t="shared" si="4"/>
        <v>9.2299664068360449E-3</v>
      </c>
    </row>
    <row r="20" spans="1:23" x14ac:dyDescent="0.25">
      <c r="A20" s="169" t="s">
        <v>147</v>
      </c>
      <c r="B20" s="165" t="s">
        <v>133</v>
      </c>
      <c r="C20" s="166">
        <v>16011</v>
      </c>
      <c r="D20" s="166">
        <v>1347</v>
      </c>
      <c r="E20" s="166">
        <v>10703</v>
      </c>
      <c r="F20" s="166">
        <v>14289</v>
      </c>
      <c r="G20" s="166">
        <v>16752</v>
      </c>
      <c r="H20" s="166">
        <v>12005</v>
      </c>
      <c r="I20" s="181">
        <f t="shared" si="6"/>
        <v>-0.28336914995224449</v>
      </c>
      <c r="J20" s="165">
        <f t="shared" si="1"/>
        <v>-4747</v>
      </c>
      <c r="K20" s="167">
        <f t="shared" si="2"/>
        <v>1.6639500135832656E-2</v>
      </c>
      <c r="N20" s="165" t="s">
        <v>133</v>
      </c>
      <c r="O20" s="166">
        <v>656</v>
      </c>
      <c r="P20" s="166">
        <v>10</v>
      </c>
      <c r="Q20" s="166">
        <v>182</v>
      </c>
      <c r="R20" s="166">
        <v>293</v>
      </c>
      <c r="S20" s="166">
        <v>322</v>
      </c>
      <c r="T20" s="166">
        <v>295</v>
      </c>
      <c r="U20" s="181">
        <f t="shared" si="7"/>
        <v>-8.3850931677018625E-2</v>
      </c>
      <c r="V20" s="165">
        <f t="shared" si="5"/>
        <v>-27</v>
      </c>
      <c r="W20" s="167">
        <f t="shared" si="4"/>
        <v>9.6213430742637229E-3</v>
      </c>
    </row>
    <row r="21" spans="1:23" x14ac:dyDescent="0.25">
      <c r="B21" s="170" t="s">
        <v>147</v>
      </c>
      <c r="C21" s="171">
        <f t="shared" ref="C21" si="8">C13-SUM(C14:C20)</f>
        <v>64189</v>
      </c>
      <c r="D21" s="171">
        <f t="shared" ref="D21:H21" si="9">D13-SUM(D14:D20)</f>
        <v>51393</v>
      </c>
      <c r="E21" s="171">
        <f t="shared" si="9"/>
        <v>139866</v>
      </c>
      <c r="F21" s="171">
        <f t="shared" si="9"/>
        <v>153430</v>
      </c>
      <c r="G21" s="171">
        <f t="shared" si="9"/>
        <v>160197</v>
      </c>
      <c r="H21" s="171">
        <f t="shared" si="9"/>
        <v>175746</v>
      </c>
      <c r="I21" s="182">
        <f t="shared" si="6"/>
        <v>9.70617427292646E-2</v>
      </c>
      <c r="J21" s="170">
        <f t="shared" si="1"/>
        <v>15549</v>
      </c>
      <c r="K21" s="172">
        <f t="shared" si="2"/>
        <v>0.24359230244665103</v>
      </c>
      <c r="N21" s="170" t="s">
        <v>147</v>
      </c>
      <c r="O21" s="171">
        <f t="shared" ref="O21:T21" si="10">O13-SUM(O14:O20)</f>
        <v>3459</v>
      </c>
      <c r="P21" s="171">
        <f t="shared" si="10"/>
        <v>2216</v>
      </c>
      <c r="Q21" s="171">
        <f t="shared" si="10"/>
        <v>7401</v>
      </c>
      <c r="R21" s="171">
        <f t="shared" si="10"/>
        <v>7922</v>
      </c>
      <c r="S21" s="171">
        <f t="shared" si="10"/>
        <v>8549</v>
      </c>
      <c r="T21" s="171">
        <f t="shared" si="10"/>
        <v>8490</v>
      </c>
      <c r="U21" s="182">
        <f t="shared" si="7"/>
        <v>-6.9013919756696351E-3</v>
      </c>
      <c r="V21" s="170">
        <f>T21-S21</f>
        <v>-59</v>
      </c>
      <c r="W21" s="172">
        <f t="shared" si="4"/>
        <v>0.27689899220508135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49886</v>
      </c>
      <c r="E23" s="178">
        <f t="shared" si="11"/>
        <v>140724</v>
      </c>
      <c r="F23" s="178">
        <f t="shared" si="11"/>
        <v>195215</v>
      </c>
      <c r="G23" s="178">
        <f t="shared" si="11"/>
        <v>210028</v>
      </c>
      <c r="H23" s="178">
        <f t="shared" si="11"/>
        <v>213012</v>
      </c>
      <c r="I23" s="179">
        <f>IFERROR(H23/G23-1,"-")</f>
        <v>1.4207629458929283E-2</v>
      </c>
      <c r="J23" s="178">
        <f>H23-G23</f>
        <v>2984</v>
      </c>
      <c r="K23" s="179">
        <f t="shared" ref="K23:K35" si="12">H23/H$9</f>
        <v>0.29524474826605457</v>
      </c>
    </row>
    <row r="24" spans="1:23" x14ac:dyDescent="0.25">
      <c r="B24" s="161" t="s">
        <v>99</v>
      </c>
      <c r="C24" s="162">
        <v>3630</v>
      </c>
      <c r="D24" s="162">
        <v>25712</v>
      </c>
      <c r="E24" s="162">
        <v>17849</v>
      </c>
      <c r="F24" s="162">
        <v>22297</v>
      </c>
      <c r="G24" s="162">
        <v>19552</v>
      </c>
      <c r="H24" s="162">
        <v>18619</v>
      </c>
      <c r="I24" s="180">
        <f>IFERROR(H24/G24-1,"-")</f>
        <v>-4.7718903436988591E-2</v>
      </c>
      <c r="J24" s="161">
        <f t="shared" ref="J24:J34" si="13">H24-G24</f>
        <v>-933</v>
      </c>
      <c r="K24" s="163">
        <f t="shared" si="12"/>
        <v>2.580681824482034E-2</v>
      </c>
    </row>
    <row r="25" spans="1:23" x14ac:dyDescent="0.25">
      <c r="B25" s="165" t="s">
        <v>105</v>
      </c>
      <c r="C25" s="166">
        <v>2906</v>
      </c>
      <c r="D25" s="166">
        <v>19878</v>
      </c>
      <c r="E25" s="166">
        <v>10152</v>
      </c>
      <c r="F25" s="166">
        <v>11519</v>
      </c>
      <c r="G25" s="166">
        <v>9751</v>
      </c>
      <c r="H25" s="166">
        <v>7987</v>
      </c>
      <c r="I25" s="181">
        <f>IFERROR(H25/G25-1,"-")</f>
        <v>-0.18090452261306533</v>
      </c>
      <c r="J25" s="165">
        <f t="shared" si="13"/>
        <v>-1764</v>
      </c>
      <c r="K25" s="167">
        <f t="shared" si="12"/>
        <v>1.1070361314860092E-2</v>
      </c>
    </row>
    <row r="26" spans="1:23" x14ac:dyDescent="0.25">
      <c r="B26" s="165" t="s">
        <v>102</v>
      </c>
      <c r="C26" s="166">
        <v>724</v>
      </c>
      <c r="D26" s="166">
        <v>5834</v>
      </c>
      <c r="E26" s="166">
        <v>7697</v>
      </c>
      <c r="F26" s="166">
        <v>10778</v>
      </c>
      <c r="G26" s="166">
        <v>9801</v>
      </c>
      <c r="H26" s="166">
        <v>10632</v>
      </c>
      <c r="I26" s="181">
        <f>IFERROR(H26/G26-1,"-")</f>
        <v>8.478726660544833E-2</v>
      </c>
      <c r="J26" s="165">
        <f t="shared" si="13"/>
        <v>831</v>
      </c>
      <c r="K26" s="167">
        <f t="shared" si="12"/>
        <v>1.4736456929960248E-2</v>
      </c>
    </row>
    <row r="27" spans="1:23" x14ac:dyDescent="0.25">
      <c r="B27" s="161" t="s">
        <v>109</v>
      </c>
      <c r="C27" s="162">
        <v>60716</v>
      </c>
      <c r="D27" s="162">
        <v>24174</v>
      </c>
      <c r="E27" s="162">
        <v>122875</v>
      </c>
      <c r="F27" s="162">
        <v>172918</v>
      </c>
      <c r="G27" s="162">
        <v>190476</v>
      </c>
      <c r="H27" s="162">
        <v>194393</v>
      </c>
      <c r="I27" s="180">
        <f>IFERROR(H27/G27-1,"-")</f>
        <v>2.056427056427057E-2</v>
      </c>
      <c r="J27" s="161">
        <f t="shared" si="13"/>
        <v>3917</v>
      </c>
      <c r="K27" s="163">
        <f t="shared" si="12"/>
        <v>0.26943793002123423</v>
      </c>
    </row>
    <row r="28" spans="1:23" x14ac:dyDescent="0.25">
      <c r="B28" s="165" t="s">
        <v>112</v>
      </c>
      <c r="C28" s="166">
        <v>32787</v>
      </c>
      <c r="D28" s="166">
        <v>4154</v>
      </c>
      <c r="E28" s="166">
        <v>61983</v>
      </c>
      <c r="F28" s="166">
        <v>95863</v>
      </c>
      <c r="G28" s="166">
        <v>111835</v>
      </c>
      <c r="H28" s="166">
        <v>117241</v>
      </c>
      <c r="I28" s="181">
        <f t="shared" ref="I28:I35" si="14">IFERROR(H28/G28-1,"-")</f>
        <v>4.8339070952742924E-2</v>
      </c>
      <c r="J28" s="165">
        <f t="shared" si="13"/>
        <v>5406</v>
      </c>
      <c r="K28" s="167">
        <f t="shared" si="12"/>
        <v>0.16250159395461525</v>
      </c>
    </row>
    <row r="29" spans="1:23" x14ac:dyDescent="0.25">
      <c r="B29" s="165" t="s">
        <v>115</v>
      </c>
      <c r="C29" s="166">
        <v>5288</v>
      </c>
      <c r="D29" s="166">
        <v>2705</v>
      </c>
      <c r="E29" s="166">
        <v>7674</v>
      </c>
      <c r="F29" s="166">
        <v>8713</v>
      </c>
      <c r="G29" s="166">
        <v>9531</v>
      </c>
      <c r="H29" s="166">
        <v>8647</v>
      </c>
      <c r="I29" s="181">
        <f t="shared" si="14"/>
        <v>-9.2749973769803762E-2</v>
      </c>
      <c r="J29" s="165">
        <f t="shared" si="13"/>
        <v>-884</v>
      </c>
      <c r="K29" s="167">
        <f t="shared" si="12"/>
        <v>1.1985152659270717E-2</v>
      </c>
    </row>
    <row r="30" spans="1:23" x14ac:dyDescent="0.25">
      <c r="B30" s="165" t="s">
        <v>118</v>
      </c>
      <c r="C30" s="166">
        <v>1832</v>
      </c>
      <c r="D30" s="166">
        <v>3210</v>
      </c>
      <c r="E30" s="166">
        <v>5912</v>
      </c>
      <c r="F30" s="166">
        <v>9315</v>
      </c>
      <c r="G30" s="166">
        <v>10298</v>
      </c>
      <c r="H30" s="166">
        <v>6727</v>
      </c>
      <c r="I30" s="181">
        <f t="shared" si="14"/>
        <v>-0.3467663624004661</v>
      </c>
      <c r="J30" s="165">
        <f t="shared" si="13"/>
        <v>-3571</v>
      </c>
      <c r="K30" s="167">
        <f t="shared" si="12"/>
        <v>9.3239414755307178E-3</v>
      </c>
    </row>
    <row r="31" spans="1:23" x14ac:dyDescent="0.25">
      <c r="B31" s="165" t="s">
        <v>125</v>
      </c>
      <c r="C31" s="166">
        <v>2275</v>
      </c>
      <c r="D31" s="166">
        <v>1234</v>
      </c>
      <c r="E31" s="166">
        <v>7086</v>
      </c>
      <c r="F31" s="166">
        <v>7810</v>
      </c>
      <c r="G31" s="166">
        <v>6314</v>
      </c>
      <c r="H31" s="166">
        <v>5795</v>
      </c>
      <c r="I31" s="181">
        <f t="shared" si="14"/>
        <v>-8.2198289515362677E-2</v>
      </c>
      <c r="J31" s="165">
        <f t="shared" si="13"/>
        <v>-519</v>
      </c>
      <c r="K31" s="167">
        <f t="shared" si="12"/>
        <v>8.0321452134235923E-3</v>
      </c>
    </row>
    <row r="32" spans="1:23" x14ac:dyDescent="0.25">
      <c r="B32" s="165" t="s">
        <v>121</v>
      </c>
      <c r="C32" s="166">
        <v>1200</v>
      </c>
      <c r="D32" s="166">
        <v>1310</v>
      </c>
      <c r="E32" s="166">
        <v>3026</v>
      </c>
      <c r="F32" s="166">
        <v>3180</v>
      </c>
      <c r="G32" s="166">
        <v>3167</v>
      </c>
      <c r="H32" s="166">
        <v>2763</v>
      </c>
      <c r="I32" s="181">
        <f t="shared" si="14"/>
        <v>-0.12756551941900851</v>
      </c>
      <c r="J32" s="165">
        <f t="shared" si="13"/>
        <v>-404</v>
      </c>
      <c r="K32" s="167">
        <f t="shared" si="12"/>
        <v>3.8296492191008434E-3</v>
      </c>
    </row>
    <row r="33" spans="2:11" x14ac:dyDescent="0.25">
      <c r="B33" s="165" t="s">
        <v>130</v>
      </c>
      <c r="C33" s="166">
        <v>1994</v>
      </c>
      <c r="D33" s="166">
        <v>86</v>
      </c>
      <c r="E33" s="166">
        <v>1563</v>
      </c>
      <c r="F33" s="166">
        <v>2431</v>
      </c>
      <c r="G33" s="166">
        <v>1870</v>
      </c>
      <c r="H33" s="166">
        <v>2213</v>
      </c>
      <c r="I33" s="181">
        <f t="shared" si="14"/>
        <v>0.18342245989304806</v>
      </c>
      <c r="J33" s="165">
        <f t="shared" si="13"/>
        <v>343</v>
      </c>
      <c r="K33" s="167">
        <f t="shared" si="12"/>
        <v>3.067323098758656E-3</v>
      </c>
    </row>
    <row r="34" spans="2:11" x14ac:dyDescent="0.25">
      <c r="B34" s="165" t="s">
        <v>133</v>
      </c>
      <c r="C34" s="166">
        <v>1701</v>
      </c>
      <c r="D34" s="166">
        <v>157</v>
      </c>
      <c r="E34" s="166">
        <v>871</v>
      </c>
      <c r="F34" s="166">
        <v>1965</v>
      </c>
      <c r="G34" s="166">
        <v>2200</v>
      </c>
      <c r="H34" s="166">
        <v>1238</v>
      </c>
      <c r="I34" s="181">
        <f t="shared" si="14"/>
        <v>-0.43727272727272726</v>
      </c>
      <c r="J34" s="165">
        <f t="shared" si="13"/>
        <v>-962</v>
      </c>
      <c r="K34" s="167">
        <f t="shared" si="12"/>
        <v>1.7159267945156872E-3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11318</v>
      </c>
      <c r="E35" s="171">
        <f t="shared" si="16"/>
        <v>34760</v>
      </c>
      <c r="F35" s="171">
        <f t="shared" si="16"/>
        <v>43641</v>
      </c>
      <c r="G35" s="171">
        <f t="shared" si="16"/>
        <v>45261</v>
      </c>
      <c r="H35" s="171">
        <f t="shared" si="16"/>
        <v>49769</v>
      </c>
      <c r="I35" s="182">
        <f t="shared" si="14"/>
        <v>9.9600097213937033E-2</v>
      </c>
      <c r="J35" s="170">
        <f>H35-G35</f>
        <v>4508</v>
      </c>
      <c r="K35" s="172">
        <f t="shared" si="12"/>
        <v>6.8982197606018772E-2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80916</v>
      </c>
      <c r="E37" s="178">
        <f t="shared" si="17"/>
        <v>281837</v>
      </c>
      <c r="F37" s="178">
        <f t="shared" si="17"/>
        <v>289323</v>
      </c>
      <c r="G37" s="178">
        <f t="shared" si="17"/>
        <v>306892</v>
      </c>
      <c r="H37" s="178">
        <f t="shared" si="17"/>
        <v>317040</v>
      </c>
      <c r="I37" s="179">
        <f>IFERROR(H37/G37-1,"-")</f>
        <v>3.3067007285950689E-2</v>
      </c>
      <c r="J37" s="178">
        <f>H37-G37</f>
        <v>10148</v>
      </c>
      <c r="K37" s="179">
        <f t="shared" ref="K37:K49" si="18">H37/H$9</f>
        <v>0.43943249671506746</v>
      </c>
    </row>
    <row r="38" spans="2:11" x14ac:dyDescent="0.25">
      <c r="B38" s="161" t="s">
        <v>99</v>
      </c>
      <c r="C38" s="162">
        <v>4287</v>
      </c>
      <c r="D38" s="162">
        <v>28063</v>
      </c>
      <c r="E38" s="162">
        <v>24222</v>
      </c>
      <c r="F38" s="162">
        <v>19294</v>
      </c>
      <c r="G38" s="162">
        <v>18141</v>
      </c>
      <c r="H38" s="162">
        <v>20151</v>
      </c>
      <c r="I38" s="180">
        <f>IFERROR(H38/G38-1,"-")</f>
        <v>0.11079874317843563</v>
      </c>
      <c r="J38" s="161">
        <f t="shared" ref="J38:J48" si="19">H38-G38</f>
        <v>2010</v>
      </c>
      <c r="K38" s="163">
        <f t="shared" si="18"/>
        <v>2.7930243001846215E-2</v>
      </c>
    </row>
    <row r="39" spans="2:11" x14ac:dyDescent="0.25">
      <c r="B39" s="165" t="s">
        <v>105</v>
      </c>
      <c r="C39" s="166">
        <v>3014</v>
      </c>
      <c r="D39" s="166">
        <v>24429</v>
      </c>
      <c r="E39" s="166">
        <v>17998</v>
      </c>
      <c r="F39" s="166">
        <v>12087</v>
      </c>
      <c r="G39" s="166">
        <v>9826</v>
      </c>
      <c r="H39" s="166">
        <v>10596</v>
      </c>
      <c r="I39" s="181">
        <f>IFERROR(H39/G39-1,"-")</f>
        <v>7.8363525340932272E-2</v>
      </c>
      <c r="J39" s="165">
        <f t="shared" si="19"/>
        <v>770</v>
      </c>
      <c r="K39" s="167">
        <f t="shared" si="18"/>
        <v>1.4686559220265124E-2</v>
      </c>
    </row>
    <row r="40" spans="2:11" x14ac:dyDescent="0.25">
      <c r="B40" s="165" t="s">
        <v>102</v>
      </c>
      <c r="C40" s="166">
        <v>1273</v>
      </c>
      <c r="D40" s="166">
        <v>3634</v>
      </c>
      <c r="E40" s="166">
        <v>6224</v>
      </c>
      <c r="F40" s="166">
        <v>7207</v>
      </c>
      <c r="G40" s="166">
        <v>8315</v>
      </c>
      <c r="H40" s="166">
        <v>9555</v>
      </c>
      <c r="I40" s="181">
        <f>IFERROR(H40/G40-1,"-")</f>
        <v>0.14912808177991588</v>
      </c>
      <c r="J40" s="165">
        <f t="shared" si="19"/>
        <v>1240</v>
      </c>
      <c r="K40" s="167">
        <f t="shared" si="18"/>
        <v>1.3243683781581092E-2</v>
      </c>
    </row>
    <row r="41" spans="2:11" x14ac:dyDescent="0.25">
      <c r="B41" s="161" t="s">
        <v>109</v>
      </c>
      <c r="C41" s="162">
        <v>97884</v>
      </c>
      <c r="D41" s="162">
        <v>52853</v>
      </c>
      <c r="E41" s="162">
        <v>257615</v>
      </c>
      <c r="F41" s="162">
        <v>270029</v>
      </c>
      <c r="G41" s="162">
        <v>288751</v>
      </c>
      <c r="H41" s="162">
        <v>296889</v>
      </c>
      <c r="I41" s="180">
        <f>IFERROR(H41/G41-1,"-")</f>
        <v>2.8183452178520696E-2</v>
      </c>
      <c r="J41" s="161">
        <f t="shared" si="19"/>
        <v>8138</v>
      </c>
      <c r="K41" s="163">
        <f t="shared" si="18"/>
        <v>0.41150225371322124</v>
      </c>
    </row>
    <row r="42" spans="2:11" x14ac:dyDescent="0.25">
      <c r="B42" s="165" t="s">
        <v>112</v>
      </c>
      <c r="C42" s="166">
        <v>40531</v>
      </c>
      <c r="D42" s="166">
        <v>4699</v>
      </c>
      <c r="E42" s="166">
        <v>130042</v>
      </c>
      <c r="F42" s="166">
        <v>146540</v>
      </c>
      <c r="G42" s="166">
        <v>159176</v>
      </c>
      <c r="H42" s="166">
        <v>164054</v>
      </c>
      <c r="I42" s="181">
        <f t="shared" ref="I42:I49" si="20">IFERROR(H42/G42-1,"-")</f>
        <v>3.0645323415590342E-2</v>
      </c>
      <c r="J42" s="165">
        <f t="shared" si="19"/>
        <v>4878</v>
      </c>
      <c r="K42" s="167">
        <f t="shared" si="18"/>
        <v>0.22738663517566765</v>
      </c>
    </row>
    <row r="43" spans="2:11" x14ac:dyDescent="0.25">
      <c r="B43" s="165" t="s">
        <v>115</v>
      </c>
      <c r="C43" s="166">
        <v>3224</v>
      </c>
      <c r="D43" s="166">
        <v>3112</v>
      </c>
      <c r="E43" s="166">
        <v>6637</v>
      </c>
      <c r="F43" s="166">
        <v>6184</v>
      </c>
      <c r="G43" s="166">
        <v>7088</v>
      </c>
      <c r="H43" s="166">
        <v>8399</v>
      </c>
      <c r="I43" s="181">
        <f t="shared" si="20"/>
        <v>0.1849604966139955</v>
      </c>
      <c r="J43" s="165">
        <f t="shared" si="19"/>
        <v>1311</v>
      </c>
      <c r="K43" s="167">
        <f t="shared" si="18"/>
        <v>1.1641412881370968E-2</v>
      </c>
    </row>
    <row r="44" spans="2:11" x14ac:dyDescent="0.25">
      <c r="B44" s="165" t="s">
        <v>118</v>
      </c>
      <c r="C44" s="166">
        <v>1607</v>
      </c>
      <c r="D44" s="166">
        <v>5649</v>
      </c>
      <c r="E44" s="166">
        <v>5542</v>
      </c>
      <c r="F44" s="166">
        <v>5329</v>
      </c>
      <c r="G44" s="166">
        <v>5706</v>
      </c>
      <c r="H44" s="166">
        <v>6041</v>
      </c>
      <c r="I44" s="181">
        <f t="shared" si="20"/>
        <v>5.8710129688047674E-2</v>
      </c>
      <c r="J44" s="165">
        <f t="shared" si="19"/>
        <v>335</v>
      </c>
      <c r="K44" s="167">
        <f t="shared" si="18"/>
        <v>8.37311289634028E-3</v>
      </c>
    </row>
    <row r="45" spans="2:11" x14ac:dyDescent="0.25">
      <c r="B45" s="165" t="s">
        <v>125</v>
      </c>
      <c r="C45" s="166">
        <v>5044</v>
      </c>
      <c r="D45" s="166">
        <v>3828</v>
      </c>
      <c r="E45" s="166">
        <v>16942</v>
      </c>
      <c r="F45" s="166">
        <v>13856</v>
      </c>
      <c r="G45" s="166">
        <v>14990</v>
      </c>
      <c r="H45" s="166">
        <v>13952</v>
      </c>
      <c r="I45" s="181">
        <f t="shared" si="20"/>
        <v>-6.9246164109406316E-2</v>
      </c>
      <c r="J45" s="165">
        <f t="shared" si="19"/>
        <v>-1038</v>
      </c>
      <c r="K45" s="167">
        <f t="shared" si="18"/>
        <v>1.9338134601843998E-2</v>
      </c>
    </row>
    <row r="46" spans="2:11" x14ac:dyDescent="0.25">
      <c r="B46" s="165" t="s">
        <v>121</v>
      </c>
      <c r="C46" s="166">
        <v>1457</v>
      </c>
      <c r="D46" s="166">
        <v>1735</v>
      </c>
      <c r="E46" s="166">
        <v>4362</v>
      </c>
      <c r="F46" s="166">
        <v>4336</v>
      </c>
      <c r="G46" s="166">
        <v>5322</v>
      </c>
      <c r="H46" s="166">
        <v>4903</v>
      </c>
      <c r="I46" s="181">
        <f t="shared" si="20"/>
        <v>-7.8729800826756846E-2</v>
      </c>
      <c r="J46" s="165">
        <f t="shared" si="19"/>
        <v>-419</v>
      </c>
      <c r="K46" s="167">
        <f t="shared" si="18"/>
        <v>6.7957908509777183E-3</v>
      </c>
    </row>
    <row r="47" spans="2:11" x14ac:dyDescent="0.25">
      <c r="B47" s="165" t="s">
        <v>130</v>
      </c>
      <c r="C47" s="166">
        <v>6272</v>
      </c>
      <c r="D47" s="166">
        <v>747</v>
      </c>
      <c r="E47" s="166">
        <v>8244</v>
      </c>
      <c r="F47" s="166">
        <v>8819</v>
      </c>
      <c r="G47" s="166">
        <v>8511</v>
      </c>
      <c r="H47" s="166">
        <v>7792</v>
      </c>
      <c r="I47" s="181">
        <f t="shared" si="20"/>
        <v>-8.4478909646340083E-2</v>
      </c>
      <c r="J47" s="165">
        <f t="shared" si="19"/>
        <v>-719</v>
      </c>
      <c r="K47" s="167">
        <f t="shared" si="18"/>
        <v>1.0800082054011499E-2</v>
      </c>
    </row>
    <row r="48" spans="2:11" x14ac:dyDescent="0.25">
      <c r="B48" s="165" t="s">
        <v>133</v>
      </c>
      <c r="C48" s="166">
        <v>10629</v>
      </c>
      <c r="D48" s="166">
        <v>950</v>
      </c>
      <c r="E48" s="166">
        <v>7661</v>
      </c>
      <c r="F48" s="166">
        <v>8640</v>
      </c>
      <c r="G48" s="166">
        <v>9534</v>
      </c>
      <c r="H48" s="166">
        <v>6987</v>
      </c>
      <c r="I48" s="181">
        <f t="shared" si="20"/>
        <v>-0.26714915040906229</v>
      </c>
      <c r="J48" s="165">
        <f t="shared" si="19"/>
        <v>-2547</v>
      </c>
      <c r="K48" s="167">
        <f t="shared" si="18"/>
        <v>9.6843138233288426E-3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32133</v>
      </c>
      <c r="E49" s="171">
        <f t="shared" si="22"/>
        <v>78185</v>
      </c>
      <c r="F49" s="171">
        <f t="shared" si="22"/>
        <v>76325</v>
      </c>
      <c r="G49" s="171">
        <f t="shared" si="22"/>
        <v>78424</v>
      </c>
      <c r="H49" s="171">
        <f t="shared" si="22"/>
        <v>84761</v>
      </c>
      <c r="I49" s="182">
        <f t="shared" si="20"/>
        <v>8.080434560848726E-2</v>
      </c>
      <c r="J49" s="170">
        <f>H49-G49</f>
        <v>6337</v>
      </c>
      <c r="K49" s="172">
        <f t="shared" si="18"/>
        <v>0.11748277142968026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321</v>
      </c>
      <c r="D66" s="162" t="s">
        <v>321</v>
      </c>
      <c r="E66" s="162" t="s">
        <v>321</v>
      </c>
      <c r="F66" s="162" t="s">
        <v>321</v>
      </c>
      <c r="G66" s="162" t="s">
        <v>321</v>
      </c>
      <c r="H66" s="162" t="s">
        <v>321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321</v>
      </c>
      <c r="D67" s="166" t="s">
        <v>321</v>
      </c>
      <c r="E67" s="166" t="s">
        <v>321</v>
      </c>
      <c r="F67" s="166" t="s">
        <v>321</v>
      </c>
      <c r="G67" s="166" t="s">
        <v>321</v>
      </c>
      <c r="H67" s="166" t="s">
        <v>321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321</v>
      </c>
      <c r="D68" s="166" t="s">
        <v>321</v>
      </c>
      <c r="E68" s="166" t="s">
        <v>321</v>
      </c>
      <c r="F68" s="166" t="s">
        <v>321</v>
      </c>
      <c r="G68" s="166" t="s">
        <v>321</v>
      </c>
      <c r="H68" s="166" t="s">
        <v>321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321</v>
      </c>
      <c r="D69" s="162" t="s">
        <v>321</v>
      </c>
      <c r="E69" s="162" t="s">
        <v>321</v>
      </c>
      <c r="F69" s="162" t="s">
        <v>321</v>
      </c>
      <c r="G69" s="162" t="s">
        <v>321</v>
      </c>
      <c r="H69" s="162" t="s">
        <v>321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321</v>
      </c>
      <c r="D70" s="166" t="s">
        <v>321</v>
      </c>
      <c r="E70" s="166" t="s">
        <v>321</v>
      </c>
      <c r="F70" s="166" t="s">
        <v>321</v>
      </c>
      <c r="G70" s="166" t="s">
        <v>321</v>
      </c>
      <c r="H70" s="166" t="s">
        <v>321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321</v>
      </c>
      <c r="D71" s="166" t="s">
        <v>321</v>
      </c>
      <c r="E71" s="166" t="s">
        <v>321</v>
      </c>
      <c r="F71" s="166" t="s">
        <v>321</v>
      </c>
      <c r="G71" s="166" t="s">
        <v>321</v>
      </c>
      <c r="H71" s="166" t="s">
        <v>321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321</v>
      </c>
      <c r="D72" s="166" t="s">
        <v>321</v>
      </c>
      <c r="E72" s="166" t="s">
        <v>321</v>
      </c>
      <c r="F72" s="166" t="s">
        <v>321</v>
      </c>
      <c r="G72" s="166" t="s">
        <v>321</v>
      </c>
      <c r="H72" s="166" t="s">
        <v>321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321</v>
      </c>
      <c r="D73" s="166" t="s">
        <v>321</v>
      </c>
      <c r="E73" s="166" t="s">
        <v>321</v>
      </c>
      <c r="F73" s="166" t="s">
        <v>321</v>
      </c>
      <c r="G73" s="166" t="s">
        <v>321</v>
      </c>
      <c r="H73" s="166" t="s">
        <v>321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321</v>
      </c>
      <c r="D74" s="166" t="s">
        <v>321</v>
      </c>
      <c r="E74" s="166" t="s">
        <v>321</v>
      </c>
      <c r="F74" s="166" t="s">
        <v>321</v>
      </c>
      <c r="G74" s="166" t="s">
        <v>321</v>
      </c>
      <c r="H74" s="166" t="s">
        <v>321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321</v>
      </c>
      <c r="D75" s="166" t="s">
        <v>321</v>
      </c>
      <c r="E75" s="166" t="s">
        <v>321</v>
      </c>
      <c r="F75" s="166" t="s">
        <v>321</v>
      </c>
      <c r="G75" s="166" t="s">
        <v>321</v>
      </c>
      <c r="H75" s="166" t="s">
        <v>321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321</v>
      </c>
      <c r="D76" s="166" t="s">
        <v>321</v>
      </c>
      <c r="E76" s="166" t="s">
        <v>321</v>
      </c>
      <c r="F76" s="166" t="s">
        <v>321</v>
      </c>
      <c r="G76" s="166" t="s">
        <v>321</v>
      </c>
      <c r="H76" s="166" t="s">
        <v>321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26357</v>
      </c>
      <c r="E79" s="178">
        <f t="shared" si="33"/>
        <v>75897</v>
      </c>
      <c r="F79" s="178">
        <f t="shared" si="33"/>
        <v>85480</v>
      </c>
      <c r="G79" s="178">
        <f t="shared" si="33"/>
        <v>99662</v>
      </c>
      <c r="H79" s="178">
        <f t="shared" si="33"/>
        <v>112305</v>
      </c>
      <c r="I79" s="179">
        <f>IFERROR(H79/G79-1,"-")</f>
        <v>0.12685878268547701</v>
      </c>
      <c r="J79" s="178">
        <f>IFERROR(H79-G79,"-")</f>
        <v>12643</v>
      </c>
      <c r="K79" s="179">
        <f>IFERROR(H79/H$9,"-")</f>
        <v>0.15566006353641701</v>
      </c>
    </row>
    <row r="80" spans="2:11" x14ac:dyDescent="0.25">
      <c r="B80" s="161" t="s">
        <v>99</v>
      </c>
      <c r="C80" s="162">
        <v>6348</v>
      </c>
      <c r="D80" s="162">
        <v>15318</v>
      </c>
      <c r="E80" s="162">
        <v>37020</v>
      </c>
      <c r="F80" s="162">
        <v>38724</v>
      </c>
      <c r="G80" s="162">
        <v>48784</v>
      </c>
      <c r="H80" s="162">
        <v>53287</v>
      </c>
      <c r="I80" s="180">
        <f>IFERROR(H80/G80-1,"-")</f>
        <v>9.2304854050508256E-2</v>
      </c>
      <c r="J80" s="183">
        <f t="shared" ref="J80:J91" si="34">IFERROR(H80-G80,"-")</f>
        <v>4503</v>
      </c>
      <c r="K80" s="163">
        <f t="shared" ref="K80:K91" si="35">IFERROR(H80/H$9,"-")</f>
        <v>7.385831268122571E-2</v>
      </c>
    </row>
    <row r="81" spans="2:11" x14ac:dyDescent="0.25">
      <c r="B81" s="165" t="s">
        <v>105</v>
      </c>
      <c r="C81" s="166">
        <v>1948</v>
      </c>
      <c r="D81" s="166">
        <v>8262</v>
      </c>
      <c r="E81" s="166">
        <v>18325</v>
      </c>
      <c r="F81" s="166">
        <v>20720</v>
      </c>
      <c r="G81" s="166">
        <v>21206</v>
      </c>
      <c r="H81" s="166">
        <v>16438</v>
      </c>
      <c r="I81" s="181">
        <f>IFERROR(H81/G81-1,"-")</f>
        <v>-0.22484202584174295</v>
      </c>
      <c r="J81" s="184">
        <f t="shared" si="34"/>
        <v>-4768</v>
      </c>
      <c r="K81" s="167">
        <f t="shared" si="35"/>
        <v>2.2783848665790685E-2</v>
      </c>
    </row>
    <row r="82" spans="2:11" x14ac:dyDescent="0.25">
      <c r="B82" s="165" t="s">
        <v>102</v>
      </c>
      <c r="C82" s="166">
        <v>4400</v>
      </c>
      <c r="D82" s="166">
        <v>7056</v>
      </c>
      <c r="E82" s="166">
        <v>18695</v>
      </c>
      <c r="F82" s="166">
        <v>18004</v>
      </c>
      <c r="G82" s="166">
        <v>27578</v>
      </c>
      <c r="H82" s="166">
        <v>36849</v>
      </c>
      <c r="I82" s="181">
        <f>IFERROR(H82/G82-1,"-")</f>
        <v>0.33617376169410407</v>
      </c>
      <c r="J82" s="184">
        <f t="shared" si="34"/>
        <v>9271</v>
      </c>
      <c r="K82" s="167">
        <f t="shared" si="35"/>
        <v>5.1074464015435028E-2</v>
      </c>
    </row>
    <row r="83" spans="2:11" x14ac:dyDescent="0.25">
      <c r="B83" s="161" t="s">
        <v>109</v>
      </c>
      <c r="C83" s="162">
        <v>19675</v>
      </c>
      <c r="D83" s="162">
        <v>11039</v>
      </c>
      <c r="E83" s="162">
        <v>38877</v>
      </c>
      <c r="F83" s="162">
        <v>46756</v>
      </c>
      <c r="G83" s="162">
        <v>50878</v>
      </c>
      <c r="H83" s="162">
        <v>59018</v>
      </c>
      <c r="I83" s="180">
        <f>IFERROR(H83/G83-1,"-")</f>
        <v>0.15999056566688941</v>
      </c>
      <c r="J83" s="183">
        <f t="shared" si="34"/>
        <v>8140</v>
      </c>
      <c r="K83" s="163">
        <f t="shared" si="35"/>
        <v>8.1801750855191299E-2</v>
      </c>
    </row>
    <row r="84" spans="2:11" x14ac:dyDescent="0.25">
      <c r="B84" s="165" t="s">
        <v>112</v>
      </c>
      <c r="C84" s="166">
        <v>1812</v>
      </c>
      <c r="D84" s="166">
        <v>443</v>
      </c>
      <c r="E84" s="166">
        <v>5286</v>
      </c>
      <c r="F84" s="166">
        <v>6342</v>
      </c>
      <c r="G84" s="166">
        <v>7933</v>
      </c>
      <c r="H84" s="166">
        <v>7684</v>
      </c>
      <c r="I84" s="181">
        <f t="shared" ref="I84:I91" si="36">IFERROR(H84/G84-1,"-")</f>
        <v>-3.1387873440060554E-2</v>
      </c>
      <c r="J84" s="184">
        <f t="shared" si="34"/>
        <v>-249</v>
      </c>
      <c r="K84" s="167">
        <f t="shared" si="35"/>
        <v>1.0650388924926124E-2</v>
      </c>
    </row>
    <row r="85" spans="2:11" x14ac:dyDescent="0.25">
      <c r="B85" s="165" t="s">
        <v>115</v>
      </c>
      <c r="C85" s="166">
        <v>4471</v>
      </c>
      <c r="D85" s="166">
        <v>2445</v>
      </c>
      <c r="E85" s="166">
        <v>8622</v>
      </c>
      <c r="F85" s="166">
        <v>9175</v>
      </c>
      <c r="G85" s="166">
        <v>10395</v>
      </c>
      <c r="H85" s="166">
        <v>12072</v>
      </c>
      <c r="I85" s="181">
        <f t="shared" si="36"/>
        <v>0.16132756132756132</v>
      </c>
      <c r="J85" s="184">
        <f t="shared" si="34"/>
        <v>1677</v>
      </c>
      <c r="K85" s="167">
        <f t="shared" si="35"/>
        <v>1.6732365317765247E-2</v>
      </c>
    </row>
    <row r="86" spans="2:11" x14ac:dyDescent="0.25">
      <c r="B86" s="165" t="s">
        <v>118</v>
      </c>
      <c r="C86" s="166">
        <v>798</v>
      </c>
      <c r="D86" s="166">
        <v>1787</v>
      </c>
      <c r="E86" s="166">
        <v>2912</v>
      </c>
      <c r="F86" s="166">
        <v>2859</v>
      </c>
      <c r="G86" s="166">
        <v>3249</v>
      </c>
      <c r="H86" s="166">
        <v>6864</v>
      </c>
      <c r="I86" s="181">
        <f t="shared" si="36"/>
        <v>1.1126500461680515</v>
      </c>
      <c r="J86" s="184">
        <f t="shared" si="34"/>
        <v>3615</v>
      </c>
      <c r="K86" s="167">
        <f t="shared" si="35"/>
        <v>9.5138299818704995E-3</v>
      </c>
    </row>
    <row r="87" spans="2:11" x14ac:dyDescent="0.25">
      <c r="B87" s="165" t="s">
        <v>125</v>
      </c>
      <c r="C87" s="166">
        <v>290</v>
      </c>
      <c r="D87" s="166">
        <v>415</v>
      </c>
      <c r="E87" s="166">
        <v>2579</v>
      </c>
      <c r="F87" s="166">
        <v>2372</v>
      </c>
      <c r="G87" s="166">
        <v>2998</v>
      </c>
      <c r="H87" s="166">
        <v>1854</v>
      </c>
      <c r="I87" s="181">
        <f t="shared" si="36"/>
        <v>-0.38158772515010009</v>
      </c>
      <c r="J87" s="184">
        <f t="shared" si="34"/>
        <v>-1144</v>
      </c>
      <c r="K87" s="167">
        <f t="shared" si="35"/>
        <v>2.5697320492989372E-3</v>
      </c>
    </row>
    <row r="88" spans="2:11" x14ac:dyDescent="0.25">
      <c r="B88" s="165" t="s">
        <v>121</v>
      </c>
      <c r="C88" s="166">
        <v>94</v>
      </c>
      <c r="D88" s="166">
        <v>181</v>
      </c>
      <c r="E88" s="166">
        <v>476</v>
      </c>
      <c r="F88" s="166">
        <v>362</v>
      </c>
      <c r="G88" s="166">
        <v>514</v>
      </c>
      <c r="H88" s="166">
        <v>537</v>
      </c>
      <c r="I88" s="181">
        <f t="shared" si="36"/>
        <v>4.474708171206232E-2</v>
      </c>
      <c r="J88" s="184">
        <f t="shared" si="34"/>
        <v>23</v>
      </c>
      <c r="K88" s="167">
        <f t="shared" si="35"/>
        <v>7.4430750295228121E-4</v>
      </c>
    </row>
    <row r="89" spans="2:11" x14ac:dyDescent="0.25">
      <c r="B89" s="165" t="s">
        <v>130</v>
      </c>
      <c r="C89" s="166">
        <v>1314</v>
      </c>
      <c r="D89" s="166">
        <v>137</v>
      </c>
      <c r="E89" s="166">
        <v>1917</v>
      </c>
      <c r="F89" s="166">
        <v>2893</v>
      </c>
      <c r="G89" s="166">
        <v>2073</v>
      </c>
      <c r="H89" s="166">
        <v>2315</v>
      </c>
      <c r="I89" s="181">
        <f t="shared" si="36"/>
        <v>0.11673902556681148</v>
      </c>
      <c r="J89" s="184">
        <f t="shared" si="34"/>
        <v>242</v>
      </c>
      <c r="K89" s="167">
        <f t="shared" si="35"/>
        <v>3.2086999428948436E-3</v>
      </c>
    </row>
    <row r="90" spans="2:11" x14ac:dyDescent="0.25">
      <c r="B90" s="165" t="s">
        <v>133</v>
      </c>
      <c r="C90" s="166">
        <v>2383</v>
      </c>
      <c r="D90" s="166">
        <v>226</v>
      </c>
      <c r="E90" s="166">
        <v>1764</v>
      </c>
      <c r="F90" s="166">
        <v>3260</v>
      </c>
      <c r="G90" s="166">
        <v>3058</v>
      </c>
      <c r="H90" s="166">
        <v>1964</v>
      </c>
      <c r="I90" s="181">
        <f t="shared" si="36"/>
        <v>-0.35775016350555922</v>
      </c>
      <c r="J90" s="184">
        <f t="shared" si="34"/>
        <v>-1094</v>
      </c>
      <c r="K90" s="167">
        <f t="shared" si="35"/>
        <v>2.7221972733673747E-3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5405</v>
      </c>
      <c r="E91" s="171">
        <f t="shared" si="37"/>
        <v>15321</v>
      </c>
      <c r="F91" s="171">
        <f t="shared" si="37"/>
        <v>19493</v>
      </c>
      <c r="G91" s="171">
        <f t="shared" si="37"/>
        <v>20658</v>
      </c>
      <c r="H91" s="171">
        <f t="shared" si="37"/>
        <v>25728</v>
      </c>
      <c r="I91" s="182">
        <f t="shared" si="36"/>
        <v>0.24542550101655536</v>
      </c>
      <c r="J91" s="185">
        <f t="shared" si="34"/>
        <v>5070</v>
      </c>
      <c r="K91" s="172">
        <f t="shared" si="35"/>
        <v>3.5660229862115998E-2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321</v>
      </c>
      <c r="D94" s="162" t="s">
        <v>321</v>
      </c>
      <c r="E94" s="162" t="s">
        <v>321</v>
      </c>
      <c r="F94" s="162" t="s">
        <v>321</v>
      </c>
      <c r="G94" s="162" t="s">
        <v>321</v>
      </c>
      <c r="H94" s="162" t="s">
        <v>321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321</v>
      </c>
      <c r="D95" s="166" t="s">
        <v>321</v>
      </c>
      <c r="E95" s="166" t="s">
        <v>321</v>
      </c>
      <c r="F95" s="166" t="s">
        <v>321</v>
      </c>
      <c r="G95" s="166" t="s">
        <v>321</v>
      </c>
      <c r="H95" s="166" t="s">
        <v>321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321</v>
      </c>
      <c r="D96" s="166" t="s">
        <v>321</v>
      </c>
      <c r="E96" s="166" t="s">
        <v>321</v>
      </c>
      <c r="F96" s="166" t="s">
        <v>321</v>
      </c>
      <c r="G96" s="166" t="s">
        <v>321</v>
      </c>
      <c r="H96" s="166" t="s">
        <v>321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321</v>
      </c>
      <c r="D97" s="162" t="s">
        <v>321</v>
      </c>
      <c r="E97" s="162" t="s">
        <v>321</v>
      </c>
      <c r="F97" s="162" t="s">
        <v>321</v>
      </c>
      <c r="G97" s="162" t="s">
        <v>321</v>
      </c>
      <c r="H97" s="162" t="s">
        <v>321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321</v>
      </c>
      <c r="D98" s="166" t="s">
        <v>321</v>
      </c>
      <c r="E98" s="166" t="s">
        <v>321</v>
      </c>
      <c r="F98" s="166" t="s">
        <v>321</v>
      </c>
      <c r="G98" s="166" t="s">
        <v>321</v>
      </c>
      <c r="H98" s="166" t="s">
        <v>321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321</v>
      </c>
      <c r="D99" s="166" t="s">
        <v>321</v>
      </c>
      <c r="E99" s="166" t="s">
        <v>321</v>
      </c>
      <c r="F99" s="166" t="s">
        <v>321</v>
      </c>
      <c r="G99" s="166" t="s">
        <v>321</v>
      </c>
      <c r="H99" s="166" t="s">
        <v>321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321</v>
      </c>
      <c r="D100" s="166" t="s">
        <v>321</v>
      </c>
      <c r="E100" s="166" t="s">
        <v>321</v>
      </c>
      <c r="F100" s="166" t="s">
        <v>321</v>
      </c>
      <c r="G100" s="166" t="s">
        <v>321</v>
      </c>
      <c r="H100" s="166" t="s">
        <v>321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321</v>
      </c>
      <c r="D101" s="166" t="s">
        <v>321</v>
      </c>
      <c r="E101" s="166" t="s">
        <v>321</v>
      </c>
      <c r="F101" s="166" t="s">
        <v>321</v>
      </c>
      <c r="G101" s="166" t="s">
        <v>321</v>
      </c>
      <c r="H101" s="166" t="s">
        <v>321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321</v>
      </c>
      <c r="D102" s="166" t="s">
        <v>321</v>
      </c>
      <c r="E102" s="166" t="s">
        <v>321</v>
      </c>
      <c r="F102" s="166" t="s">
        <v>321</v>
      </c>
      <c r="G102" s="166" t="s">
        <v>321</v>
      </c>
      <c r="H102" s="166" t="s">
        <v>321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321</v>
      </c>
      <c r="D103" s="166" t="s">
        <v>321</v>
      </c>
      <c r="E103" s="166" t="s">
        <v>321</v>
      </c>
      <c r="F103" s="166" t="s">
        <v>321</v>
      </c>
      <c r="G103" s="166" t="s">
        <v>321</v>
      </c>
      <c r="H103" s="166" t="s">
        <v>321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321</v>
      </c>
      <c r="D104" s="166" t="s">
        <v>321</v>
      </c>
      <c r="E104" s="166" t="s">
        <v>321</v>
      </c>
      <c r="F104" s="166" t="s">
        <v>321</v>
      </c>
      <c r="G104" s="166" t="s">
        <v>321</v>
      </c>
      <c r="H104" s="166" t="s">
        <v>321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1292</v>
      </c>
      <c r="E107" s="178">
        <f t="shared" si="43"/>
        <v>15703</v>
      </c>
      <c r="F107" s="178">
        <f t="shared" si="43"/>
        <v>18325</v>
      </c>
      <c r="G107" s="178">
        <f t="shared" si="43"/>
        <v>17901</v>
      </c>
      <c r="H107" s="178">
        <f t="shared" si="43"/>
        <v>19287</v>
      </c>
      <c r="I107" s="179">
        <f>IFERROR(H107/G107-1,"-")</f>
        <v>7.7425842131724432E-2</v>
      </c>
      <c r="J107" s="178">
        <f>IFERROR(H107-G107,"-")</f>
        <v>1386</v>
      </c>
      <c r="K107" s="179">
        <f>IFERROR(H107/H$9,"-")</f>
        <v>2.6732697969163215E-2</v>
      </c>
    </row>
    <row r="108" spans="2:11" x14ac:dyDescent="0.25">
      <c r="B108" s="161" t="s">
        <v>99</v>
      </c>
      <c r="C108" s="162">
        <v>1767</v>
      </c>
      <c r="D108" s="162">
        <v>931</v>
      </c>
      <c r="E108" s="162">
        <v>4339</v>
      </c>
      <c r="F108" s="162">
        <v>4018</v>
      </c>
      <c r="G108" s="162">
        <v>3129</v>
      </c>
      <c r="H108" s="162">
        <v>3725</v>
      </c>
      <c r="I108" s="180">
        <f>IFERROR(H108/G108-1,"-")</f>
        <v>0.19047619047619047</v>
      </c>
      <c r="J108" s="183">
        <f t="shared" ref="J108:J119" si="44">IFERROR(H108-G108,"-")</f>
        <v>596</v>
      </c>
      <c r="K108" s="163">
        <f t="shared" ref="K108:K119" si="45">IFERROR(H108/H$9,"-")</f>
        <v>5.1630269059539059E-3</v>
      </c>
    </row>
    <row r="109" spans="2:11" x14ac:dyDescent="0.25">
      <c r="B109" s="165" t="s">
        <v>105</v>
      </c>
      <c r="C109" s="166">
        <v>1178</v>
      </c>
      <c r="D109" s="166">
        <v>718</v>
      </c>
      <c r="E109" s="166">
        <v>3252</v>
      </c>
      <c r="F109" s="166">
        <v>2845</v>
      </c>
      <c r="G109" s="166">
        <v>1788</v>
      </c>
      <c r="H109" s="166">
        <v>2177</v>
      </c>
      <c r="I109" s="181">
        <f>IFERROR(H109/G109-1,"-")</f>
        <v>0.21756152125279637</v>
      </c>
      <c r="J109" s="184">
        <f t="shared" si="44"/>
        <v>389</v>
      </c>
      <c r="K109" s="167">
        <f t="shared" si="45"/>
        <v>3.0174253890635308E-3</v>
      </c>
    </row>
    <row r="110" spans="2:11" x14ac:dyDescent="0.25">
      <c r="B110" s="165" t="s">
        <v>102</v>
      </c>
      <c r="C110" s="166">
        <v>589</v>
      </c>
      <c r="D110" s="166">
        <v>213</v>
      </c>
      <c r="E110" s="166">
        <v>1087</v>
      </c>
      <c r="F110" s="166">
        <v>1173</v>
      </c>
      <c r="G110" s="166">
        <v>1341</v>
      </c>
      <c r="H110" s="166">
        <v>1548</v>
      </c>
      <c r="I110" s="181">
        <f>IFERROR(H110/G110-1,"-")</f>
        <v>0.15436241610738266</v>
      </c>
      <c r="J110" s="184">
        <f t="shared" si="44"/>
        <v>207</v>
      </c>
      <c r="K110" s="167">
        <f t="shared" si="45"/>
        <v>2.1456015168903747E-3</v>
      </c>
    </row>
    <row r="111" spans="2:11" x14ac:dyDescent="0.25">
      <c r="B111" s="161" t="s">
        <v>109</v>
      </c>
      <c r="C111" s="162">
        <v>11615</v>
      </c>
      <c r="D111" s="162">
        <v>361</v>
      </c>
      <c r="E111" s="162">
        <v>11364</v>
      </c>
      <c r="F111" s="162">
        <v>14307</v>
      </c>
      <c r="G111" s="162">
        <v>14772</v>
      </c>
      <c r="H111" s="162">
        <v>15562</v>
      </c>
      <c r="I111" s="180">
        <f>IFERROR(H111/G111-1,"-")</f>
        <v>5.3479555916599031E-2</v>
      </c>
      <c r="J111" s="183">
        <f t="shared" si="44"/>
        <v>790</v>
      </c>
      <c r="K111" s="163">
        <f t="shared" si="45"/>
        <v>2.1569671063209311E-2</v>
      </c>
    </row>
    <row r="112" spans="2:11" x14ac:dyDescent="0.25">
      <c r="B112" s="165" t="s">
        <v>112</v>
      </c>
      <c r="C112" s="166">
        <v>6038</v>
      </c>
      <c r="D112" s="166">
        <v>105</v>
      </c>
      <c r="E112" s="166">
        <v>6928</v>
      </c>
      <c r="F112" s="166">
        <v>8513</v>
      </c>
      <c r="G112" s="166">
        <v>8358</v>
      </c>
      <c r="H112" s="166">
        <v>8711</v>
      </c>
      <c r="I112" s="181">
        <f t="shared" ref="I112:I119" si="46">IFERROR(H112/G112-1,"-")</f>
        <v>4.2234984446039681E-2</v>
      </c>
      <c r="J112" s="184">
        <f t="shared" si="44"/>
        <v>353</v>
      </c>
      <c r="K112" s="167">
        <f t="shared" si="45"/>
        <v>1.2073859698728717E-2</v>
      </c>
    </row>
    <row r="113" spans="2:11" x14ac:dyDescent="0.25">
      <c r="B113" s="165" t="s">
        <v>115</v>
      </c>
      <c r="C113" s="166">
        <v>474</v>
      </c>
      <c r="D113" s="166">
        <v>30</v>
      </c>
      <c r="E113" s="166">
        <v>425</v>
      </c>
      <c r="F113" s="166">
        <v>737</v>
      </c>
      <c r="G113" s="166">
        <v>718</v>
      </c>
      <c r="H113" s="166">
        <v>871</v>
      </c>
      <c r="I113" s="181">
        <f t="shared" si="46"/>
        <v>0.21309192200557092</v>
      </c>
      <c r="J113" s="184">
        <f t="shared" si="44"/>
        <v>153</v>
      </c>
      <c r="K113" s="167">
        <f t="shared" si="45"/>
        <v>1.2072473651237186E-3</v>
      </c>
    </row>
    <row r="114" spans="2:11" x14ac:dyDescent="0.25">
      <c r="B114" s="165" t="s">
        <v>118</v>
      </c>
      <c r="C114" s="166">
        <v>623</v>
      </c>
      <c r="D114" s="166">
        <v>63</v>
      </c>
      <c r="E114" s="166">
        <v>577</v>
      </c>
      <c r="F114" s="166">
        <v>819</v>
      </c>
      <c r="G114" s="166">
        <v>834</v>
      </c>
      <c r="H114" s="166">
        <v>907</v>
      </c>
      <c r="I114" s="181">
        <f t="shared" si="46"/>
        <v>8.7529976019184552E-2</v>
      </c>
      <c r="J114" s="184">
        <f t="shared" si="44"/>
        <v>73</v>
      </c>
      <c r="K114" s="167">
        <f t="shared" si="45"/>
        <v>1.2571450748188435E-3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226</v>
      </c>
      <c r="F115" s="166">
        <v>295</v>
      </c>
      <c r="G115" s="166">
        <v>316</v>
      </c>
      <c r="H115" s="166">
        <v>356</v>
      </c>
      <c r="I115" s="181">
        <f t="shared" si="46"/>
        <v>0.12658227848101267</v>
      </c>
      <c r="J115" s="184">
        <f t="shared" si="44"/>
        <v>40</v>
      </c>
      <c r="K115" s="167">
        <f t="shared" si="45"/>
        <v>4.9343290698512495E-4</v>
      </c>
    </row>
    <row r="116" spans="2:11" x14ac:dyDescent="0.25">
      <c r="B116" s="165" t="s">
        <v>121</v>
      </c>
      <c r="C116" s="166">
        <v>252</v>
      </c>
      <c r="D116" s="166">
        <v>11</v>
      </c>
      <c r="E116" s="166">
        <v>234</v>
      </c>
      <c r="F116" s="166">
        <v>293</v>
      </c>
      <c r="G116" s="166">
        <v>249</v>
      </c>
      <c r="H116" s="166">
        <v>297</v>
      </c>
      <c r="I116" s="181">
        <f t="shared" si="46"/>
        <v>0.19277108433734935</v>
      </c>
      <c r="J116" s="184">
        <f t="shared" si="44"/>
        <v>48</v>
      </c>
      <c r="K116" s="167">
        <f t="shared" si="45"/>
        <v>4.1165610498478122E-4</v>
      </c>
    </row>
    <row r="117" spans="2:11" x14ac:dyDescent="0.25">
      <c r="B117" s="165" t="s">
        <v>130</v>
      </c>
      <c r="C117" s="166">
        <v>180</v>
      </c>
      <c r="D117" s="166">
        <v>9</v>
      </c>
      <c r="E117" s="166">
        <v>62</v>
      </c>
      <c r="F117" s="166">
        <v>114</v>
      </c>
      <c r="G117" s="166">
        <v>72</v>
      </c>
      <c r="H117" s="166">
        <v>66</v>
      </c>
      <c r="I117" s="181">
        <f t="shared" si="46"/>
        <v>-8.333333333333337E-2</v>
      </c>
      <c r="J117" s="184">
        <f t="shared" si="44"/>
        <v>-6</v>
      </c>
      <c r="K117" s="167">
        <f t="shared" si="45"/>
        <v>9.1479134441062486E-5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80</v>
      </c>
      <c r="F118" s="166">
        <v>72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9.4251229424124991E-5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138</v>
      </c>
      <c r="E119" s="171">
        <f t="shared" si="47"/>
        <v>2832</v>
      </c>
      <c r="F119" s="171">
        <f t="shared" si="47"/>
        <v>3464</v>
      </c>
      <c r="G119" s="171">
        <f t="shared" si="47"/>
        <v>4135</v>
      </c>
      <c r="H119" s="171">
        <f t="shared" si="47"/>
        <v>4286</v>
      </c>
      <c r="I119" s="182">
        <f t="shared" si="46"/>
        <v>3.651753325272078E-2</v>
      </c>
      <c r="J119" s="185">
        <f t="shared" si="44"/>
        <v>151</v>
      </c>
      <c r="K119" s="172">
        <f t="shared" si="45"/>
        <v>5.9405995487029368E-3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321</v>
      </c>
      <c r="D122" s="162" t="s">
        <v>321</v>
      </c>
      <c r="E122" s="162" t="s">
        <v>321</v>
      </c>
      <c r="F122" s="162" t="s">
        <v>321</v>
      </c>
      <c r="G122" s="162" t="s">
        <v>321</v>
      </c>
      <c r="H122" s="162" t="s">
        <v>321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321</v>
      </c>
      <c r="D123" s="166" t="s">
        <v>321</v>
      </c>
      <c r="E123" s="166" t="s">
        <v>321</v>
      </c>
      <c r="F123" s="166" t="s">
        <v>321</v>
      </c>
      <c r="G123" s="166" t="s">
        <v>321</v>
      </c>
      <c r="H123" s="166" t="s">
        <v>321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321</v>
      </c>
      <c r="D124" s="166" t="s">
        <v>321</v>
      </c>
      <c r="E124" s="166" t="s">
        <v>321</v>
      </c>
      <c r="F124" s="166" t="s">
        <v>321</v>
      </c>
      <c r="G124" s="166" t="s">
        <v>321</v>
      </c>
      <c r="H124" s="166" t="s">
        <v>321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321</v>
      </c>
      <c r="D125" s="162" t="s">
        <v>321</v>
      </c>
      <c r="E125" s="162" t="s">
        <v>321</v>
      </c>
      <c r="F125" s="162" t="s">
        <v>321</v>
      </c>
      <c r="G125" s="162" t="s">
        <v>321</v>
      </c>
      <c r="H125" s="162" t="s">
        <v>321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321</v>
      </c>
      <c r="D126" s="166" t="s">
        <v>321</v>
      </c>
      <c r="E126" s="166" t="s">
        <v>321</v>
      </c>
      <c r="F126" s="166" t="s">
        <v>321</v>
      </c>
      <c r="G126" s="166" t="s">
        <v>321</v>
      </c>
      <c r="H126" s="166" t="s">
        <v>321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321</v>
      </c>
      <c r="D127" s="166" t="s">
        <v>321</v>
      </c>
      <c r="E127" s="166" t="s">
        <v>321</v>
      </c>
      <c r="F127" s="166" t="s">
        <v>321</v>
      </c>
      <c r="G127" s="166" t="s">
        <v>321</v>
      </c>
      <c r="H127" s="166" t="s">
        <v>321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321</v>
      </c>
      <c r="D128" s="166" t="s">
        <v>321</v>
      </c>
      <c r="E128" s="166" t="s">
        <v>321</v>
      </c>
      <c r="F128" s="166" t="s">
        <v>321</v>
      </c>
      <c r="G128" s="166" t="s">
        <v>321</v>
      </c>
      <c r="H128" s="166" t="s">
        <v>321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321</v>
      </c>
      <c r="D129" s="166" t="s">
        <v>321</v>
      </c>
      <c r="E129" s="166" t="s">
        <v>321</v>
      </c>
      <c r="F129" s="166" t="s">
        <v>321</v>
      </c>
      <c r="G129" s="166" t="s">
        <v>321</v>
      </c>
      <c r="H129" s="166" t="s">
        <v>321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321</v>
      </c>
      <c r="D130" s="166" t="s">
        <v>321</v>
      </c>
      <c r="E130" s="166" t="s">
        <v>321</v>
      </c>
      <c r="F130" s="166" t="s">
        <v>321</v>
      </c>
      <c r="G130" s="166" t="s">
        <v>321</v>
      </c>
      <c r="H130" s="166" t="s">
        <v>321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321</v>
      </c>
      <c r="D131" s="166" t="s">
        <v>321</v>
      </c>
      <c r="E131" s="166" t="s">
        <v>321</v>
      </c>
      <c r="F131" s="166" t="s">
        <v>321</v>
      </c>
      <c r="G131" s="166" t="s">
        <v>321</v>
      </c>
      <c r="H131" s="166" t="s">
        <v>321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321</v>
      </c>
      <c r="D132" s="166" t="s">
        <v>321</v>
      </c>
      <c r="E132" s="166" t="s">
        <v>321</v>
      </c>
      <c r="F132" s="166" t="s">
        <v>321</v>
      </c>
      <c r="G132" s="166" t="s">
        <v>321</v>
      </c>
      <c r="H132" s="166" t="s">
        <v>321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8196</v>
      </c>
      <c r="E135" s="178">
        <f t="shared" si="53"/>
        <v>25747</v>
      </c>
      <c r="F135" s="178">
        <f t="shared" si="53"/>
        <v>27187</v>
      </c>
      <c r="G135" s="178">
        <f t="shared" si="53"/>
        <v>28802</v>
      </c>
      <c r="H135" s="178">
        <f t="shared" si="53"/>
        <v>30661</v>
      </c>
      <c r="I135" s="179">
        <f>IFERROR(H135/G135-1,"-")</f>
        <v>6.4544128879938878E-2</v>
      </c>
      <c r="J135" s="178">
        <f>IFERROR(H135-G135,"-")</f>
        <v>1859</v>
      </c>
      <c r="K135" s="179">
        <f>IFERROR(H135/H$9,"-")</f>
        <v>4.2497602137839652E-2</v>
      </c>
    </row>
    <row r="136" spans="2:11" x14ac:dyDescent="0.25">
      <c r="B136" s="161" t="s">
        <v>99</v>
      </c>
      <c r="C136" s="162">
        <v>742</v>
      </c>
      <c r="D136" s="162">
        <v>4201</v>
      </c>
      <c r="E136" s="162">
        <v>4344</v>
      </c>
      <c r="F136" s="162">
        <v>5028</v>
      </c>
      <c r="G136" s="162">
        <v>4139</v>
      </c>
      <c r="H136" s="162">
        <v>4480</v>
      </c>
      <c r="I136" s="180">
        <f>IFERROR(H136/G136-1,"-")</f>
        <v>8.2387050012080243E-2</v>
      </c>
      <c r="J136" s="183">
        <f t="shared" ref="J136:J147" si="54">IFERROR(H136-G136,"-")</f>
        <v>341</v>
      </c>
      <c r="K136" s="163">
        <f t="shared" ref="K136:K147" si="55">IFERROR(H136/H$9,"-")</f>
        <v>6.2094927620599989E-3</v>
      </c>
    </row>
    <row r="137" spans="2:11" x14ac:dyDescent="0.25">
      <c r="B137" s="165" t="s">
        <v>105</v>
      </c>
      <c r="C137" s="166">
        <v>617</v>
      </c>
      <c r="D137" s="166">
        <v>2763</v>
      </c>
      <c r="E137" s="166">
        <v>3031</v>
      </c>
      <c r="F137" s="166">
        <v>3466</v>
      </c>
      <c r="G137" s="166">
        <v>2932</v>
      </c>
      <c r="H137" s="166">
        <v>2829</v>
      </c>
      <c r="I137" s="181">
        <f>IFERROR(H137/G137-1,"-")</f>
        <v>-3.5129604365620737E-2</v>
      </c>
      <c r="J137" s="184">
        <f t="shared" si="54"/>
        <v>-103</v>
      </c>
      <c r="K137" s="167">
        <f t="shared" si="55"/>
        <v>3.9211283535419061E-3</v>
      </c>
    </row>
    <row r="138" spans="2:11" x14ac:dyDescent="0.25">
      <c r="B138" s="165" t="s">
        <v>102</v>
      </c>
      <c r="C138" s="166">
        <v>125</v>
      </c>
      <c r="D138" s="166">
        <v>1438</v>
      </c>
      <c r="E138" s="166">
        <v>1313</v>
      </c>
      <c r="F138" s="166">
        <v>1562</v>
      </c>
      <c r="G138" s="166">
        <v>1207</v>
      </c>
      <c r="H138" s="166">
        <v>1651</v>
      </c>
      <c r="I138" s="181">
        <f>IFERROR(H138/G138-1,"-")</f>
        <v>0.3678541839270919</v>
      </c>
      <c r="J138" s="184">
        <f t="shared" si="54"/>
        <v>444</v>
      </c>
      <c r="K138" s="167">
        <f t="shared" si="55"/>
        <v>2.2883644085180932E-3</v>
      </c>
    </row>
    <row r="139" spans="2:11" x14ac:dyDescent="0.25">
      <c r="B139" s="161" t="s">
        <v>109</v>
      </c>
      <c r="C139" s="162">
        <v>12270</v>
      </c>
      <c r="D139" s="162">
        <v>3995</v>
      </c>
      <c r="E139" s="162">
        <v>21403</v>
      </c>
      <c r="F139" s="162">
        <v>22159</v>
      </c>
      <c r="G139" s="162">
        <v>24663</v>
      </c>
      <c r="H139" s="162">
        <v>26181</v>
      </c>
      <c r="I139" s="180">
        <f>IFERROR(H139/G139-1,"-")</f>
        <v>6.1549689818756859E-2</v>
      </c>
      <c r="J139" s="183">
        <f t="shared" si="54"/>
        <v>1518</v>
      </c>
      <c r="K139" s="163">
        <f t="shared" si="55"/>
        <v>3.6288109375779649E-2</v>
      </c>
    </row>
    <row r="140" spans="2:11" x14ac:dyDescent="0.25">
      <c r="B140" s="165" t="s">
        <v>112</v>
      </c>
      <c r="C140" s="166">
        <v>6096</v>
      </c>
      <c r="D140" s="166">
        <v>264</v>
      </c>
      <c r="E140" s="166">
        <v>7784</v>
      </c>
      <c r="F140" s="166">
        <v>8638</v>
      </c>
      <c r="G140" s="166">
        <v>10525</v>
      </c>
      <c r="H140" s="166">
        <v>11641</v>
      </c>
      <c r="I140" s="181">
        <f t="shared" ref="I140:I147" si="56">IFERROR(H140/G140-1,"-")</f>
        <v>0.10603325415676967</v>
      </c>
      <c r="J140" s="184">
        <f t="shared" si="54"/>
        <v>1116</v>
      </c>
      <c r="K140" s="167">
        <f t="shared" si="55"/>
        <v>1.613497884891528E-2</v>
      </c>
    </row>
    <row r="141" spans="2:11" x14ac:dyDescent="0.25">
      <c r="B141" s="165" t="s">
        <v>115</v>
      </c>
      <c r="C141" s="166">
        <v>664</v>
      </c>
      <c r="D141" s="166">
        <v>350</v>
      </c>
      <c r="E141" s="166">
        <v>1817</v>
      </c>
      <c r="F141" s="166">
        <v>1432</v>
      </c>
      <c r="G141" s="166">
        <v>1629</v>
      </c>
      <c r="H141" s="166">
        <v>1605</v>
      </c>
      <c r="I141" s="181">
        <f t="shared" si="56"/>
        <v>-1.4732965009208066E-2</v>
      </c>
      <c r="J141" s="184">
        <f t="shared" si="54"/>
        <v>-24</v>
      </c>
      <c r="K141" s="167">
        <f t="shared" si="55"/>
        <v>2.2246062239076559E-3</v>
      </c>
    </row>
    <row r="142" spans="2:11" x14ac:dyDescent="0.25">
      <c r="B142" s="165" t="s">
        <v>118</v>
      </c>
      <c r="C142" s="166">
        <v>466</v>
      </c>
      <c r="D142" s="166">
        <v>950</v>
      </c>
      <c r="E142" s="166">
        <v>2321</v>
      </c>
      <c r="F142" s="166">
        <v>2327</v>
      </c>
      <c r="G142" s="166">
        <v>2257</v>
      </c>
      <c r="H142" s="166">
        <v>2538</v>
      </c>
      <c r="I142" s="181">
        <f t="shared" si="56"/>
        <v>0.12450155073105895</v>
      </c>
      <c r="J142" s="184">
        <f t="shared" si="54"/>
        <v>281</v>
      </c>
      <c r="K142" s="167">
        <f t="shared" si="55"/>
        <v>3.517788533506312E-3</v>
      </c>
    </row>
    <row r="143" spans="2:11" x14ac:dyDescent="0.25">
      <c r="B143" s="165" t="s">
        <v>125</v>
      </c>
      <c r="C143" s="166">
        <v>359</v>
      </c>
      <c r="D143" s="166">
        <v>104</v>
      </c>
      <c r="E143" s="166">
        <v>1111</v>
      </c>
      <c r="F143" s="166">
        <v>847</v>
      </c>
      <c r="G143" s="166">
        <v>722</v>
      </c>
      <c r="H143" s="166">
        <v>835</v>
      </c>
      <c r="I143" s="181">
        <f t="shared" si="56"/>
        <v>0.15650969529085867</v>
      </c>
      <c r="J143" s="184">
        <f t="shared" si="54"/>
        <v>113</v>
      </c>
      <c r="K143" s="167">
        <f t="shared" si="55"/>
        <v>1.1573496554285936E-3</v>
      </c>
    </row>
    <row r="144" spans="2:11" x14ac:dyDescent="0.25">
      <c r="B144" s="165" t="s">
        <v>121</v>
      </c>
      <c r="C144" s="166">
        <v>190</v>
      </c>
      <c r="D144" s="166">
        <v>71</v>
      </c>
      <c r="E144" s="166">
        <v>557</v>
      </c>
      <c r="F144" s="166">
        <v>406</v>
      </c>
      <c r="G144" s="166">
        <v>471</v>
      </c>
      <c r="H144" s="166">
        <v>494</v>
      </c>
      <c r="I144" s="181">
        <f t="shared" si="56"/>
        <v>4.8832271762208057E-2</v>
      </c>
      <c r="J144" s="184">
        <f t="shared" si="54"/>
        <v>23</v>
      </c>
      <c r="K144" s="167">
        <f t="shared" si="55"/>
        <v>6.8470746081643742E-4</v>
      </c>
    </row>
    <row r="145" spans="2:11" x14ac:dyDescent="0.25">
      <c r="B145" s="165" t="s">
        <v>130</v>
      </c>
      <c r="C145" s="166">
        <v>380</v>
      </c>
      <c r="D145" s="166">
        <v>30</v>
      </c>
      <c r="E145" s="166">
        <v>230</v>
      </c>
      <c r="F145" s="166">
        <v>294</v>
      </c>
      <c r="G145" s="166">
        <v>188</v>
      </c>
      <c r="H145" s="166">
        <v>283</v>
      </c>
      <c r="I145" s="181">
        <f t="shared" si="56"/>
        <v>0.50531914893617014</v>
      </c>
      <c r="J145" s="184">
        <f t="shared" si="54"/>
        <v>95</v>
      </c>
      <c r="K145" s="167">
        <f t="shared" si="55"/>
        <v>3.9225144010334372E-4</v>
      </c>
    </row>
    <row r="146" spans="2:11" x14ac:dyDescent="0.25">
      <c r="B146" s="165" t="s">
        <v>133</v>
      </c>
      <c r="C146" s="166">
        <v>656</v>
      </c>
      <c r="D146" s="166">
        <v>10</v>
      </c>
      <c r="E146" s="166">
        <v>182</v>
      </c>
      <c r="F146" s="166">
        <v>293</v>
      </c>
      <c r="G146" s="166">
        <v>322</v>
      </c>
      <c r="H146" s="166">
        <v>295</v>
      </c>
      <c r="I146" s="181">
        <f t="shared" si="56"/>
        <v>-8.3850931677018625E-2</v>
      </c>
      <c r="J146" s="184">
        <f t="shared" si="54"/>
        <v>-27</v>
      </c>
      <c r="K146" s="167">
        <f t="shared" si="55"/>
        <v>4.0888401000171868E-4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2216</v>
      </c>
      <c r="E147" s="171">
        <f t="shared" si="57"/>
        <v>7401</v>
      </c>
      <c r="F147" s="171">
        <f t="shared" si="57"/>
        <v>7922</v>
      </c>
      <c r="G147" s="171">
        <f t="shared" si="57"/>
        <v>8549</v>
      </c>
      <c r="H147" s="171">
        <f t="shared" si="57"/>
        <v>8490</v>
      </c>
      <c r="I147" s="182">
        <f t="shared" si="56"/>
        <v>-6.9013919756696351E-3</v>
      </c>
      <c r="J147" s="185">
        <f t="shared" si="54"/>
        <v>-59</v>
      </c>
      <c r="K147" s="172">
        <f t="shared" si="55"/>
        <v>1.1767543203100311E-2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687</v>
      </c>
      <c r="E149" s="178">
        <f t="shared" si="58"/>
        <v>7811</v>
      </c>
      <c r="F149" s="178">
        <f t="shared" si="58"/>
        <v>10193</v>
      </c>
      <c r="G149" s="178">
        <f t="shared" si="58"/>
        <v>29712</v>
      </c>
      <c r="H149" s="178">
        <f t="shared" si="58"/>
        <v>28810</v>
      </c>
      <c r="I149" s="179">
        <f>IFERROR(H149/G149-1,"-")</f>
        <v>-3.0358104469574543E-2</v>
      </c>
      <c r="J149" s="178">
        <f>IFERROR(H149-G149,"-")</f>
        <v>-902</v>
      </c>
      <c r="K149" s="179">
        <f>IFERROR(H149/H$9,"-")</f>
        <v>3.9932028231015305E-2</v>
      </c>
    </row>
    <row r="150" spans="2:11" x14ac:dyDescent="0.25">
      <c r="B150" s="161" t="s">
        <v>99</v>
      </c>
      <c r="C150" s="162">
        <v>287</v>
      </c>
      <c r="D150" s="162">
        <v>269</v>
      </c>
      <c r="E150" s="162">
        <v>1405</v>
      </c>
      <c r="F150" s="162">
        <v>2448</v>
      </c>
      <c r="G150" s="162">
        <v>3381</v>
      </c>
      <c r="H150" s="162">
        <v>3416</v>
      </c>
      <c r="I150" s="180">
        <f>IFERROR(H150/G150-1,"-")</f>
        <v>1.0351966873705987E-2</v>
      </c>
      <c r="J150" s="183">
        <f t="shared" ref="J150:J161" si="59">IFERROR(H150-G150,"-")</f>
        <v>35</v>
      </c>
      <c r="K150" s="163">
        <f t="shared" ref="K150:K161" si="60">IFERROR(H150/H$9,"-")</f>
        <v>4.7347382310707498E-3</v>
      </c>
    </row>
    <row r="151" spans="2:11" x14ac:dyDescent="0.25">
      <c r="B151" s="165" t="s">
        <v>105</v>
      </c>
      <c r="C151" s="166">
        <v>245</v>
      </c>
      <c r="D151" s="166">
        <v>85</v>
      </c>
      <c r="E151" s="166">
        <v>477</v>
      </c>
      <c r="F151" s="166">
        <v>947</v>
      </c>
      <c r="G151" s="166">
        <v>2198</v>
      </c>
      <c r="H151" s="166">
        <v>1835</v>
      </c>
      <c r="I151" s="181">
        <f>IFERROR(H151/G151-1,"-")</f>
        <v>-0.16515013648771615</v>
      </c>
      <c r="J151" s="184">
        <f t="shared" si="59"/>
        <v>-363</v>
      </c>
      <c r="K151" s="167">
        <f t="shared" si="60"/>
        <v>2.5433971469598434E-3</v>
      </c>
    </row>
    <row r="152" spans="2:11" x14ac:dyDescent="0.25">
      <c r="B152" s="165" t="s">
        <v>102</v>
      </c>
      <c r="C152" s="166">
        <v>42</v>
      </c>
      <c r="D152" s="166">
        <v>184</v>
      </c>
      <c r="E152" s="166">
        <v>928</v>
      </c>
      <c r="F152" s="166">
        <v>1501</v>
      </c>
      <c r="G152" s="166">
        <v>1183</v>
      </c>
      <c r="H152" s="166">
        <v>1581</v>
      </c>
      <c r="I152" s="181">
        <f>IFERROR(H152/G152-1,"-")</f>
        <v>0.33643279797125958</v>
      </c>
      <c r="J152" s="184">
        <f t="shared" si="59"/>
        <v>398</v>
      </c>
      <c r="K152" s="167">
        <f t="shared" si="60"/>
        <v>2.191341084110906E-3</v>
      </c>
    </row>
    <row r="153" spans="2:11" x14ac:dyDescent="0.25">
      <c r="B153" s="161" t="s">
        <v>109</v>
      </c>
      <c r="C153" s="162">
        <v>1626</v>
      </c>
      <c r="D153" s="162">
        <v>418</v>
      </c>
      <c r="E153" s="162">
        <v>6406</v>
      </c>
      <c r="F153" s="162">
        <v>7745</v>
      </c>
      <c r="G153" s="162">
        <v>26331</v>
      </c>
      <c r="H153" s="162">
        <v>25394</v>
      </c>
      <c r="I153" s="180">
        <f>IFERROR(H153/G153-1,"-")</f>
        <v>-3.55854316205233E-2</v>
      </c>
      <c r="J153" s="183">
        <f t="shared" si="59"/>
        <v>-937</v>
      </c>
      <c r="K153" s="163">
        <f t="shared" si="60"/>
        <v>3.5197289999944557E-2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2260</v>
      </c>
      <c r="F154" s="166">
        <v>1551</v>
      </c>
      <c r="G154" s="166">
        <v>16315</v>
      </c>
      <c r="H154" s="166">
        <v>16048</v>
      </c>
      <c r="I154" s="181">
        <f t="shared" ref="I154:I161" si="61">IFERROR(H154/G154-1,"-")</f>
        <v>-1.6365307998774115E-2</v>
      </c>
      <c r="J154" s="184">
        <f t="shared" si="59"/>
        <v>-267</v>
      </c>
      <c r="K154" s="167">
        <f t="shared" si="60"/>
        <v>2.2243290144093496E-2</v>
      </c>
    </row>
    <row r="155" spans="2:11" x14ac:dyDescent="0.25">
      <c r="B155" s="165" t="s">
        <v>115</v>
      </c>
      <c r="C155" s="166">
        <v>422</v>
      </c>
      <c r="D155" s="166">
        <v>121</v>
      </c>
      <c r="E155" s="166">
        <v>1141</v>
      </c>
      <c r="F155" s="166">
        <v>1711</v>
      </c>
      <c r="G155" s="166">
        <v>2150</v>
      </c>
      <c r="H155" s="166">
        <v>1663</v>
      </c>
      <c r="I155" s="181">
        <f t="shared" si="61"/>
        <v>-0.22651162790697676</v>
      </c>
      <c r="J155" s="184">
        <f t="shared" si="59"/>
        <v>-487</v>
      </c>
      <c r="K155" s="167">
        <f t="shared" si="60"/>
        <v>2.3049969784164686E-3</v>
      </c>
    </row>
    <row r="156" spans="2:11" x14ac:dyDescent="0.25">
      <c r="B156" s="165" t="s">
        <v>118</v>
      </c>
      <c r="C156" s="166">
        <v>56</v>
      </c>
      <c r="D156" s="166">
        <v>71</v>
      </c>
      <c r="E156" s="166">
        <v>272</v>
      </c>
      <c r="F156" s="166">
        <v>809</v>
      </c>
      <c r="G156" s="166">
        <v>700</v>
      </c>
      <c r="H156" s="166">
        <v>815</v>
      </c>
      <c r="I156" s="181">
        <f t="shared" si="61"/>
        <v>0.16428571428571437</v>
      </c>
      <c r="J156" s="184">
        <f t="shared" si="59"/>
        <v>115</v>
      </c>
      <c r="K156" s="167">
        <f t="shared" si="60"/>
        <v>1.1296287055979687E-3</v>
      </c>
    </row>
    <row r="157" spans="2:11" x14ac:dyDescent="0.25">
      <c r="B157" s="165" t="s">
        <v>125</v>
      </c>
      <c r="C157" s="166">
        <v>28</v>
      </c>
      <c r="D157" s="166">
        <v>10</v>
      </c>
      <c r="E157" s="166">
        <v>834</v>
      </c>
      <c r="F157" s="166">
        <v>528</v>
      </c>
      <c r="G157" s="166">
        <v>1553</v>
      </c>
      <c r="H157" s="166">
        <v>1901</v>
      </c>
      <c r="I157" s="181">
        <f t="shared" si="61"/>
        <v>0.22408242112041221</v>
      </c>
      <c r="J157" s="184">
        <f t="shared" si="59"/>
        <v>348</v>
      </c>
      <c r="K157" s="167">
        <f t="shared" si="60"/>
        <v>2.634876281400906E-3</v>
      </c>
    </row>
    <row r="158" spans="2:11" x14ac:dyDescent="0.25">
      <c r="B158" s="165" t="s">
        <v>121</v>
      </c>
      <c r="C158" s="166">
        <v>37</v>
      </c>
      <c r="D158" s="166">
        <v>24</v>
      </c>
      <c r="E158" s="166">
        <v>208</v>
      </c>
      <c r="F158" s="166">
        <v>400</v>
      </c>
      <c r="G158" s="166">
        <v>387</v>
      </c>
      <c r="H158" s="166">
        <v>79</v>
      </c>
      <c r="I158" s="181">
        <f t="shared" si="61"/>
        <v>-0.79586563307493541</v>
      </c>
      <c r="J158" s="184">
        <f t="shared" si="59"/>
        <v>-308</v>
      </c>
      <c r="K158" s="167">
        <f t="shared" si="60"/>
        <v>1.0949775183096874E-4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179</v>
      </c>
      <c r="F159" s="166">
        <v>184</v>
      </c>
      <c r="G159" s="166">
        <v>596</v>
      </c>
      <c r="H159" s="166">
        <v>806</v>
      </c>
      <c r="I159" s="181">
        <f t="shared" si="61"/>
        <v>0.3523489932885906</v>
      </c>
      <c r="J159" s="184">
        <f t="shared" si="59"/>
        <v>210</v>
      </c>
      <c r="K159" s="167">
        <f t="shared" si="60"/>
        <v>1.1171542781741874E-3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145</v>
      </c>
      <c r="F160" s="166">
        <v>59</v>
      </c>
      <c r="G160" s="166">
        <v>1546</v>
      </c>
      <c r="H160" s="166">
        <v>1450</v>
      </c>
      <c r="I160" s="181">
        <f t="shared" si="61"/>
        <v>-6.2095730918499403E-2</v>
      </c>
      <c r="J160" s="184">
        <f t="shared" si="59"/>
        <v>-96</v>
      </c>
      <c r="K160" s="167">
        <f t="shared" si="60"/>
        <v>2.0097688627203122E-3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183</v>
      </c>
      <c r="E161" s="171">
        <f t="shared" si="62"/>
        <v>1367</v>
      </c>
      <c r="F161" s="171">
        <f t="shared" si="62"/>
        <v>2503</v>
      </c>
      <c r="G161" s="171">
        <f t="shared" si="62"/>
        <v>3084</v>
      </c>
      <c r="H161" s="171">
        <f t="shared" si="62"/>
        <v>2632</v>
      </c>
      <c r="I161" s="182">
        <f t="shared" si="61"/>
        <v>-0.14656290531776917</v>
      </c>
      <c r="J161" s="185">
        <f t="shared" si="59"/>
        <v>-452</v>
      </c>
      <c r="K161" s="172">
        <f t="shared" si="60"/>
        <v>3.6480769977102496E-3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91C4F-D9E1-4BAC-9D9B-616ADC1C6E19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265</v>
      </c>
      <c r="L6" s="174" t="s">
        <v>266</v>
      </c>
      <c r="M6" s="174" t="s">
        <v>267</v>
      </c>
      <c r="N6" s="174" t="s">
        <v>268</v>
      </c>
      <c r="O6" s="174" t="s">
        <v>269</v>
      </c>
      <c r="P6" s="174" t="s">
        <v>270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265</v>
      </c>
      <c r="T6" s="174" t="s">
        <v>267</v>
      </c>
      <c r="U6" s="174" t="s">
        <v>268</v>
      </c>
      <c r="V6" s="174" t="s">
        <v>269</v>
      </c>
      <c r="W6" s="174" t="s">
        <v>270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161878</v>
      </c>
      <c r="D8" s="178">
        <f t="shared" si="0"/>
        <v>107769</v>
      </c>
      <c r="E8" s="178">
        <f t="shared" si="0"/>
        <v>373231</v>
      </c>
      <c r="F8" s="178">
        <f t="shared" si="0"/>
        <v>432875</v>
      </c>
      <c r="G8" s="178">
        <f t="shared" si="0"/>
        <v>440406</v>
      </c>
      <c r="H8" s="178">
        <f t="shared" si="0"/>
        <v>438988</v>
      </c>
      <c r="I8" s="179">
        <f>IFERROR(H8/G8-1,"-")</f>
        <v>-3.2197563157632114E-3</v>
      </c>
      <c r="J8" s="179">
        <f t="shared" ref="J8:J20" si="1">H8/H$8</f>
        <v>1</v>
      </c>
      <c r="K8" s="178">
        <f t="shared" ref="K8:P8" si="2">K9+K12</f>
        <v>632997</v>
      </c>
      <c r="L8" s="178">
        <f t="shared" si="2"/>
        <v>470647</v>
      </c>
      <c r="M8" s="178">
        <f t="shared" si="2"/>
        <v>1737868</v>
      </c>
      <c r="N8" s="178">
        <f t="shared" si="2"/>
        <v>1918328</v>
      </c>
      <c r="O8" s="178">
        <f t="shared" si="2"/>
        <v>2032671</v>
      </c>
      <c r="P8" s="178">
        <f t="shared" si="2"/>
        <v>1993559</v>
      </c>
      <c r="Q8" s="179">
        <f>IFERROR(P8/O8-1,"-")</f>
        <v>-1.9241677575957961E-2</v>
      </c>
      <c r="R8" s="179">
        <f t="shared" ref="R8:R20" si="3">P8/P$8</f>
        <v>1</v>
      </c>
      <c r="S8" s="178">
        <f>S9+S12</f>
        <v>794875</v>
      </c>
      <c r="T8" s="178">
        <f>T9+T12</f>
        <v>2111099</v>
      </c>
      <c r="U8" s="178">
        <f>U9+U12</f>
        <v>2351203</v>
      </c>
      <c r="V8" s="178">
        <f>V9+V12</f>
        <v>2473077</v>
      </c>
      <c r="W8" s="178">
        <f>W9+W12</f>
        <v>2432547</v>
      </c>
      <c r="X8" s="179">
        <f>IFERROR(W8/V8-1,"-")</f>
        <v>-1.6388490936594335E-2</v>
      </c>
      <c r="Y8" s="179">
        <f>W8/W$8</f>
        <v>1</v>
      </c>
    </row>
    <row r="9" spans="1:25" x14ac:dyDescent="0.25">
      <c r="A9" s="1"/>
      <c r="B9" s="161" t="s">
        <v>99</v>
      </c>
      <c r="C9" s="162">
        <v>36105</v>
      </c>
      <c r="D9" s="162">
        <v>56472</v>
      </c>
      <c r="E9" s="162">
        <v>99146</v>
      </c>
      <c r="F9" s="162">
        <v>124833</v>
      </c>
      <c r="G9" s="162">
        <v>126741</v>
      </c>
      <c r="H9" s="162">
        <v>117377</v>
      </c>
      <c r="I9" s="163">
        <f>IFERROR(H9/G9-1,"-")</f>
        <v>-7.3882958158764778E-2</v>
      </c>
      <c r="J9" s="163">
        <f t="shared" si="1"/>
        <v>0.2673808851267005</v>
      </c>
      <c r="K9" s="162">
        <v>122139</v>
      </c>
      <c r="L9" s="162">
        <v>253579</v>
      </c>
      <c r="M9" s="162">
        <v>394336</v>
      </c>
      <c r="N9" s="162">
        <v>393904</v>
      </c>
      <c r="O9" s="162">
        <v>378813</v>
      </c>
      <c r="P9" s="162">
        <v>389185</v>
      </c>
      <c r="Q9" s="163">
        <f>IFERROR(P9/O9-1,"-")</f>
        <v>2.7380264140882238E-2</v>
      </c>
      <c r="R9" s="163">
        <f t="shared" si="3"/>
        <v>0.19522120990650391</v>
      </c>
      <c r="S9" s="162">
        <v>158244</v>
      </c>
      <c r="T9" s="162">
        <v>493482</v>
      </c>
      <c r="U9" s="162">
        <v>518737</v>
      </c>
      <c r="V9" s="162">
        <v>505554</v>
      </c>
      <c r="W9" s="162">
        <v>506562</v>
      </c>
      <c r="X9" s="163">
        <f>IFERROR(W9/V9-1,"-")</f>
        <v>1.9938522887763543E-3</v>
      </c>
      <c r="Y9" s="163">
        <f>W9/W$8</f>
        <v>0.20824345839977604</v>
      </c>
    </row>
    <row r="10" spans="1:25" x14ac:dyDescent="0.25">
      <c r="A10" s="164"/>
      <c r="B10" s="165" t="s">
        <v>105</v>
      </c>
      <c r="C10" s="166">
        <v>17623</v>
      </c>
      <c r="D10" s="166">
        <v>39525</v>
      </c>
      <c r="E10" s="166">
        <v>56654</v>
      </c>
      <c r="F10" s="166">
        <v>69687</v>
      </c>
      <c r="G10" s="166">
        <v>71177</v>
      </c>
      <c r="H10" s="166">
        <v>62043</v>
      </c>
      <c r="I10" s="167">
        <f>IFERROR(H10/G10-1,"-")</f>
        <v>-0.12832797111426442</v>
      </c>
      <c r="J10" s="167">
        <f t="shared" si="1"/>
        <v>0.14133188150928955</v>
      </c>
      <c r="K10" s="166">
        <v>38995</v>
      </c>
      <c r="L10" s="166">
        <v>133813</v>
      </c>
      <c r="M10" s="166">
        <v>143245</v>
      </c>
      <c r="N10" s="166">
        <v>133679</v>
      </c>
      <c r="O10" s="166">
        <v>124008</v>
      </c>
      <c r="P10" s="166">
        <v>128178</v>
      </c>
      <c r="Q10" s="167">
        <f>IFERROR(P10/O10-1,"-")</f>
        <v>3.3626862783046274E-2</v>
      </c>
      <c r="R10" s="167">
        <f t="shared" si="3"/>
        <v>6.4296065478874717E-2</v>
      </c>
      <c r="S10" s="166">
        <v>56618</v>
      </c>
      <c r="T10" s="166">
        <v>199899</v>
      </c>
      <c r="U10" s="166">
        <v>203366</v>
      </c>
      <c r="V10" s="166">
        <v>195185</v>
      </c>
      <c r="W10" s="166">
        <v>190221</v>
      </c>
      <c r="X10" s="167">
        <f>IFERROR(W10/V10-1,"-")</f>
        <v>-2.5432282193816103E-2</v>
      </c>
      <c r="Y10" s="167">
        <f>W10/W$8</f>
        <v>7.8198283527512527E-2</v>
      </c>
    </row>
    <row r="11" spans="1:25" x14ac:dyDescent="0.25">
      <c r="A11" s="164"/>
      <c r="B11" s="165" t="s">
        <v>102</v>
      </c>
      <c r="C11" s="166">
        <v>18482</v>
      </c>
      <c r="D11" s="166">
        <v>16947</v>
      </c>
      <c r="E11" s="166">
        <v>42492</v>
      </c>
      <c r="F11" s="166">
        <v>55146</v>
      </c>
      <c r="G11" s="166">
        <v>55564</v>
      </c>
      <c r="H11" s="166">
        <v>55334</v>
      </c>
      <c r="I11" s="167">
        <f>IFERROR(H11/G11-1,"-")</f>
        <v>-4.1393708156359788E-3</v>
      </c>
      <c r="J11" s="167">
        <f t="shared" si="1"/>
        <v>0.12604900361741095</v>
      </c>
      <c r="K11" s="166">
        <v>83144</v>
      </c>
      <c r="L11" s="166">
        <v>119766</v>
      </c>
      <c r="M11" s="166">
        <v>251091</v>
      </c>
      <c r="N11" s="166">
        <v>260225</v>
      </c>
      <c r="O11" s="166">
        <v>254805</v>
      </c>
      <c r="P11" s="166">
        <v>261007</v>
      </c>
      <c r="Q11" s="167">
        <f>IFERROR(P11/O11-1,"-")</f>
        <v>2.4340181707580344E-2</v>
      </c>
      <c r="R11" s="167">
        <f t="shared" si="3"/>
        <v>0.13092514442762918</v>
      </c>
      <c r="S11" s="166">
        <v>101626</v>
      </c>
      <c r="T11" s="166">
        <v>293583</v>
      </c>
      <c r="U11" s="166">
        <v>315371</v>
      </c>
      <c r="V11" s="166">
        <v>310369</v>
      </c>
      <c r="W11" s="166">
        <v>316341</v>
      </c>
      <c r="X11" s="167">
        <f>IFERROR(W11/V11-1,"-")</f>
        <v>1.9241612403300579E-2</v>
      </c>
      <c r="Y11" s="167">
        <f>W11/W$8</f>
        <v>0.13004517487226352</v>
      </c>
    </row>
    <row r="12" spans="1:25" x14ac:dyDescent="0.25">
      <c r="A12" s="1"/>
      <c r="B12" s="161" t="s">
        <v>109</v>
      </c>
      <c r="C12" s="162">
        <v>125773</v>
      </c>
      <c r="D12" s="162">
        <v>51297</v>
      </c>
      <c r="E12" s="162">
        <v>274085</v>
      </c>
      <c r="F12" s="162">
        <v>308042</v>
      </c>
      <c r="G12" s="162">
        <v>313665</v>
      </c>
      <c r="H12" s="162">
        <v>321611</v>
      </c>
      <c r="I12" s="163">
        <f>IFERROR(H12/G12-1,"-")</f>
        <v>2.5332759472685762E-2</v>
      </c>
      <c r="J12" s="163">
        <f t="shared" si="1"/>
        <v>0.73261911487329945</v>
      </c>
      <c r="K12" s="162">
        <v>510858</v>
      </c>
      <c r="L12" s="162">
        <v>217068</v>
      </c>
      <c r="M12" s="162">
        <v>1343532</v>
      </c>
      <c r="N12" s="162">
        <v>1524424</v>
      </c>
      <c r="O12" s="162">
        <v>1653858</v>
      </c>
      <c r="P12" s="162">
        <v>1604374</v>
      </c>
      <c r="Q12" s="163">
        <f>IFERROR(P12/O12-1,"-")</f>
        <v>-2.9920343826374429E-2</v>
      </c>
      <c r="R12" s="163">
        <f t="shared" si="3"/>
        <v>0.80477879009349607</v>
      </c>
      <c r="S12" s="162">
        <v>636631</v>
      </c>
      <c r="T12" s="162">
        <v>1617617</v>
      </c>
      <c r="U12" s="162">
        <v>1832466</v>
      </c>
      <c r="V12" s="162">
        <v>1967523</v>
      </c>
      <c r="W12" s="162">
        <v>1925985</v>
      </c>
      <c r="X12" s="163">
        <f>IFERROR(W12/V12-1,"-")</f>
        <v>-2.1111824359867692E-2</v>
      </c>
      <c r="Y12" s="163">
        <f>W12/W$8</f>
        <v>0.79175654160022402</v>
      </c>
    </row>
    <row r="13" spans="1:25" s="57" customFormat="1" x14ac:dyDescent="0.25">
      <c r="B13" s="165" t="s">
        <v>112</v>
      </c>
      <c r="C13" s="166">
        <v>42490</v>
      </c>
      <c r="D13" s="166">
        <v>3883</v>
      </c>
      <c r="E13" s="166">
        <v>100957</v>
      </c>
      <c r="F13" s="166">
        <v>121314</v>
      </c>
      <c r="G13" s="166">
        <v>118602</v>
      </c>
      <c r="H13" s="166">
        <v>116220</v>
      </c>
      <c r="I13" s="167">
        <f t="shared" ref="I13:I20" si="4">IFERROR(H13/G13-1,"-")</f>
        <v>-2.008397834775133E-2</v>
      </c>
      <c r="J13" s="167">
        <f t="shared" si="1"/>
        <v>0.2647452777752467</v>
      </c>
      <c r="K13" s="166">
        <v>209995</v>
      </c>
      <c r="L13" s="166">
        <v>17974</v>
      </c>
      <c r="M13" s="166">
        <v>627747</v>
      </c>
      <c r="N13" s="166">
        <v>705045</v>
      </c>
      <c r="O13" s="166">
        <v>764213</v>
      </c>
      <c r="P13" s="166">
        <v>755368</v>
      </c>
      <c r="Q13" s="167">
        <f t="shared" ref="Q13:Q20" si="5">IFERROR(P13/O13-1,"-")</f>
        <v>-1.1573998348627934E-2</v>
      </c>
      <c r="R13" s="167">
        <f t="shared" si="3"/>
        <v>0.37890426117310799</v>
      </c>
      <c r="S13" s="166">
        <v>252485</v>
      </c>
      <c r="T13" s="166">
        <v>728704</v>
      </c>
      <c r="U13" s="166">
        <v>826359</v>
      </c>
      <c r="V13" s="166">
        <v>882815</v>
      </c>
      <c r="W13" s="166">
        <v>871588</v>
      </c>
      <c r="X13" s="167">
        <f t="shared" ref="X13:X20" si="6">IFERROR(W13/V13-1,"-")</f>
        <v>-1.2717273720994737E-2</v>
      </c>
      <c r="Y13" s="167">
        <f t="shared" ref="Y13:Y20" si="7">W13/W$8</f>
        <v>0.35830263505699994</v>
      </c>
    </row>
    <row r="14" spans="1:25" s="57" customFormat="1" x14ac:dyDescent="0.25">
      <c r="B14" s="165" t="s">
        <v>115</v>
      </c>
      <c r="C14" s="166">
        <v>19276</v>
      </c>
      <c r="D14" s="166">
        <v>10360</v>
      </c>
      <c r="E14" s="166">
        <v>34832</v>
      </c>
      <c r="F14" s="166">
        <v>41437</v>
      </c>
      <c r="G14" s="166">
        <v>42033</v>
      </c>
      <c r="H14" s="166">
        <v>43531</v>
      </c>
      <c r="I14" s="167">
        <f t="shared" si="4"/>
        <v>3.5638664858563596E-2</v>
      </c>
      <c r="J14" s="167">
        <f t="shared" si="1"/>
        <v>9.9162163886028776E-2</v>
      </c>
      <c r="K14" s="166">
        <v>73794</v>
      </c>
      <c r="L14" s="166">
        <v>36719</v>
      </c>
      <c r="M14" s="166">
        <v>149734</v>
      </c>
      <c r="N14" s="166">
        <v>174107</v>
      </c>
      <c r="O14" s="166">
        <v>183296</v>
      </c>
      <c r="P14" s="166">
        <v>172808</v>
      </c>
      <c r="Q14" s="167">
        <f t="shared" si="5"/>
        <v>-5.7218924581005637E-2</v>
      </c>
      <c r="R14" s="167">
        <f t="shared" si="3"/>
        <v>8.6683163126850024E-2</v>
      </c>
      <c r="S14" s="166">
        <v>93070</v>
      </c>
      <c r="T14" s="166">
        <v>184566</v>
      </c>
      <c r="U14" s="166">
        <v>215544</v>
      </c>
      <c r="V14" s="166">
        <v>225329</v>
      </c>
      <c r="W14" s="166">
        <v>216339</v>
      </c>
      <c r="X14" s="167">
        <f t="shared" si="6"/>
        <v>-3.9897216958314274E-2</v>
      </c>
      <c r="Y14" s="167">
        <f t="shared" si="7"/>
        <v>8.893517781979135E-2</v>
      </c>
    </row>
    <row r="15" spans="1:25" x14ac:dyDescent="0.25">
      <c r="A15" s="1"/>
      <c r="B15" s="165" t="s">
        <v>118</v>
      </c>
      <c r="C15" s="166">
        <v>7962</v>
      </c>
      <c r="D15" s="166">
        <v>9532</v>
      </c>
      <c r="E15" s="166">
        <v>18078</v>
      </c>
      <c r="F15" s="166">
        <v>21168</v>
      </c>
      <c r="G15" s="166">
        <v>19386</v>
      </c>
      <c r="H15" s="166">
        <v>20246</v>
      </c>
      <c r="I15" s="167">
        <f t="shared" si="4"/>
        <v>4.4361910657175319E-2</v>
      </c>
      <c r="J15" s="167">
        <f t="shared" si="1"/>
        <v>4.6119711700547621E-2</v>
      </c>
      <c r="K15" s="166">
        <v>25282</v>
      </c>
      <c r="L15" s="166">
        <v>34475</v>
      </c>
      <c r="M15" s="166">
        <v>74813</v>
      </c>
      <c r="N15" s="166">
        <v>83662</v>
      </c>
      <c r="O15" s="166">
        <v>93338</v>
      </c>
      <c r="P15" s="166">
        <v>85940</v>
      </c>
      <c r="Q15" s="167">
        <f t="shared" si="5"/>
        <v>-7.9260322698150754E-2</v>
      </c>
      <c r="R15" s="167">
        <f t="shared" si="3"/>
        <v>4.3108831993434855E-2</v>
      </c>
      <c r="S15" s="166">
        <v>33244</v>
      </c>
      <c r="T15" s="166">
        <v>92891</v>
      </c>
      <c r="U15" s="166">
        <v>104830</v>
      </c>
      <c r="V15" s="166">
        <v>112724</v>
      </c>
      <c r="W15" s="166">
        <v>106186</v>
      </c>
      <c r="X15" s="167">
        <f t="shared" si="6"/>
        <v>-5.8000070969802309E-2</v>
      </c>
      <c r="Y15" s="167">
        <f t="shared" si="7"/>
        <v>4.3652188426369559E-2</v>
      </c>
    </row>
    <row r="16" spans="1:25" x14ac:dyDescent="0.25">
      <c r="A16" s="1"/>
      <c r="B16" s="165" t="s">
        <v>125</v>
      </c>
      <c r="C16" s="166">
        <v>3560</v>
      </c>
      <c r="D16" s="166">
        <v>899</v>
      </c>
      <c r="E16" s="166">
        <v>10763</v>
      </c>
      <c r="F16" s="166">
        <v>7800</v>
      </c>
      <c r="G16" s="166">
        <v>7923</v>
      </c>
      <c r="H16" s="166">
        <v>7670</v>
      </c>
      <c r="I16" s="167">
        <f t="shared" si="4"/>
        <v>-3.1932348857755866E-2</v>
      </c>
      <c r="J16" s="167">
        <f t="shared" si="1"/>
        <v>1.7472003790536414E-2</v>
      </c>
      <c r="K16" s="166">
        <v>17633</v>
      </c>
      <c r="L16" s="166">
        <v>11034</v>
      </c>
      <c r="M16" s="166">
        <v>62988</v>
      </c>
      <c r="N16" s="166">
        <v>57336</v>
      </c>
      <c r="O16" s="166">
        <v>65617</v>
      </c>
      <c r="P16" s="166">
        <v>60095</v>
      </c>
      <c r="Q16" s="167">
        <f t="shared" si="5"/>
        <v>-8.4155020802535896E-2</v>
      </c>
      <c r="R16" s="167">
        <f t="shared" si="3"/>
        <v>3.0144580621892805E-2</v>
      </c>
      <c r="S16" s="166">
        <v>21193</v>
      </c>
      <c r="T16" s="166">
        <v>73751</v>
      </c>
      <c r="U16" s="166">
        <v>65136</v>
      </c>
      <c r="V16" s="166">
        <v>73540</v>
      </c>
      <c r="W16" s="166">
        <v>67765</v>
      </c>
      <c r="X16" s="167">
        <f t="shared" si="6"/>
        <v>-7.852869186837097E-2</v>
      </c>
      <c r="Y16" s="167">
        <f t="shared" si="7"/>
        <v>2.7857632349960762E-2</v>
      </c>
    </row>
    <row r="17" spans="1:25" x14ac:dyDescent="0.25">
      <c r="A17" s="57"/>
      <c r="B17" s="165" t="s">
        <v>121</v>
      </c>
      <c r="C17" s="166">
        <v>2470</v>
      </c>
      <c r="D17" s="166">
        <v>1324</v>
      </c>
      <c r="E17" s="166">
        <v>5785</v>
      </c>
      <c r="F17" s="166">
        <v>5793</v>
      </c>
      <c r="G17" s="166">
        <v>5470</v>
      </c>
      <c r="H17" s="166">
        <v>5611</v>
      </c>
      <c r="I17" s="167">
        <f t="shared" si="4"/>
        <v>2.577696526508233E-2</v>
      </c>
      <c r="J17" s="167">
        <f t="shared" si="1"/>
        <v>1.2781670569582768E-2</v>
      </c>
      <c r="K17" s="166">
        <v>26961</v>
      </c>
      <c r="L17" s="166">
        <v>17551</v>
      </c>
      <c r="M17" s="166">
        <v>70666</v>
      </c>
      <c r="N17" s="166">
        <v>71063</v>
      </c>
      <c r="O17" s="166">
        <v>75929</v>
      </c>
      <c r="P17" s="166">
        <v>68404</v>
      </c>
      <c r="Q17" s="167">
        <f t="shared" si="5"/>
        <v>-9.9105743523554946E-2</v>
      </c>
      <c r="R17" s="167">
        <f t="shared" si="3"/>
        <v>3.4312503417255273E-2</v>
      </c>
      <c r="S17" s="166">
        <v>29431</v>
      </c>
      <c r="T17" s="166">
        <v>76451</v>
      </c>
      <c r="U17" s="166">
        <v>76856</v>
      </c>
      <c r="V17" s="166">
        <v>81399</v>
      </c>
      <c r="W17" s="166">
        <v>74015</v>
      </c>
      <c r="X17" s="167">
        <f t="shared" si="6"/>
        <v>-9.0713645130775511E-2</v>
      </c>
      <c r="Y17" s="167">
        <f t="shared" si="7"/>
        <v>3.0426955779271684E-2</v>
      </c>
    </row>
    <row r="18" spans="1:25" x14ac:dyDescent="0.25">
      <c r="A18" s="57"/>
      <c r="B18" s="165" t="s">
        <v>130</v>
      </c>
      <c r="C18" s="166">
        <v>3272</v>
      </c>
      <c r="D18" s="166">
        <v>181</v>
      </c>
      <c r="E18" s="166">
        <v>3612</v>
      </c>
      <c r="F18" s="166">
        <v>4286</v>
      </c>
      <c r="G18" s="166">
        <v>3386</v>
      </c>
      <c r="H18" s="166">
        <v>3472</v>
      </c>
      <c r="I18" s="167">
        <f t="shared" si="4"/>
        <v>2.539870053160076E-2</v>
      </c>
      <c r="J18" s="167">
        <f t="shared" si="1"/>
        <v>7.909100020957292E-3</v>
      </c>
      <c r="K18" s="166">
        <v>14757</v>
      </c>
      <c r="L18" s="166">
        <v>883</v>
      </c>
      <c r="M18" s="166">
        <v>19249</v>
      </c>
      <c r="N18" s="166">
        <v>24813</v>
      </c>
      <c r="O18" s="166">
        <v>22921</v>
      </c>
      <c r="P18" s="166">
        <v>21698</v>
      </c>
      <c r="Q18" s="167">
        <f t="shared" si="5"/>
        <v>-5.3357183368963002E-2</v>
      </c>
      <c r="R18" s="167">
        <f t="shared" si="3"/>
        <v>1.0884052089755056E-2</v>
      </c>
      <c r="S18" s="166">
        <v>18029</v>
      </c>
      <c r="T18" s="166">
        <v>22861</v>
      </c>
      <c r="U18" s="166">
        <v>29099</v>
      </c>
      <c r="V18" s="166">
        <v>26307</v>
      </c>
      <c r="W18" s="166">
        <v>25170</v>
      </c>
      <c r="X18" s="167">
        <f t="shared" si="6"/>
        <v>-4.3220435625498932E-2</v>
      </c>
      <c r="Y18" s="167">
        <f t="shared" si="7"/>
        <v>1.0347179314520952E-2</v>
      </c>
    </row>
    <row r="19" spans="1:25" x14ac:dyDescent="0.25">
      <c r="A19" s="57"/>
      <c r="B19" s="165" t="s">
        <v>133</v>
      </c>
      <c r="C19" s="166">
        <v>3284</v>
      </c>
      <c r="D19" s="166">
        <v>241</v>
      </c>
      <c r="E19" s="166">
        <v>2031</v>
      </c>
      <c r="F19" s="166">
        <v>2491</v>
      </c>
      <c r="G19" s="166">
        <v>2037</v>
      </c>
      <c r="H19" s="166">
        <v>2252</v>
      </c>
      <c r="I19" s="167">
        <f t="shared" si="4"/>
        <v>0.10554737358861077</v>
      </c>
      <c r="J19" s="167">
        <f t="shared" si="1"/>
        <v>5.1299807739619303E-3</v>
      </c>
      <c r="K19" s="166">
        <v>20848</v>
      </c>
      <c r="L19" s="166">
        <v>1223</v>
      </c>
      <c r="M19" s="166">
        <v>13987</v>
      </c>
      <c r="N19" s="166">
        <v>22848</v>
      </c>
      <c r="O19" s="166">
        <v>22162</v>
      </c>
      <c r="P19" s="166">
        <v>18516</v>
      </c>
      <c r="Q19" s="167">
        <f t="shared" si="5"/>
        <v>-0.1645158379207653</v>
      </c>
      <c r="R19" s="167">
        <f t="shared" si="3"/>
        <v>9.2879117196932714E-3</v>
      </c>
      <c r="S19" s="166">
        <v>24132</v>
      </c>
      <c r="T19" s="166">
        <v>16018</v>
      </c>
      <c r="U19" s="166">
        <v>25339</v>
      </c>
      <c r="V19" s="166">
        <v>24199</v>
      </c>
      <c r="W19" s="166">
        <v>20768</v>
      </c>
      <c r="X19" s="167">
        <f t="shared" si="6"/>
        <v>-0.14178271829414435</v>
      </c>
      <c r="Y19" s="167">
        <f t="shared" si="7"/>
        <v>8.5375534367886832E-3</v>
      </c>
    </row>
    <row r="20" spans="1:25" x14ac:dyDescent="0.25">
      <c r="A20" s="57"/>
      <c r="B20" s="170" t="s">
        <v>147</v>
      </c>
      <c r="C20" s="171">
        <f t="shared" ref="C20" si="8">C12-SUM(C13:C19)</f>
        <v>43459</v>
      </c>
      <c r="D20" s="171">
        <f t="shared" ref="D20:H20" si="9">D12-SUM(D13:D19)</f>
        <v>24877</v>
      </c>
      <c r="E20" s="171">
        <f t="shared" si="9"/>
        <v>98027</v>
      </c>
      <c r="F20" s="171">
        <f t="shared" si="9"/>
        <v>103753</v>
      </c>
      <c r="G20" s="171">
        <f t="shared" si="9"/>
        <v>114828</v>
      </c>
      <c r="H20" s="171">
        <f t="shared" si="9"/>
        <v>122609</v>
      </c>
      <c r="I20" s="172">
        <f t="shared" si="4"/>
        <v>6.7762218274288522E-2</v>
      </c>
      <c r="J20" s="172">
        <f t="shared" si="1"/>
        <v>0.27929920635643801</v>
      </c>
      <c r="K20" s="171">
        <f t="shared" ref="K20:P20" si="10">K12-SUM(K13:K19)</f>
        <v>121588</v>
      </c>
      <c r="L20" s="171">
        <f t="shared" si="10"/>
        <v>97209</v>
      </c>
      <c r="M20" s="171">
        <f t="shared" si="10"/>
        <v>324348</v>
      </c>
      <c r="N20" s="171">
        <f t="shared" si="10"/>
        <v>385550</v>
      </c>
      <c r="O20" s="171">
        <f t="shared" si="10"/>
        <v>426382</v>
      </c>
      <c r="P20" s="171">
        <f t="shared" si="10"/>
        <v>421545</v>
      </c>
      <c r="Q20" s="172">
        <f t="shared" si="5"/>
        <v>-1.1344287516827589E-2</v>
      </c>
      <c r="R20" s="172">
        <f t="shared" si="3"/>
        <v>0.21145348595150681</v>
      </c>
      <c r="S20" s="171">
        <f>S12-SUM(S13:S19)</f>
        <v>165047</v>
      </c>
      <c r="T20" s="171">
        <f>T12-SUM(T13:T19)</f>
        <v>422375</v>
      </c>
      <c r="U20" s="171">
        <f>U12-SUM(U13:U19)</f>
        <v>489303</v>
      </c>
      <c r="V20" s="171">
        <f>V12-SUM(V13:V19)</f>
        <v>541210</v>
      </c>
      <c r="W20" s="171">
        <f>W12-SUM(W13:W19)</f>
        <v>544154</v>
      </c>
      <c r="X20" s="172">
        <f t="shared" si="6"/>
        <v>5.439662977402504E-3</v>
      </c>
      <c r="Y20" s="172">
        <f t="shared" si="7"/>
        <v>0.22369721941652104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9993</v>
      </c>
      <c r="E22" s="178">
        <f t="shared" si="11"/>
        <v>90666</v>
      </c>
      <c r="F22" s="178">
        <f t="shared" si="11"/>
        <v>96498</v>
      </c>
      <c r="G22" s="178">
        <f t="shared" si="11"/>
        <v>90303</v>
      </c>
      <c r="H22" s="178">
        <f t="shared" si="11"/>
        <v>93198</v>
      </c>
      <c r="I22" s="179">
        <f>IFERROR(H22/G22-1,"-")</f>
        <v>3.2058735590179799E-2</v>
      </c>
      <c r="J22" s="179">
        <f t="shared" ref="J22:J34" si="12">H22/H$8</f>
        <v>0.21230193080448667</v>
      </c>
      <c r="K22" s="178">
        <f t="shared" ref="K22:P22" si="13">K23+K26</f>
        <v>243977</v>
      </c>
      <c r="L22" s="178">
        <f t="shared" si="13"/>
        <v>222118</v>
      </c>
      <c r="M22" s="178">
        <f t="shared" si="13"/>
        <v>761663</v>
      </c>
      <c r="N22" s="178">
        <f t="shared" si="13"/>
        <v>788303</v>
      </c>
      <c r="O22" s="178">
        <f t="shared" si="13"/>
        <v>825381</v>
      </c>
      <c r="P22" s="178">
        <f t="shared" si="13"/>
        <v>766185</v>
      </c>
      <c r="Q22" s="179">
        <f>IFERROR(P22/O22-1,"-")</f>
        <v>-7.1719605854750679E-2</v>
      </c>
      <c r="R22" s="179">
        <f t="shared" ref="R22:R34" si="14">P22/P$8</f>
        <v>0.38433023552350343</v>
      </c>
      <c r="S22" s="178">
        <f>S23+S26</f>
        <v>279824</v>
      </c>
      <c r="T22" s="178">
        <f>T23+T26</f>
        <v>852329</v>
      </c>
      <c r="U22" s="178">
        <f>U23+U26</f>
        <v>884801</v>
      </c>
      <c r="V22" s="178">
        <f>V23+V26</f>
        <v>915684</v>
      </c>
      <c r="W22" s="178">
        <f>W23+W26</f>
        <v>859383</v>
      </c>
      <c r="X22" s="179">
        <f>IFERROR(W22/V22-1,"-")</f>
        <v>-6.1485184845426977E-2</v>
      </c>
      <c r="Y22" s="179">
        <f>W22/W$8</f>
        <v>0.35328526026424156</v>
      </c>
    </row>
    <row r="23" spans="1:25" x14ac:dyDescent="0.25">
      <c r="A23" s="57"/>
      <c r="B23" s="161" t="s">
        <v>99</v>
      </c>
      <c r="C23" s="162">
        <v>1527</v>
      </c>
      <c r="D23" s="162">
        <v>3162</v>
      </c>
      <c r="E23" s="162">
        <v>7652</v>
      </c>
      <c r="F23" s="162">
        <v>6838</v>
      </c>
      <c r="G23" s="162">
        <v>4502</v>
      </c>
      <c r="H23" s="162">
        <v>5257</v>
      </c>
      <c r="I23" s="163">
        <f>IFERROR(H23/G23-1,"-")</f>
        <v>0.16770324300310979</v>
      </c>
      <c r="J23" s="163">
        <f t="shared" si="12"/>
        <v>1.1975270394634934E-2</v>
      </c>
      <c r="K23" s="162">
        <v>15120</v>
      </c>
      <c r="L23" s="162">
        <v>108542</v>
      </c>
      <c r="M23" s="162">
        <v>93368</v>
      </c>
      <c r="N23" s="162">
        <v>74738</v>
      </c>
      <c r="O23" s="162">
        <v>64788</v>
      </c>
      <c r="P23" s="162">
        <v>56723</v>
      </c>
      <c r="Q23" s="163">
        <f>IFERROR(P23/O23-1,"-")</f>
        <v>-0.1244829289374576</v>
      </c>
      <c r="R23" s="163">
        <f t="shared" si="14"/>
        <v>2.8453133315843676E-2</v>
      </c>
      <c r="S23" s="162">
        <v>16647</v>
      </c>
      <c r="T23" s="162">
        <v>101020</v>
      </c>
      <c r="U23" s="162">
        <v>81576</v>
      </c>
      <c r="V23" s="162">
        <v>69290</v>
      </c>
      <c r="W23" s="162">
        <v>61980</v>
      </c>
      <c r="X23" s="163">
        <f>IFERROR(W23/V23-1,"-")</f>
        <v>-0.10549862895078654</v>
      </c>
      <c r="Y23" s="163">
        <f>W23/W$8</f>
        <v>2.5479466583790571E-2</v>
      </c>
    </row>
    <row r="24" spans="1:25" x14ac:dyDescent="0.25">
      <c r="A24" s="57"/>
      <c r="B24" s="165" t="s">
        <v>105</v>
      </c>
      <c r="C24" s="166">
        <v>1004</v>
      </c>
      <c r="D24" s="166">
        <v>1639</v>
      </c>
      <c r="E24" s="166">
        <v>4098</v>
      </c>
      <c r="F24" s="166">
        <v>3389</v>
      </c>
      <c r="G24" s="166">
        <v>1588</v>
      </c>
      <c r="H24" s="166">
        <v>1753</v>
      </c>
      <c r="I24" s="167">
        <f>IFERROR(H24/G24-1,"-")</f>
        <v>0.10390428211586911</v>
      </c>
      <c r="J24" s="167">
        <f t="shared" si="12"/>
        <v>3.9932754426089097E-3</v>
      </c>
      <c r="K24" s="166">
        <v>5468</v>
      </c>
      <c r="L24" s="166">
        <v>58399</v>
      </c>
      <c r="M24" s="166">
        <v>38183</v>
      </c>
      <c r="N24" s="166">
        <v>29322</v>
      </c>
      <c r="O24" s="166">
        <v>22966</v>
      </c>
      <c r="P24" s="166">
        <v>25974</v>
      </c>
      <c r="Q24" s="167">
        <f>IFERROR(P24/O24-1,"-")</f>
        <v>0.13097622572498469</v>
      </c>
      <c r="R24" s="167">
        <f t="shared" si="14"/>
        <v>1.3028959764922934E-2</v>
      </c>
      <c r="S24" s="166">
        <v>6472</v>
      </c>
      <c r="T24" s="166">
        <v>42281</v>
      </c>
      <c r="U24" s="166">
        <v>32711</v>
      </c>
      <c r="V24" s="166">
        <v>24554</v>
      </c>
      <c r="W24" s="166">
        <v>27727</v>
      </c>
      <c r="X24" s="167">
        <f>IFERROR(W24/V24-1,"-")</f>
        <v>0.12922538079335344</v>
      </c>
      <c r="Y24" s="167">
        <f>W24/W$8</f>
        <v>1.1398340915920638E-2</v>
      </c>
    </row>
    <row r="25" spans="1:25" x14ac:dyDescent="0.25">
      <c r="A25" s="57"/>
      <c r="B25" s="165" t="s">
        <v>102</v>
      </c>
      <c r="C25" s="166">
        <v>523</v>
      </c>
      <c r="D25" s="166">
        <v>1523</v>
      </c>
      <c r="E25" s="166">
        <v>3554</v>
      </c>
      <c r="F25" s="166">
        <v>3449</v>
      </c>
      <c r="G25" s="166">
        <v>2914</v>
      </c>
      <c r="H25" s="166">
        <v>3504</v>
      </c>
      <c r="I25" s="167">
        <f>IFERROR(H25/G25-1,"-")</f>
        <v>0.20247083047357584</v>
      </c>
      <c r="J25" s="167">
        <f t="shared" si="12"/>
        <v>7.9819949520260232E-3</v>
      </c>
      <c r="K25" s="166">
        <v>9652</v>
      </c>
      <c r="L25" s="166">
        <v>50143</v>
      </c>
      <c r="M25" s="166">
        <v>55185</v>
      </c>
      <c r="N25" s="166">
        <v>45416</v>
      </c>
      <c r="O25" s="166">
        <v>41822</v>
      </c>
      <c r="P25" s="166">
        <v>30749</v>
      </c>
      <c r="Q25" s="167">
        <f>IFERROR(P25/O25-1,"-")</f>
        <v>-0.26476495624312568</v>
      </c>
      <c r="R25" s="167">
        <f t="shared" si="14"/>
        <v>1.5424173550920741E-2</v>
      </c>
      <c r="S25" s="166">
        <v>10175</v>
      </c>
      <c r="T25" s="166">
        <v>58739</v>
      </c>
      <c r="U25" s="166">
        <v>48865</v>
      </c>
      <c r="V25" s="166">
        <v>44736</v>
      </c>
      <c r="W25" s="166">
        <v>34253</v>
      </c>
      <c r="X25" s="167">
        <f>IFERROR(W25/V25-1,"-")</f>
        <v>-0.23433029327610877</v>
      </c>
      <c r="Y25" s="167">
        <f>W25/W$8</f>
        <v>1.4081125667869933E-2</v>
      </c>
    </row>
    <row r="26" spans="1:25" x14ac:dyDescent="0.25">
      <c r="A26" s="57"/>
      <c r="B26" s="161" t="s">
        <v>109</v>
      </c>
      <c r="C26" s="162">
        <v>34320</v>
      </c>
      <c r="D26" s="162">
        <v>6831</v>
      </c>
      <c r="E26" s="162">
        <v>83014</v>
      </c>
      <c r="F26" s="162">
        <v>89660</v>
      </c>
      <c r="G26" s="162">
        <v>85801</v>
      </c>
      <c r="H26" s="162">
        <v>87941</v>
      </c>
      <c r="I26" s="163">
        <f>IFERROR(H26/G26-1,"-")</f>
        <v>2.494143424901818E-2</v>
      </c>
      <c r="J26" s="163">
        <f t="shared" si="12"/>
        <v>0.20032666040985175</v>
      </c>
      <c r="K26" s="162">
        <v>228857</v>
      </c>
      <c r="L26" s="162">
        <v>113576</v>
      </c>
      <c r="M26" s="162">
        <v>668295</v>
      </c>
      <c r="N26" s="162">
        <v>713565</v>
      </c>
      <c r="O26" s="162">
        <v>760593</v>
      </c>
      <c r="P26" s="162">
        <v>709462</v>
      </c>
      <c r="Q26" s="163">
        <f>IFERROR(P26/O26-1,"-")</f>
        <v>-6.72251782490767E-2</v>
      </c>
      <c r="R26" s="163">
        <f t="shared" si="14"/>
        <v>0.35587710220765978</v>
      </c>
      <c r="S26" s="162">
        <v>263177</v>
      </c>
      <c r="T26" s="162">
        <v>751309</v>
      </c>
      <c r="U26" s="162">
        <v>803225</v>
      </c>
      <c r="V26" s="162">
        <v>846394</v>
      </c>
      <c r="W26" s="162">
        <v>797403</v>
      </c>
      <c r="X26" s="163">
        <f>IFERROR(W26/V26-1,"-")</f>
        <v>-5.7882026573912393E-2</v>
      </c>
      <c r="Y26" s="163">
        <f>W26/W$8</f>
        <v>0.32780579368045099</v>
      </c>
    </row>
    <row r="27" spans="1:25" s="57" customFormat="1" x14ac:dyDescent="0.25">
      <c r="B27" s="165" t="s">
        <v>112</v>
      </c>
      <c r="C27" s="166">
        <v>13636</v>
      </c>
      <c r="D27" s="166">
        <v>577</v>
      </c>
      <c r="E27" s="166">
        <v>34894</v>
      </c>
      <c r="F27" s="166">
        <v>39217</v>
      </c>
      <c r="G27" s="166">
        <v>37961</v>
      </c>
      <c r="H27" s="166">
        <v>37766</v>
      </c>
      <c r="I27" s="167">
        <f t="shared" ref="I27:I34" si="15">IFERROR(H27/G27-1,"-")</f>
        <v>-5.1368509786359207E-3</v>
      </c>
      <c r="J27" s="167">
        <f t="shared" si="12"/>
        <v>8.602968646067774E-2</v>
      </c>
      <c r="K27" s="166">
        <v>101958</v>
      </c>
      <c r="L27" s="166">
        <v>10130</v>
      </c>
      <c r="M27" s="166">
        <v>337647</v>
      </c>
      <c r="N27" s="166">
        <v>363255</v>
      </c>
      <c r="O27" s="166">
        <v>387877</v>
      </c>
      <c r="P27" s="166">
        <v>367658</v>
      </c>
      <c r="Q27" s="167">
        <f t="shared" ref="Q27:Q34" si="16">IFERROR(P27/O27-1,"-")</f>
        <v>-5.2127349649502275E-2</v>
      </c>
      <c r="R27" s="167">
        <f t="shared" si="14"/>
        <v>0.18442293405913746</v>
      </c>
      <c r="S27" s="166">
        <v>115594</v>
      </c>
      <c r="T27" s="166">
        <v>372541</v>
      </c>
      <c r="U27" s="166">
        <v>402472</v>
      </c>
      <c r="V27" s="166">
        <v>425838</v>
      </c>
      <c r="W27" s="166">
        <v>405424</v>
      </c>
      <c r="X27" s="167">
        <f t="shared" ref="X27:X34" si="17">IFERROR(W27/V27-1,"-")</f>
        <v>-4.793841789600739E-2</v>
      </c>
      <c r="Y27" s="167">
        <f t="shared" ref="Y27:Y34" si="18">W27/W$8</f>
        <v>0.16666646112079231</v>
      </c>
    </row>
    <row r="28" spans="1:25" s="57" customFormat="1" x14ac:dyDescent="0.25">
      <c r="B28" s="165" t="s">
        <v>115</v>
      </c>
      <c r="C28" s="166">
        <v>5913</v>
      </c>
      <c r="D28" s="166">
        <v>1956</v>
      </c>
      <c r="E28" s="166">
        <v>14902</v>
      </c>
      <c r="F28" s="166">
        <v>17608</v>
      </c>
      <c r="G28" s="166">
        <v>16708</v>
      </c>
      <c r="H28" s="166">
        <v>17339</v>
      </c>
      <c r="I28" s="167">
        <f t="shared" si="15"/>
        <v>3.7766339478094269E-2</v>
      </c>
      <c r="J28" s="167">
        <f t="shared" si="12"/>
        <v>3.9497662806272607E-2</v>
      </c>
      <c r="K28" s="166">
        <v>28236</v>
      </c>
      <c r="L28" s="166">
        <v>21543</v>
      </c>
      <c r="M28" s="166">
        <v>71123</v>
      </c>
      <c r="N28" s="166">
        <v>77442</v>
      </c>
      <c r="O28" s="166">
        <v>79069</v>
      </c>
      <c r="P28" s="166">
        <v>70747</v>
      </c>
      <c r="Q28" s="167">
        <f t="shared" si="16"/>
        <v>-0.10524984507202573</v>
      </c>
      <c r="R28" s="167">
        <f t="shared" si="14"/>
        <v>3.5487788422615033E-2</v>
      </c>
      <c r="S28" s="166">
        <v>34149</v>
      </c>
      <c r="T28" s="166">
        <v>86025</v>
      </c>
      <c r="U28" s="166">
        <v>95050</v>
      </c>
      <c r="V28" s="166">
        <v>95777</v>
      </c>
      <c r="W28" s="166">
        <v>88086</v>
      </c>
      <c r="X28" s="167">
        <f t="shared" si="17"/>
        <v>-8.0301116134353756E-2</v>
      </c>
      <c r="Y28" s="167">
        <f t="shared" si="18"/>
        <v>3.6211427775085125E-2</v>
      </c>
    </row>
    <row r="29" spans="1:25" x14ac:dyDescent="0.25">
      <c r="A29" s="57"/>
      <c r="B29" s="165" t="s">
        <v>118</v>
      </c>
      <c r="C29" s="166">
        <v>2029</v>
      </c>
      <c r="D29" s="166">
        <v>2131</v>
      </c>
      <c r="E29" s="166">
        <v>2359</v>
      </c>
      <c r="F29" s="166">
        <v>1960</v>
      </c>
      <c r="G29" s="166">
        <v>1806</v>
      </c>
      <c r="H29" s="166">
        <v>1937</v>
      </c>
      <c r="I29" s="167">
        <f t="shared" si="15"/>
        <v>7.2535991140642242E-2</v>
      </c>
      <c r="J29" s="167">
        <f t="shared" si="12"/>
        <v>4.4124212962541121E-3</v>
      </c>
      <c r="K29" s="166">
        <v>8997</v>
      </c>
      <c r="L29" s="166">
        <v>14477</v>
      </c>
      <c r="M29" s="166">
        <v>28352</v>
      </c>
      <c r="N29" s="166">
        <v>26679</v>
      </c>
      <c r="O29" s="166">
        <v>24033</v>
      </c>
      <c r="P29" s="166">
        <v>22050</v>
      </c>
      <c r="Q29" s="167">
        <f t="shared" si="16"/>
        <v>-8.2511546623392884E-2</v>
      </c>
      <c r="R29" s="167">
        <f t="shared" si="14"/>
        <v>1.1060620729057931E-2</v>
      </c>
      <c r="S29" s="166">
        <v>11026</v>
      </c>
      <c r="T29" s="166">
        <v>30711</v>
      </c>
      <c r="U29" s="166">
        <v>28639</v>
      </c>
      <c r="V29" s="166">
        <v>25839</v>
      </c>
      <c r="W29" s="166">
        <v>23987</v>
      </c>
      <c r="X29" s="167">
        <f t="shared" si="17"/>
        <v>-7.1674600410232547E-2</v>
      </c>
      <c r="Y29" s="167">
        <f t="shared" si="18"/>
        <v>9.860857775820981E-3</v>
      </c>
    </row>
    <row r="30" spans="1:25" x14ac:dyDescent="0.25">
      <c r="A30" s="57"/>
      <c r="B30" s="165" t="s">
        <v>125</v>
      </c>
      <c r="C30" s="166">
        <v>1607</v>
      </c>
      <c r="D30" s="166">
        <v>134</v>
      </c>
      <c r="E30" s="166">
        <v>4505</v>
      </c>
      <c r="F30" s="166">
        <v>2358</v>
      </c>
      <c r="G30" s="166">
        <v>1903</v>
      </c>
      <c r="H30" s="166">
        <v>2047</v>
      </c>
      <c r="I30" s="167">
        <f t="shared" si="15"/>
        <v>7.5669994745139357E-2</v>
      </c>
      <c r="J30" s="167">
        <f t="shared" si="12"/>
        <v>4.6629976218028743E-3</v>
      </c>
      <c r="K30" s="166">
        <v>8621</v>
      </c>
      <c r="L30" s="166">
        <v>6234</v>
      </c>
      <c r="M30" s="166">
        <v>35461</v>
      </c>
      <c r="N30" s="166">
        <v>30473</v>
      </c>
      <c r="O30" s="166">
        <v>33884</v>
      </c>
      <c r="P30" s="166">
        <v>30453</v>
      </c>
      <c r="Q30" s="167">
        <f t="shared" si="16"/>
        <v>-0.10125723055129265</v>
      </c>
      <c r="R30" s="167">
        <f t="shared" si="14"/>
        <v>1.5275695376961504E-2</v>
      </c>
      <c r="S30" s="166">
        <v>10228</v>
      </c>
      <c r="T30" s="166">
        <v>39966</v>
      </c>
      <c r="U30" s="166">
        <v>32831</v>
      </c>
      <c r="V30" s="166">
        <v>35787</v>
      </c>
      <c r="W30" s="166">
        <v>32500</v>
      </c>
      <c r="X30" s="167">
        <f t="shared" si="17"/>
        <v>-9.1848995445273474E-2</v>
      </c>
      <c r="Y30" s="167">
        <f t="shared" si="18"/>
        <v>1.3360481832416804E-2</v>
      </c>
    </row>
    <row r="31" spans="1:25" x14ac:dyDescent="0.25">
      <c r="A31" s="57"/>
      <c r="B31" s="165" t="s">
        <v>121</v>
      </c>
      <c r="C31" s="166">
        <v>1003</v>
      </c>
      <c r="D31" s="166">
        <v>225</v>
      </c>
      <c r="E31" s="166">
        <v>2544</v>
      </c>
      <c r="F31" s="166">
        <v>1797</v>
      </c>
      <c r="G31" s="166">
        <v>1366</v>
      </c>
      <c r="H31" s="166">
        <v>1381</v>
      </c>
      <c r="I31" s="167">
        <f t="shared" si="15"/>
        <v>1.0980966325036645E-2</v>
      </c>
      <c r="J31" s="167">
        <f t="shared" si="12"/>
        <v>3.1458718689349138E-3</v>
      </c>
      <c r="K31" s="166">
        <v>13673</v>
      </c>
      <c r="L31" s="166">
        <v>11132</v>
      </c>
      <c r="M31" s="166">
        <v>43980</v>
      </c>
      <c r="N31" s="166">
        <v>41025</v>
      </c>
      <c r="O31" s="166">
        <v>42895</v>
      </c>
      <c r="P31" s="166">
        <v>40516</v>
      </c>
      <c r="Q31" s="167">
        <f t="shared" si="16"/>
        <v>-5.5461009441659881E-2</v>
      </c>
      <c r="R31" s="167">
        <f t="shared" si="14"/>
        <v>2.0323451676122956E-2</v>
      </c>
      <c r="S31" s="166">
        <v>14676</v>
      </c>
      <c r="T31" s="166">
        <v>46524</v>
      </c>
      <c r="U31" s="166">
        <v>42822</v>
      </c>
      <c r="V31" s="166">
        <v>44261</v>
      </c>
      <c r="W31" s="166">
        <v>41897</v>
      </c>
      <c r="X31" s="167">
        <f t="shared" si="17"/>
        <v>-5.3410451639140599E-2</v>
      </c>
      <c r="Y31" s="167">
        <f t="shared" si="18"/>
        <v>1.7223510994854363E-2</v>
      </c>
    </row>
    <row r="32" spans="1:25" x14ac:dyDescent="0.25">
      <c r="A32" s="57"/>
      <c r="B32" s="165" t="s">
        <v>130</v>
      </c>
      <c r="C32" s="166">
        <v>1374</v>
      </c>
      <c r="D32" s="166">
        <v>39</v>
      </c>
      <c r="E32" s="166">
        <v>1165</v>
      </c>
      <c r="F32" s="166">
        <v>1546</v>
      </c>
      <c r="G32" s="166">
        <v>1571</v>
      </c>
      <c r="H32" s="166">
        <v>1361</v>
      </c>
      <c r="I32" s="167">
        <f t="shared" si="15"/>
        <v>-0.13367281985996182</v>
      </c>
      <c r="J32" s="167">
        <f t="shared" si="12"/>
        <v>3.100312537016957E-3</v>
      </c>
      <c r="K32" s="166">
        <v>8151</v>
      </c>
      <c r="L32" s="166">
        <v>240</v>
      </c>
      <c r="M32" s="166">
        <v>10893</v>
      </c>
      <c r="N32" s="166">
        <v>11772</v>
      </c>
      <c r="O32" s="166">
        <v>11483</v>
      </c>
      <c r="P32" s="166">
        <v>10159</v>
      </c>
      <c r="Q32" s="167">
        <f t="shared" si="16"/>
        <v>-0.11530087956109025</v>
      </c>
      <c r="R32" s="167">
        <f t="shared" si="14"/>
        <v>5.0959113826076884E-3</v>
      </c>
      <c r="S32" s="166">
        <v>9525</v>
      </c>
      <c r="T32" s="166">
        <v>12058</v>
      </c>
      <c r="U32" s="166">
        <v>13318</v>
      </c>
      <c r="V32" s="166">
        <v>13054</v>
      </c>
      <c r="W32" s="166">
        <v>11520</v>
      </c>
      <c r="X32" s="167">
        <f t="shared" si="17"/>
        <v>-0.1175118737551708</v>
      </c>
      <c r="Y32" s="167">
        <f t="shared" si="18"/>
        <v>4.7357769449058945E-3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398</v>
      </c>
      <c r="F33" s="166">
        <v>558</v>
      </c>
      <c r="G33" s="166">
        <v>323</v>
      </c>
      <c r="H33" s="166">
        <v>286</v>
      </c>
      <c r="I33" s="167">
        <f t="shared" si="15"/>
        <v>-0.11455108359133126</v>
      </c>
      <c r="J33" s="167">
        <f t="shared" si="12"/>
        <v>6.5149844642678164E-4</v>
      </c>
      <c r="K33" s="166">
        <v>10437</v>
      </c>
      <c r="L33" s="166">
        <v>255</v>
      </c>
      <c r="M33" s="166">
        <v>6918</v>
      </c>
      <c r="N33" s="166">
        <v>11530</v>
      </c>
      <c r="O33" s="166">
        <v>11074</v>
      </c>
      <c r="P33" s="166">
        <v>9476</v>
      </c>
      <c r="Q33" s="167">
        <f t="shared" si="16"/>
        <v>-0.14430196857504063</v>
      </c>
      <c r="R33" s="167">
        <f t="shared" si="14"/>
        <v>4.7533080285058031E-3</v>
      </c>
      <c r="S33" s="166">
        <v>11099</v>
      </c>
      <c r="T33" s="166">
        <v>7316</v>
      </c>
      <c r="U33" s="166">
        <v>12088</v>
      </c>
      <c r="V33" s="166">
        <v>11397</v>
      </c>
      <c r="W33" s="166">
        <v>9762</v>
      </c>
      <c r="X33" s="167">
        <f t="shared" si="17"/>
        <v>-0.14345880494867069</v>
      </c>
      <c r="Y33" s="167">
        <f t="shared" si="18"/>
        <v>4.0130776507093183E-3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1766</v>
      </c>
      <c r="E34" s="171">
        <f t="shared" si="20"/>
        <v>22247</v>
      </c>
      <c r="F34" s="171">
        <f t="shared" si="20"/>
        <v>24616</v>
      </c>
      <c r="G34" s="171">
        <f t="shared" si="20"/>
        <v>24163</v>
      </c>
      <c r="H34" s="171">
        <f t="shared" si="20"/>
        <v>25824</v>
      </c>
      <c r="I34" s="172">
        <f t="shared" si="15"/>
        <v>6.8741464222157767E-2</v>
      </c>
      <c r="J34" s="172">
        <f t="shared" si="12"/>
        <v>5.8826209372465764E-2</v>
      </c>
      <c r="K34" s="171">
        <f t="shared" ref="K34:P34" si="21">K26-SUM(K27:K33)</f>
        <v>48784</v>
      </c>
      <c r="L34" s="171">
        <f t="shared" si="21"/>
        <v>49565</v>
      </c>
      <c r="M34" s="171">
        <f t="shared" si="21"/>
        <v>133921</v>
      </c>
      <c r="N34" s="171">
        <f t="shared" si="21"/>
        <v>151389</v>
      </c>
      <c r="O34" s="171">
        <f t="shared" si="21"/>
        <v>170278</v>
      </c>
      <c r="P34" s="171">
        <f t="shared" si="21"/>
        <v>158403</v>
      </c>
      <c r="Q34" s="172">
        <f t="shared" si="16"/>
        <v>-6.9738897567507285E-2</v>
      </c>
      <c r="R34" s="172">
        <f t="shared" si="14"/>
        <v>7.9457392532651411E-2</v>
      </c>
      <c r="S34" s="171">
        <f>S26-SUM(S27:S33)</f>
        <v>56880</v>
      </c>
      <c r="T34" s="171">
        <f>T26-SUM(T27:T33)</f>
        <v>156168</v>
      </c>
      <c r="U34" s="171">
        <f>U26-SUM(U27:U33)</f>
        <v>176005</v>
      </c>
      <c r="V34" s="171">
        <f>V26-SUM(V27:V33)</f>
        <v>194441</v>
      </c>
      <c r="W34" s="171">
        <f>W26-SUM(W27:W33)</f>
        <v>184227</v>
      </c>
      <c r="X34" s="172">
        <f t="shared" si="17"/>
        <v>-5.2530073389871479E-2</v>
      </c>
      <c r="Y34" s="172">
        <f t="shared" si="18"/>
        <v>7.5734199585866177E-2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7266</v>
      </c>
      <c r="E36" s="178">
        <f t="shared" si="22"/>
        <v>98961</v>
      </c>
      <c r="F36" s="178">
        <f t="shared" si="22"/>
        <v>115296</v>
      </c>
      <c r="G36" s="178">
        <f t="shared" si="22"/>
        <v>120114</v>
      </c>
      <c r="H36" s="178">
        <f t="shared" si="22"/>
        <v>110808</v>
      </c>
      <c r="I36" s="179">
        <f>IFERROR(H36/G36-1,"-")</f>
        <v>-7.7476397422448717E-2</v>
      </c>
      <c r="J36" s="179">
        <f t="shared" ref="J36:J48" si="23">H36/H$8</f>
        <v>0.2524169225582476</v>
      </c>
      <c r="K36" s="178">
        <f t="shared" ref="K36:P36" si="24">K37+K40</f>
        <v>107490</v>
      </c>
      <c r="L36" s="178">
        <f t="shared" si="24"/>
        <v>35251</v>
      </c>
      <c r="M36" s="178">
        <f t="shared" si="24"/>
        <v>312053</v>
      </c>
      <c r="N36" s="178">
        <f t="shared" si="24"/>
        <v>346111</v>
      </c>
      <c r="O36" s="178">
        <f t="shared" si="24"/>
        <v>369040</v>
      </c>
      <c r="P36" s="178">
        <f t="shared" si="24"/>
        <v>395948</v>
      </c>
      <c r="Q36" s="179">
        <f>IFERROR(P36/O36-1,"-")</f>
        <v>7.2913505311077431E-2</v>
      </c>
      <c r="R36" s="179">
        <f t="shared" ref="R36:R48" si="25">P36/P$8</f>
        <v>0.19861363521220091</v>
      </c>
      <c r="S36" s="178">
        <f>S37+S40</f>
        <v>147106</v>
      </c>
      <c r="T36" s="178">
        <f>T37+T40</f>
        <v>411014</v>
      </c>
      <c r="U36" s="178">
        <f>U37+U40</f>
        <v>461407</v>
      </c>
      <c r="V36" s="178">
        <f>V37+V40</f>
        <v>489154</v>
      </c>
      <c r="W36" s="178">
        <f>W37+W40</f>
        <v>506756</v>
      </c>
      <c r="X36" s="179">
        <f>IFERROR(W36/V36-1,"-")</f>
        <v>3.5984577454135191E-2</v>
      </c>
      <c r="Y36" s="179">
        <f>W36/W$8</f>
        <v>0.20832321019902184</v>
      </c>
    </row>
    <row r="37" spans="1:25" x14ac:dyDescent="0.25">
      <c r="A37" s="57"/>
      <c r="B37" s="161" t="s">
        <v>99</v>
      </c>
      <c r="C37" s="162">
        <v>2530</v>
      </c>
      <c r="D37" s="162">
        <v>2484</v>
      </c>
      <c r="E37" s="162">
        <v>13018</v>
      </c>
      <c r="F37" s="162">
        <v>16233</v>
      </c>
      <c r="G37" s="162">
        <v>17658</v>
      </c>
      <c r="H37" s="162">
        <v>12406</v>
      </c>
      <c r="I37" s="163">
        <f>IFERROR(H37/G37-1,"-")</f>
        <v>-0.29742892739834637</v>
      </c>
      <c r="J37" s="163">
        <f t="shared" si="23"/>
        <v>2.8260453588708576E-2</v>
      </c>
      <c r="K37" s="162">
        <v>7136</v>
      </c>
      <c r="L37" s="162">
        <v>10587</v>
      </c>
      <c r="M37" s="162">
        <v>32666</v>
      </c>
      <c r="N37" s="162">
        <v>28175</v>
      </c>
      <c r="O37" s="162">
        <v>25352</v>
      </c>
      <c r="P37" s="162">
        <v>31289</v>
      </c>
      <c r="Q37" s="163">
        <f>IFERROR(P37/O37-1,"-")</f>
        <v>0.23418270747869996</v>
      </c>
      <c r="R37" s="163">
        <f t="shared" si="25"/>
        <v>1.5695045895305834E-2</v>
      </c>
      <c r="S37" s="162">
        <v>9666</v>
      </c>
      <c r="T37" s="162">
        <v>45684</v>
      </c>
      <c r="U37" s="162">
        <v>44408</v>
      </c>
      <c r="V37" s="162">
        <v>43010</v>
      </c>
      <c r="W37" s="162">
        <v>43695</v>
      </c>
      <c r="X37" s="163">
        <f>IFERROR(W37/V37-1,"-")</f>
        <v>1.5926528714252486E-2</v>
      </c>
      <c r="Y37" s="163">
        <f>W37/W$8</f>
        <v>1.7962653958998532E-2</v>
      </c>
    </row>
    <row r="38" spans="1:25" x14ac:dyDescent="0.25">
      <c r="A38" s="57"/>
      <c r="B38" s="165" t="s">
        <v>105</v>
      </c>
      <c r="C38" s="166">
        <v>1111</v>
      </c>
      <c r="D38" s="166">
        <v>2027</v>
      </c>
      <c r="E38" s="166">
        <v>6197</v>
      </c>
      <c r="F38" s="166">
        <v>8419</v>
      </c>
      <c r="G38" s="166">
        <v>12266</v>
      </c>
      <c r="H38" s="166">
        <v>7200</v>
      </c>
      <c r="I38" s="167">
        <f>IFERROR(H38/G38-1,"-")</f>
        <v>-0.41301157671612587</v>
      </c>
      <c r="J38" s="167">
        <f t="shared" si="23"/>
        <v>1.640135949046443E-2</v>
      </c>
      <c r="K38" s="166">
        <v>954</v>
      </c>
      <c r="L38" s="166">
        <v>2313</v>
      </c>
      <c r="M38" s="166">
        <v>4929</v>
      </c>
      <c r="N38" s="166">
        <v>6417</v>
      </c>
      <c r="O38" s="166">
        <v>4930</v>
      </c>
      <c r="P38" s="166">
        <v>8773</v>
      </c>
      <c r="Q38" s="167">
        <f>IFERROR(P38/O38-1,"-")</f>
        <v>0.77951318458417851</v>
      </c>
      <c r="R38" s="167">
        <f t="shared" si="25"/>
        <v>4.4006723653526184E-3</v>
      </c>
      <c r="S38" s="166">
        <v>2065</v>
      </c>
      <c r="T38" s="166">
        <v>11126</v>
      </c>
      <c r="U38" s="166">
        <v>14836</v>
      </c>
      <c r="V38" s="166">
        <v>17196</v>
      </c>
      <c r="W38" s="166">
        <v>15973</v>
      </c>
      <c r="X38" s="167">
        <f>IFERROR(W38/V38-1,"-")</f>
        <v>-7.112119097464531E-2</v>
      </c>
      <c r="Y38" s="167">
        <f>W38/W$8</f>
        <v>6.5663685018213418E-3</v>
      </c>
    </row>
    <row r="39" spans="1:25" x14ac:dyDescent="0.25">
      <c r="A39" s="57"/>
      <c r="B39" s="165" t="s">
        <v>102</v>
      </c>
      <c r="C39" s="166">
        <v>1419</v>
      </c>
      <c r="D39" s="166">
        <v>457</v>
      </c>
      <c r="E39" s="166">
        <v>6821</v>
      </c>
      <c r="F39" s="166">
        <v>7814</v>
      </c>
      <c r="G39" s="166">
        <v>5392</v>
      </c>
      <c r="H39" s="166">
        <v>5206</v>
      </c>
      <c r="I39" s="167">
        <f>IFERROR(H39/G39-1,"-")</f>
        <v>-3.4495548961424372E-2</v>
      </c>
      <c r="J39" s="167">
        <f t="shared" si="23"/>
        <v>1.1859094098244143E-2</v>
      </c>
      <c r="K39" s="166">
        <v>6182</v>
      </c>
      <c r="L39" s="166">
        <v>8274</v>
      </c>
      <c r="M39" s="166">
        <v>27737</v>
      </c>
      <c r="N39" s="166">
        <v>21758</v>
      </c>
      <c r="O39" s="166">
        <v>20422</v>
      </c>
      <c r="P39" s="166">
        <v>22516</v>
      </c>
      <c r="Q39" s="167">
        <f>IFERROR(P39/O39-1,"-")</f>
        <v>0.10253648026637929</v>
      </c>
      <c r="R39" s="167">
        <f t="shared" si="25"/>
        <v>1.1294373529953215E-2</v>
      </c>
      <c r="S39" s="166">
        <v>7601</v>
      </c>
      <c r="T39" s="166">
        <v>34558</v>
      </c>
      <c r="U39" s="166">
        <v>29572</v>
      </c>
      <c r="V39" s="166">
        <v>25814</v>
      </c>
      <c r="W39" s="166">
        <v>27722</v>
      </c>
      <c r="X39" s="167">
        <f>IFERROR(W39/V39-1,"-")</f>
        <v>7.3913380336251722E-2</v>
      </c>
      <c r="Y39" s="167">
        <f>W39/W$8</f>
        <v>1.1396285457177189E-2</v>
      </c>
    </row>
    <row r="40" spans="1:25" x14ac:dyDescent="0.25">
      <c r="A40" s="57"/>
      <c r="B40" s="161" t="s">
        <v>109</v>
      </c>
      <c r="C40" s="162">
        <v>37086</v>
      </c>
      <c r="D40" s="162">
        <v>4782</v>
      </c>
      <c r="E40" s="162">
        <v>85943</v>
      </c>
      <c r="F40" s="162">
        <v>99063</v>
      </c>
      <c r="G40" s="162">
        <v>102456</v>
      </c>
      <c r="H40" s="162">
        <v>98402</v>
      </c>
      <c r="I40" s="163">
        <f>IFERROR(H40/G40-1,"-")</f>
        <v>-3.9568204887951874E-2</v>
      </c>
      <c r="J40" s="163">
        <f t="shared" si="23"/>
        <v>0.22415646896953903</v>
      </c>
      <c r="K40" s="162">
        <v>100354</v>
      </c>
      <c r="L40" s="162">
        <v>24664</v>
      </c>
      <c r="M40" s="162">
        <v>279387</v>
      </c>
      <c r="N40" s="162">
        <v>317936</v>
      </c>
      <c r="O40" s="162">
        <v>343688</v>
      </c>
      <c r="P40" s="162">
        <v>364659</v>
      </c>
      <c r="Q40" s="163">
        <f>IFERROR(P40/O40-1,"-")</f>
        <v>6.1017550801890197E-2</v>
      </c>
      <c r="R40" s="163">
        <f t="shared" si="25"/>
        <v>0.18291858931689506</v>
      </c>
      <c r="S40" s="162">
        <v>137440</v>
      </c>
      <c r="T40" s="162">
        <v>365330</v>
      </c>
      <c r="U40" s="162">
        <v>416999</v>
      </c>
      <c r="V40" s="162">
        <v>446144</v>
      </c>
      <c r="W40" s="162">
        <v>463061</v>
      </c>
      <c r="X40" s="163">
        <f>IFERROR(W40/V40-1,"-")</f>
        <v>3.7918250609668691E-2</v>
      </c>
      <c r="Y40" s="163">
        <f>W40/W$8</f>
        <v>0.19036055624002332</v>
      </c>
    </row>
    <row r="41" spans="1:25" s="57" customFormat="1" x14ac:dyDescent="0.25">
      <c r="B41" s="165" t="s">
        <v>112</v>
      </c>
      <c r="C41" s="166">
        <v>18060</v>
      </c>
      <c r="D41" s="166">
        <v>386</v>
      </c>
      <c r="E41" s="166">
        <v>41618</v>
      </c>
      <c r="F41" s="166">
        <v>43653</v>
      </c>
      <c r="G41" s="166">
        <v>43405</v>
      </c>
      <c r="H41" s="166">
        <v>38732</v>
      </c>
      <c r="I41" s="167">
        <f t="shared" ref="I41:I48" si="26">IFERROR(H41/G41-1,"-")</f>
        <v>-0.10766040778712127</v>
      </c>
      <c r="J41" s="167">
        <f t="shared" si="23"/>
        <v>8.8230202192315046E-2</v>
      </c>
      <c r="K41" s="166">
        <v>48199</v>
      </c>
      <c r="L41" s="166">
        <v>2375</v>
      </c>
      <c r="M41" s="166">
        <v>145570</v>
      </c>
      <c r="N41" s="166">
        <v>168907</v>
      </c>
      <c r="O41" s="166">
        <v>190744</v>
      </c>
      <c r="P41" s="166">
        <v>200109</v>
      </c>
      <c r="Q41" s="167">
        <f t="shared" ref="Q41:Q48" si="27">IFERROR(P41/O41-1,"-")</f>
        <v>4.9097219309650608E-2</v>
      </c>
      <c r="R41" s="167">
        <f t="shared" si="25"/>
        <v>0.1003777665973267</v>
      </c>
      <c r="S41" s="166">
        <v>66259</v>
      </c>
      <c r="T41" s="166">
        <v>187188</v>
      </c>
      <c r="U41" s="166">
        <v>212560</v>
      </c>
      <c r="V41" s="166">
        <v>234149</v>
      </c>
      <c r="W41" s="166">
        <v>238841</v>
      </c>
      <c r="X41" s="167">
        <f t="shared" ref="X41:X48" si="28">IFERROR(W41/V41-1,"-")</f>
        <v>2.0038522479276066E-2</v>
      </c>
      <c r="Y41" s="167">
        <f t="shared" ref="Y41:Y48" si="29">W41/W$8</f>
        <v>9.8185564348808055E-2</v>
      </c>
    </row>
    <row r="42" spans="1:25" s="57" customFormat="1" x14ac:dyDescent="0.25">
      <c r="B42" s="165" t="s">
        <v>115</v>
      </c>
      <c r="C42" s="166">
        <v>2861</v>
      </c>
      <c r="D42" s="166">
        <v>165</v>
      </c>
      <c r="E42" s="166">
        <v>3842</v>
      </c>
      <c r="F42" s="166">
        <v>5939</v>
      </c>
      <c r="G42" s="166">
        <v>6311</v>
      </c>
      <c r="H42" s="166">
        <v>7022</v>
      </c>
      <c r="I42" s="167">
        <f t="shared" si="26"/>
        <v>0.11266043416257321</v>
      </c>
      <c r="J42" s="167">
        <f t="shared" si="23"/>
        <v>1.5995881436394618E-2</v>
      </c>
      <c r="K42" s="166">
        <v>5618</v>
      </c>
      <c r="L42" s="166">
        <v>2064</v>
      </c>
      <c r="M42" s="166">
        <v>10681</v>
      </c>
      <c r="N42" s="166">
        <v>13198</v>
      </c>
      <c r="O42" s="166">
        <v>11438</v>
      </c>
      <c r="P42" s="166">
        <v>11790</v>
      </c>
      <c r="Q42" s="167">
        <f t="shared" si="27"/>
        <v>3.0774610945969672E-2</v>
      </c>
      <c r="R42" s="167">
        <f t="shared" si="25"/>
        <v>5.9140461857411794E-3</v>
      </c>
      <c r="S42" s="166">
        <v>8479</v>
      </c>
      <c r="T42" s="166">
        <v>14523</v>
      </c>
      <c r="U42" s="166">
        <v>19137</v>
      </c>
      <c r="V42" s="166">
        <v>17749</v>
      </c>
      <c r="W42" s="166">
        <v>18812</v>
      </c>
      <c r="X42" s="167">
        <f t="shared" si="28"/>
        <v>5.9890698067496695E-2</v>
      </c>
      <c r="Y42" s="167">
        <f t="shared" si="29"/>
        <v>7.7334579763515361E-3</v>
      </c>
    </row>
    <row r="43" spans="1:25" x14ac:dyDescent="0.25">
      <c r="A43" s="57"/>
      <c r="B43" s="165" t="s">
        <v>118</v>
      </c>
      <c r="C43" s="166">
        <v>1616</v>
      </c>
      <c r="D43" s="166">
        <v>274</v>
      </c>
      <c r="E43" s="166">
        <v>2777</v>
      </c>
      <c r="F43" s="166">
        <v>4389</v>
      </c>
      <c r="G43" s="166">
        <v>4808</v>
      </c>
      <c r="H43" s="166">
        <v>4585</v>
      </c>
      <c r="I43" s="167">
        <f t="shared" si="26"/>
        <v>-4.6381031613976664E-2</v>
      </c>
      <c r="J43" s="167">
        <f t="shared" si="23"/>
        <v>1.0444476842191587E-2</v>
      </c>
      <c r="K43" s="166">
        <v>2576</v>
      </c>
      <c r="L43" s="166">
        <v>2985</v>
      </c>
      <c r="M43" s="166">
        <v>6817</v>
      </c>
      <c r="N43" s="166">
        <v>7222</v>
      </c>
      <c r="O43" s="166">
        <v>6402</v>
      </c>
      <c r="P43" s="166">
        <v>7541</v>
      </c>
      <c r="Q43" s="167">
        <f t="shared" si="27"/>
        <v>0.17791315213995618</v>
      </c>
      <c r="R43" s="167">
        <f t="shared" si="25"/>
        <v>3.7826821277925559E-3</v>
      </c>
      <c r="S43" s="166">
        <v>4192</v>
      </c>
      <c r="T43" s="166">
        <v>9594</v>
      </c>
      <c r="U43" s="166">
        <v>11611</v>
      </c>
      <c r="V43" s="166">
        <v>11210</v>
      </c>
      <c r="W43" s="166">
        <v>12126</v>
      </c>
      <c r="X43" s="167">
        <f t="shared" si="28"/>
        <v>8.1712756467439807E-2</v>
      </c>
      <c r="Y43" s="167">
        <f t="shared" si="29"/>
        <v>4.9848985446118823E-3</v>
      </c>
    </row>
    <row r="44" spans="1:25" x14ac:dyDescent="0.25">
      <c r="A44" s="57"/>
      <c r="B44" s="165" t="s">
        <v>125</v>
      </c>
      <c r="C44" s="166">
        <v>711</v>
      </c>
      <c r="D44" s="166">
        <v>81</v>
      </c>
      <c r="E44" s="166">
        <v>1709</v>
      </c>
      <c r="F44" s="166">
        <v>1794</v>
      </c>
      <c r="G44" s="166">
        <v>2135</v>
      </c>
      <c r="H44" s="166">
        <v>1701</v>
      </c>
      <c r="I44" s="167">
        <f t="shared" si="26"/>
        <v>-0.20327868852459019</v>
      </c>
      <c r="J44" s="167">
        <f t="shared" si="23"/>
        <v>3.8748211796222221E-3</v>
      </c>
      <c r="K44" s="166">
        <v>4692</v>
      </c>
      <c r="L44" s="166">
        <v>2026</v>
      </c>
      <c r="M44" s="166">
        <v>15940</v>
      </c>
      <c r="N44" s="166">
        <v>14430</v>
      </c>
      <c r="O44" s="166">
        <v>16030</v>
      </c>
      <c r="P44" s="166">
        <v>14514</v>
      </c>
      <c r="Q44" s="167">
        <f t="shared" si="27"/>
        <v>-9.4572676232064889E-2</v>
      </c>
      <c r="R44" s="167">
        <f t="shared" si="25"/>
        <v>7.2804466785282001E-3</v>
      </c>
      <c r="S44" s="166">
        <v>5403</v>
      </c>
      <c r="T44" s="166">
        <v>17649</v>
      </c>
      <c r="U44" s="166">
        <v>16224</v>
      </c>
      <c r="V44" s="166">
        <v>18165</v>
      </c>
      <c r="W44" s="166">
        <v>16215</v>
      </c>
      <c r="X44" s="167">
        <f t="shared" si="28"/>
        <v>-0.10734929810074323</v>
      </c>
      <c r="Y44" s="167">
        <f t="shared" si="29"/>
        <v>6.6658527050042606E-3</v>
      </c>
    </row>
    <row r="45" spans="1:25" x14ac:dyDescent="0.25">
      <c r="A45" s="57"/>
      <c r="B45" s="165" t="s">
        <v>121</v>
      </c>
      <c r="C45" s="166">
        <v>694</v>
      </c>
      <c r="D45" s="166">
        <v>75</v>
      </c>
      <c r="E45" s="166">
        <v>970</v>
      </c>
      <c r="F45" s="166">
        <v>1167</v>
      </c>
      <c r="G45" s="166">
        <v>1327</v>
      </c>
      <c r="H45" s="166">
        <v>1610</v>
      </c>
      <c r="I45" s="167">
        <f t="shared" si="26"/>
        <v>0.21326299924642056</v>
      </c>
      <c r="J45" s="167">
        <f t="shared" si="23"/>
        <v>3.6675262193955186E-3</v>
      </c>
      <c r="K45" s="166">
        <v>6876</v>
      </c>
      <c r="L45" s="166">
        <v>2693</v>
      </c>
      <c r="M45" s="166">
        <v>16019</v>
      </c>
      <c r="N45" s="166">
        <v>18812</v>
      </c>
      <c r="O45" s="166">
        <v>19632</v>
      </c>
      <c r="P45" s="166">
        <v>15658</v>
      </c>
      <c r="Q45" s="167">
        <f t="shared" si="27"/>
        <v>-0.20242461287693558</v>
      </c>
      <c r="R45" s="167">
        <f t="shared" si="25"/>
        <v>7.8542947562625434E-3</v>
      </c>
      <c r="S45" s="166">
        <v>7570</v>
      </c>
      <c r="T45" s="166">
        <v>16989</v>
      </c>
      <c r="U45" s="166">
        <v>19979</v>
      </c>
      <c r="V45" s="166">
        <v>20959</v>
      </c>
      <c r="W45" s="166">
        <v>17268</v>
      </c>
      <c r="X45" s="167">
        <f t="shared" si="28"/>
        <v>-0.17610573023522114</v>
      </c>
      <c r="Y45" s="167">
        <f t="shared" si="29"/>
        <v>7.0987323163745654E-3</v>
      </c>
    </row>
    <row r="46" spans="1:25" x14ac:dyDescent="0.25">
      <c r="A46" s="57"/>
      <c r="B46" s="165" t="s">
        <v>130</v>
      </c>
      <c r="C46" s="166">
        <v>1093</v>
      </c>
      <c r="D46" s="166">
        <v>9</v>
      </c>
      <c r="E46" s="166">
        <v>1519</v>
      </c>
      <c r="F46" s="166">
        <v>1605</v>
      </c>
      <c r="G46" s="166">
        <v>953</v>
      </c>
      <c r="H46" s="166">
        <v>1156</v>
      </c>
      <c r="I46" s="167">
        <f t="shared" si="26"/>
        <v>0.21301154249737664</v>
      </c>
      <c r="J46" s="167">
        <f t="shared" si="23"/>
        <v>2.6333293848579005E-3</v>
      </c>
      <c r="K46" s="166">
        <v>2222</v>
      </c>
      <c r="L46" s="166">
        <v>451</v>
      </c>
      <c r="M46" s="166">
        <v>3366</v>
      </c>
      <c r="N46" s="166">
        <v>4514</v>
      </c>
      <c r="O46" s="166">
        <v>4148</v>
      </c>
      <c r="P46" s="166">
        <v>5071</v>
      </c>
      <c r="Q46" s="167">
        <f t="shared" si="27"/>
        <v>0.22251687560270006</v>
      </c>
      <c r="R46" s="167">
        <f t="shared" si="25"/>
        <v>2.5436919599570416E-3</v>
      </c>
      <c r="S46" s="166">
        <v>3315</v>
      </c>
      <c r="T46" s="166">
        <v>4885</v>
      </c>
      <c r="U46" s="166">
        <v>6119</v>
      </c>
      <c r="V46" s="166">
        <v>5101</v>
      </c>
      <c r="W46" s="166">
        <v>6227</v>
      </c>
      <c r="X46" s="167">
        <f t="shared" si="28"/>
        <v>0.22074103117035881</v>
      </c>
      <c r="Y46" s="167">
        <f t="shared" si="29"/>
        <v>2.5598683190910599E-3</v>
      </c>
    </row>
    <row r="47" spans="1:25" x14ac:dyDescent="0.25">
      <c r="A47" s="57"/>
      <c r="B47" s="165" t="s">
        <v>133</v>
      </c>
      <c r="C47" s="166">
        <v>1061</v>
      </c>
      <c r="D47" s="166">
        <v>8</v>
      </c>
      <c r="E47" s="166">
        <v>763</v>
      </c>
      <c r="F47" s="166">
        <v>1045</v>
      </c>
      <c r="G47" s="166">
        <v>855</v>
      </c>
      <c r="H47" s="166">
        <v>747</v>
      </c>
      <c r="I47" s="167">
        <f t="shared" si="26"/>
        <v>-0.12631578947368416</v>
      </c>
      <c r="J47" s="167">
        <f t="shared" si="23"/>
        <v>1.7016410471356847E-3</v>
      </c>
      <c r="K47" s="166">
        <v>3677</v>
      </c>
      <c r="L47" s="166">
        <v>624</v>
      </c>
      <c r="M47" s="166">
        <v>3104</v>
      </c>
      <c r="N47" s="166">
        <v>4768</v>
      </c>
      <c r="O47" s="166">
        <v>4502</v>
      </c>
      <c r="P47" s="166">
        <v>3899</v>
      </c>
      <c r="Q47" s="167">
        <f t="shared" si="27"/>
        <v>-0.13394047090182137</v>
      </c>
      <c r="R47" s="167">
        <f t="shared" si="25"/>
        <v>1.9557986495508787E-3</v>
      </c>
      <c r="S47" s="166">
        <v>4738</v>
      </c>
      <c r="T47" s="166">
        <v>3867</v>
      </c>
      <c r="U47" s="166">
        <v>5813</v>
      </c>
      <c r="V47" s="166">
        <v>5357</v>
      </c>
      <c r="W47" s="166">
        <v>4646</v>
      </c>
      <c r="X47" s="167">
        <f t="shared" si="28"/>
        <v>-0.13272353929438119</v>
      </c>
      <c r="Y47" s="167">
        <f t="shared" si="29"/>
        <v>1.9099322644125685E-3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3784</v>
      </c>
      <c r="E48" s="171">
        <f t="shared" si="31"/>
        <v>32745</v>
      </c>
      <c r="F48" s="171">
        <f t="shared" si="31"/>
        <v>39471</v>
      </c>
      <c r="G48" s="171">
        <f t="shared" si="31"/>
        <v>42662</v>
      </c>
      <c r="H48" s="171">
        <f t="shared" si="31"/>
        <v>42849</v>
      </c>
      <c r="I48" s="172">
        <f t="shared" si="26"/>
        <v>4.3832919225539335E-3</v>
      </c>
      <c r="J48" s="172">
        <f t="shared" si="23"/>
        <v>9.7608590667626449E-2</v>
      </c>
      <c r="K48" s="171">
        <f t="shared" ref="K48:P48" si="32">K40-SUM(K41:K47)</f>
        <v>26494</v>
      </c>
      <c r="L48" s="171">
        <f t="shared" si="32"/>
        <v>11446</v>
      </c>
      <c r="M48" s="171">
        <f t="shared" si="32"/>
        <v>77890</v>
      </c>
      <c r="N48" s="171">
        <f t="shared" si="32"/>
        <v>86085</v>
      </c>
      <c r="O48" s="171">
        <f t="shared" si="32"/>
        <v>90792</v>
      </c>
      <c r="P48" s="171">
        <f t="shared" si="32"/>
        <v>106077</v>
      </c>
      <c r="Q48" s="172">
        <f t="shared" si="27"/>
        <v>0.16835183716627022</v>
      </c>
      <c r="R48" s="172">
        <f t="shared" si="25"/>
        <v>5.3209862361735971E-2</v>
      </c>
      <c r="S48" s="171">
        <f>S40-SUM(S41:S47)</f>
        <v>37484</v>
      </c>
      <c r="T48" s="171">
        <f>T40-SUM(T41:T47)</f>
        <v>110635</v>
      </c>
      <c r="U48" s="171">
        <f>U40-SUM(U41:U47)</f>
        <v>125556</v>
      </c>
      <c r="V48" s="171">
        <f>V40-SUM(V41:V47)</f>
        <v>133454</v>
      </c>
      <c r="W48" s="171">
        <f>W40-SUM(W41:W47)</f>
        <v>148926</v>
      </c>
      <c r="X48" s="172">
        <f t="shared" si="28"/>
        <v>0.11593507875372788</v>
      </c>
      <c r="Y48" s="172">
        <f t="shared" si="29"/>
        <v>6.1222249765369385E-2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19165</v>
      </c>
      <c r="U50" s="178">
        <f>U51+U54</f>
        <v>29890</v>
      </c>
      <c r="V50" s="178">
        <f>V51+V54</f>
        <v>25396</v>
      </c>
      <c r="W50" s="178">
        <f>W51+W54</f>
        <v>24109</v>
      </c>
      <c r="X50" s="179">
        <f>IFERROR(W50/V50-1,"-")</f>
        <v>-5.0677272011340424E-2</v>
      </c>
      <c r="Y50" s="179">
        <f>W50/W$8</f>
        <v>9.9110109691611294E-3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2543</v>
      </c>
      <c r="U51" s="162">
        <v>13313</v>
      </c>
      <c r="V51" s="162">
        <v>7143</v>
      </c>
      <c r="W51" s="162">
        <v>4759</v>
      </c>
      <c r="X51" s="163">
        <f>IFERROR(W51/V51-1,"-")</f>
        <v>-0.33375332493350129</v>
      </c>
      <c r="Y51" s="163">
        <f>W51/W$8</f>
        <v>1.9563856320145099E-3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1046</v>
      </c>
      <c r="U52" s="166">
        <v>9968</v>
      </c>
      <c r="V52" s="166">
        <v>4849</v>
      </c>
      <c r="W52" s="166">
        <v>2834</v>
      </c>
      <c r="X52" s="167">
        <f>IFERROR(W52/V52-1,"-")</f>
        <v>-0.41554959785522794</v>
      </c>
      <c r="Y52" s="167">
        <f>W52/W$8</f>
        <v>1.1650340157867453E-3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1497</v>
      </c>
      <c r="U53" s="166">
        <v>3345</v>
      </c>
      <c r="V53" s="166">
        <v>2294</v>
      </c>
      <c r="W53" s="166">
        <v>1925</v>
      </c>
      <c r="X53" s="167">
        <f>IFERROR(W53/V53-1,"-")</f>
        <v>-0.16085440278988661</v>
      </c>
      <c r="Y53" s="167">
        <f>W53/W$8</f>
        <v>7.913516162277646E-4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16622</v>
      </c>
      <c r="U54" s="162">
        <v>16577</v>
      </c>
      <c r="V54" s="162">
        <v>18253</v>
      </c>
      <c r="W54" s="162">
        <v>19350</v>
      </c>
      <c r="X54" s="163">
        <f>IFERROR(W54/V54-1,"-")</f>
        <v>6.0099709636772136E-2</v>
      </c>
      <c r="Y54" s="163">
        <f>W54/W$8</f>
        <v>7.9546253371466195E-3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6041</v>
      </c>
      <c r="U55" s="166">
        <v>5224</v>
      </c>
      <c r="V55" s="166">
        <v>6355</v>
      </c>
      <c r="W55" s="166">
        <v>6935</v>
      </c>
      <c r="X55" s="167">
        <f t="shared" ref="X55:X62" si="39">IFERROR(W55/V55-1,"-")</f>
        <v>9.1266719118804129E-2</v>
      </c>
      <c r="Y55" s="167">
        <f t="shared" ref="Y55:Y62" si="40">W55/W$8</f>
        <v>2.8509212771634014E-3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3822</v>
      </c>
      <c r="U56" s="166">
        <v>2863</v>
      </c>
      <c r="V56" s="166">
        <v>3672</v>
      </c>
      <c r="W56" s="166">
        <v>3773</v>
      </c>
      <c r="X56" s="167">
        <f t="shared" si="39"/>
        <v>2.7505446623093732E-2</v>
      </c>
      <c r="Y56" s="167">
        <f t="shared" si="40"/>
        <v>1.5510491678064186E-3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1296</v>
      </c>
      <c r="U57" s="166">
        <v>1711</v>
      </c>
      <c r="V57" s="166">
        <v>1279</v>
      </c>
      <c r="W57" s="166">
        <v>1368</v>
      </c>
      <c r="X57" s="167">
        <f t="shared" si="39"/>
        <v>6.9585613760750675E-2</v>
      </c>
      <c r="Y57" s="167">
        <f t="shared" si="40"/>
        <v>5.6237351220757498E-4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491</v>
      </c>
      <c r="U58" s="166">
        <v>384</v>
      </c>
      <c r="V58" s="166">
        <v>576</v>
      </c>
      <c r="W58" s="166">
        <v>568</v>
      </c>
      <c r="X58" s="167">
        <f t="shared" si="39"/>
        <v>-1.388888888888884E-2</v>
      </c>
      <c r="Y58" s="167">
        <f t="shared" si="40"/>
        <v>2.3350011325577676E-4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436</v>
      </c>
      <c r="U59" s="166">
        <v>372</v>
      </c>
      <c r="V59" s="166">
        <v>395</v>
      </c>
      <c r="W59" s="166">
        <v>535</v>
      </c>
      <c r="X59" s="167">
        <f t="shared" si="39"/>
        <v>0.35443037974683533</v>
      </c>
      <c r="Y59" s="167">
        <f t="shared" si="40"/>
        <v>2.1993408554901508E-4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57</v>
      </c>
      <c r="U60" s="166">
        <v>154</v>
      </c>
      <c r="V60" s="166">
        <v>84</v>
      </c>
      <c r="W60" s="166">
        <v>170</v>
      </c>
      <c r="X60" s="167">
        <f t="shared" si="39"/>
        <v>1.0238095238095237</v>
      </c>
      <c r="Y60" s="167">
        <f t="shared" si="40"/>
        <v>6.9885597277257125E-5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95</v>
      </c>
      <c r="U61" s="166">
        <v>138</v>
      </c>
      <c r="V61" s="166">
        <v>84</v>
      </c>
      <c r="W61" s="166">
        <v>415</v>
      </c>
      <c r="X61" s="167">
        <f t="shared" si="39"/>
        <v>3.9404761904761907</v>
      </c>
      <c r="Y61" s="167">
        <f t="shared" si="40"/>
        <v>1.7060307570624536E-4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4384</v>
      </c>
      <c r="U62" s="171">
        <f>U54-SUM(U55:U61)</f>
        <v>5731</v>
      </c>
      <c r="V62" s="171">
        <f>V54-SUM(V55:V61)</f>
        <v>5808</v>
      </c>
      <c r="W62" s="171">
        <f>W54-SUM(W55:W61)</f>
        <v>5586</v>
      </c>
      <c r="X62" s="172">
        <f t="shared" si="39"/>
        <v>-3.8223140495867725E-2</v>
      </c>
      <c r="Y62" s="172">
        <f t="shared" si="40"/>
        <v>2.2963585081809314E-3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18908</v>
      </c>
      <c r="M64" s="178">
        <f t="shared" si="46"/>
        <v>0</v>
      </c>
      <c r="N64" s="178">
        <f t="shared" si="46"/>
        <v>43778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85891</v>
      </c>
      <c r="U64" s="178">
        <f>U65+U68</f>
        <v>104931</v>
      </c>
      <c r="V64" s="178">
        <f>V65+V68</f>
        <v>110305</v>
      </c>
      <c r="W64" s="178">
        <f>W65+W68</f>
        <v>89955</v>
      </c>
      <c r="X64" s="179">
        <f>IFERROR(W64/V64-1,"-")</f>
        <v>-0.18448846380490458</v>
      </c>
      <c r="Y64" s="179">
        <f>W64/W$8</f>
        <v>3.6979758253386265E-2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10843</v>
      </c>
      <c r="M65" s="162">
        <v>0</v>
      </c>
      <c r="N65" s="162">
        <v>20938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26332</v>
      </c>
      <c r="U65" s="162">
        <v>26747</v>
      </c>
      <c r="V65" s="162">
        <v>31284</v>
      </c>
      <c r="W65" s="162">
        <v>24581</v>
      </c>
      <c r="X65" s="163">
        <f>IFERROR(W65/V65-1,"-")</f>
        <v>-0.21426288198440102</v>
      </c>
      <c r="Y65" s="163">
        <f>W65/W$8</f>
        <v>1.0105046274542692E-2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10492</v>
      </c>
      <c r="M66" s="166">
        <v>0</v>
      </c>
      <c r="N66" s="166">
        <v>16333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21697</v>
      </c>
      <c r="U66" s="166">
        <v>20684</v>
      </c>
      <c r="V66" s="166">
        <v>18174</v>
      </c>
      <c r="W66" s="166">
        <v>9049</v>
      </c>
      <c r="X66" s="167">
        <f>IFERROR(W66/V66-1,"-")</f>
        <v>-0.50209089908660731</v>
      </c>
      <c r="Y66" s="167">
        <f>W66/W$8</f>
        <v>3.7199692338935279E-3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351</v>
      </c>
      <c r="M67" s="166">
        <v>0</v>
      </c>
      <c r="N67" s="166">
        <v>4605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4635</v>
      </c>
      <c r="U67" s="166">
        <v>6063</v>
      </c>
      <c r="V67" s="166">
        <v>13110</v>
      </c>
      <c r="W67" s="166">
        <v>15532</v>
      </c>
      <c r="X67" s="167">
        <f>IFERROR(W67/V67-1,"-")</f>
        <v>0.184744469870328</v>
      </c>
      <c r="Y67" s="167">
        <f>W67/W$8</f>
        <v>6.3850770406491631E-3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8065</v>
      </c>
      <c r="M68" s="162">
        <v>0</v>
      </c>
      <c r="N68" s="162">
        <v>22840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59559</v>
      </c>
      <c r="U68" s="162">
        <v>78184</v>
      </c>
      <c r="V68" s="162">
        <v>79021</v>
      </c>
      <c r="W68" s="162">
        <v>65374</v>
      </c>
      <c r="X68" s="163">
        <f>IFERROR(W68/V68-1,"-")</f>
        <v>-0.17270092760152367</v>
      </c>
      <c r="Y68" s="163">
        <f>W68/W$8</f>
        <v>2.6874711978843575E-2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8508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26221</v>
      </c>
      <c r="U69" s="166">
        <v>28594</v>
      </c>
      <c r="V69" s="166">
        <v>26510</v>
      </c>
      <c r="W69" s="166">
        <v>27977</v>
      </c>
      <c r="X69" s="167">
        <f t="shared" ref="X69:X76" si="50">IFERROR(W69/V69-1,"-")</f>
        <v>5.5337608449641751E-2</v>
      </c>
      <c r="Y69" s="167">
        <f t="shared" ref="Y69:Y76" si="51">W69/W$8</f>
        <v>1.1501113853093076E-2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1213</v>
      </c>
      <c r="M70" s="166">
        <v>0</v>
      </c>
      <c r="N70" s="166">
        <v>2217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5231</v>
      </c>
      <c r="U70" s="166">
        <v>5346</v>
      </c>
      <c r="V70" s="166">
        <v>5749</v>
      </c>
      <c r="W70" s="166">
        <v>6004</v>
      </c>
      <c r="X70" s="167">
        <f t="shared" si="50"/>
        <v>4.435554009392928E-2</v>
      </c>
      <c r="Y70" s="167">
        <f t="shared" si="51"/>
        <v>2.4681948591332458E-3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1335</v>
      </c>
      <c r="M71" s="166">
        <v>0</v>
      </c>
      <c r="N71" s="166">
        <v>2578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8134</v>
      </c>
      <c r="U71" s="166">
        <v>10063</v>
      </c>
      <c r="V71" s="166">
        <v>10964</v>
      </c>
      <c r="W71" s="166">
        <v>5823</v>
      </c>
      <c r="X71" s="167">
        <f t="shared" si="50"/>
        <v>-0.46889821233126594</v>
      </c>
      <c r="Y71" s="167">
        <f t="shared" si="51"/>
        <v>2.3937872526204017E-3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661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982</v>
      </c>
      <c r="U72" s="166">
        <v>2041</v>
      </c>
      <c r="V72" s="166">
        <v>2589</v>
      </c>
      <c r="W72" s="166">
        <v>1590</v>
      </c>
      <c r="X72" s="167">
        <f t="shared" si="50"/>
        <v>-0.38586326767091539</v>
      </c>
      <c r="Y72" s="167">
        <f t="shared" si="51"/>
        <v>6.5363588041669903E-4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436</v>
      </c>
      <c r="M73" s="166">
        <v>0</v>
      </c>
      <c r="N73" s="166">
        <v>893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1715</v>
      </c>
      <c r="U73" s="166">
        <v>1829</v>
      </c>
      <c r="V73" s="166">
        <v>2185</v>
      </c>
      <c r="W73" s="166">
        <v>1749</v>
      </c>
      <c r="X73" s="167">
        <f t="shared" si="50"/>
        <v>-0.19954233409610989</v>
      </c>
      <c r="Y73" s="167">
        <f t="shared" si="51"/>
        <v>7.18999468458369E-4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24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884</v>
      </c>
      <c r="U74" s="166">
        <v>3203</v>
      </c>
      <c r="V74" s="166">
        <v>1641</v>
      </c>
      <c r="W74" s="166">
        <v>823</v>
      </c>
      <c r="X74" s="167">
        <f t="shared" si="50"/>
        <v>-0.49847653869591713</v>
      </c>
      <c r="Y74" s="167">
        <f t="shared" si="51"/>
        <v>3.3832850917166245E-4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41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929</v>
      </c>
      <c r="V75" s="166">
        <v>203</v>
      </c>
      <c r="W75" s="166">
        <v>523</v>
      </c>
      <c r="X75" s="167">
        <f t="shared" si="50"/>
        <v>1.5763546798029555</v>
      </c>
      <c r="Y75" s="167">
        <f t="shared" si="51"/>
        <v>2.1500098456473811E-4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3797</v>
      </c>
      <c r="M76" s="171">
        <f t="shared" si="54"/>
        <v>0</v>
      </c>
      <c r="N76" s="171">
        <f t="shared" si="54"/>
        <v>7918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16108</v>
      </c>
      <c r="U76" s="171">
        <f>U68-SUM(U69:U75)</f>
        <v>26179</v>
      </c>
      <c r="V76" s="171">
        <f>V68-SUM(V69:V75)</f>
        <v>29180</v>
      </c>
      <c r="W76" s="171">
        <f>W68-SUM(W69:W75)</f>
        <v>20885</v>
      </c>
      <c r="X76" s="172">
        <f t="shared" si="50"/>
        <v>-0.28427004797806721</v>
      </c>
      <c r="Y76" s="172">
        <f t="shared" si="51"/>
        <v>8.585651171385383E-3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26780</v>
      </c>
      <c r="E78" s="178">
        <f t="shared" si="55"/>
        <v>59520</v>
      </c>
      <c r="F78" s="178">
        <f t="shared" si="55"/>
        <v>59840</v>
      </c>
      <c r="G78" s="178">
        <f t="shared" si="55"/>
        <v>67558</v>
      </c>
      <c r="H78" s="178">
        <f t="shared" si="55"/>
        <v>73175</v>
      </c>
      <c r="I78" s="179">
        <f>IFERROR(H78/G78-1,"-")</f>
        <v>8.3143373101631113E-2</v>
      </c>
      <c r="J78" s="179">
        <f t="shared" ref="J78:J90" si="56">H78/H$8</f>
        <v>0.16669020565482429</v>
      </c>
      <c r="K78" s="178">
        <f t="shared" ref="K78:P78" si="57">K79+K82</f>
        <v>93394</v>
      </c>
      <c r="L78" s="178">
        <f t="shared" si="57"/>
        <v>58520</v>
      </c>
      <c r="M78" s="178">
        <f t="shared" si="57"/>
        <v>259864</v>
      </c>
      <c r="N78" s="178">
        <f t="shared" si="57"/>
        <v>307974</v>
      </c>
      <c r="O78" s="178">
        <f t="shared" si="57"/>
        <v>357459</v>
      </c>
      <c r="P78" s="178">
        <f t="shared" si="57"/>
        <v>351719</v>
      </c>
      <c r="Q78" s="179">
        <f>IFERROR(P78/O78-1,"-")</f>
        <v>-1.6057785648144307E-2</v>
      </c>
      <c r="R78" s="179">
        <f t="shared" ref="R78:R90" si="58">P78/P$8</f>
        <v>0.17642768536070413</v>
      </c>
      <c r="S78" s="178">
        <f>S79+S82</f>
        <v>116219</v>
      </c>
      <c r="T78" s="178">
        <f>T79+T82</f>
        <v>319384</v>
      </c>
      <c r="U78" s="178">
        <f>U79+U82</f>
        <v>367814</v>
      </c>
      <c r="V78" s="178">
        <f>V79+V82</f>
        <v>425017</v>
      </c>
      <c r="W78" s="178">
        <f>W79+W82</f>
        <v>424894</v>
      </c>
      <c r="X78" s="179">
        <f>IFERROR(W78/V78-1,"-")</f>
        <v>-2.8940018869838546E-4</v>
      </c>
      <c r="Y78" s="179">
        <f>W78/W$8</f>
        <v>0.17467041746778172</v>
      </c>
    </row>
    <row r="79" spans="1:25" x14ac:dyDescent="0.25">
      <c r="A79" s="57"/>
      <c r="B79" s="161" t="s">
        <v>99</v>
      </c>
      <c r="C79" s="162">
        <v>7130</v>
      </c>
      <c r="D79" s="162">
        <v>16360</v>
      </c>
      <c r="E79" s="162">
        <v>30091</v>
      </c>
      <c r="F79" s="162">
        <v>29663</v>
      </c>
      <c r="G79" s="162">
        <v>32953</v>
      </c>
      <c r="H79" s="162">
        <v>37517</v>
      </c>
      <c r="I79" s="163">
        <f>IFERROR(H79/G79-1,"-")</f>
        <v>0.13850028828938177</v>
      </c>
      <c r="J79" s="163">
        <f t="shared" si="56"/>
        <v>8.5462472778299173E-2</v>
      </c>
      <c r="K79" s="162">
        <v>33582</v>
      </c>
      <c r="L79" s="162">
        <v>35198</v>
      </c>
      <c r="M79" s="162">
        <v>129957</v>
      </c>
      <c r="N79" s="162">
        <v>137374</v>
      </c>
      <c r="O79" s="162">
        <v>141856</v>
      </c>
      <c r="P79" s="162">
        <v>141679</v>
      </c>
      <c r="Q79" s="163">
        <f>IFERROR(P79/O79-1,"-")</f>
        <v>-1.247744191292588E-3</v>
      </c>
      <c r="R79" s="163">
        <f t="shared" si="58"/>
        <v>7.1068375703954592E-2</v>
      </c>
      <c r="S79" s="162">
        <v>40712</v>
      </c>
      <c r="T79" s="162">
        <v>160048</v>
      </c>
      <c r="U79" s="162">
        <v>167037</v>
      </c>
      <c r="V79" s="162">
        <v>174809</v>
      </c>
      <c r="W79" s="162">
        <v>179196</v>
      </c>
      <c r="X79" s="163">
        <f>IFERROR(W79/V79-1,"-")</f>
        <v>2.5095961878393025E-2</v>
      </c>
      <c r="Y79" s="163">
        <f>W79/W$8</f>
        <v>7.3665996998208055E-2</v>
      </c>
    </row>
    <row r="80" spans="1:25" x14ac:dyDescent="0.25">
      <c r="A80" s="57"/>
      <c r="B80" s="165" t="s">
        <v>105</v>
      </c>
      <c r="C80" s="166">
        <v>2296</v>
      </c>
      <c r="D80" s="166">
        <v>10915</v>
      </c>
      <c r="E80" s="166">
        <v>18500</v>
      </c>
      <c r="F80" s="166">
        <v>18785</v>
      </c>
      <c r="G80" s="166">
        <v>17880</v>
      </c>
      <c r="H80" s="166">
        <v>18689</v>
      </c>
      <c r="I80" s="167">
        <f>IFERROR(H80/G80-1,"-")</f>
        <v>4.5246085011185766E-2</v>
      </c>
      <c r="J80" s="167">
        <f t="shared" si="56"/>
        <v>4.2572917710734688E-2</v>
      </c>
      <c r="K80" s="166">
        <v>4508</v>
      </c>
      <c r="L80" s="166">
        <v>8494</v>
      </c>
      <c r="M80" s="166">
        <v>21026</v>
      </c>
      <c r="N80" s="166">
        <v>16348</v>
      </c>
      <c r="O80" s="166">
        <v>26224</v>
      </c>
      <c r="P80" s="166">
        <v>20038</v>
      </c>
      <c r="Q80" s="167">
        <f>IFERROR(P80/O80-1,"-")</f>
        <v>-0.23589078706528366</v>
      </c>
      <c r="R80" s="167">
        <f t="shared" si="58"/>
        <v>1.005137043849718E-2</v>
      </c>
      <c r="S80" s="166">
        <v>6804</v>
      </c>
      <c r="T80" s="166">
        <v>39526</v>
      </c>
      <c r="U80" s="166">
        <v>35133</v>
      </c>
      <c r="V80" s="166">
        <v>44104</v>
      </c>
      <c r="W80" s="166">
        <v>38727</v>
      </c>
      <c r="X80" s="167">
        <f>IFERROR(W80/V80-1,"-")</f>
        <v>-0.12191637946671507</v>
      </c>
      <c r="Y80" s="167">
        <f>W80/W$8</f>
        <v>1.5920350151507865E-2</v>
      </c>
    </row>
    <row r="81" spans="1:25" x14ac:dyDescent="0.25">
      <c r="A81" s="57"/>
      <c r="B81" s="165" t="s">
        <v>102</v>
      </c>
      <c r="C81" s="166">
        <v>4834</v>
      </c>
      <c r="D81" s="166">
        <v>5445</v>
      </c>
      <c r="E81" s="166">
        <v>11591</v>
      </c>
      <c r="F81" s="166">
        <v>10878</v>
      </c>
      <c r="G81" s="166">
        <v>15073</v>
      </c>
      <c r="H81" s="166">
        <v>18828</v>
      </c>
      <c r="I81" s="167">
        <f>IFERROR(H81/G81-1,"-")</f>
        <v>0.24912094473561996</v>
      </c>
      <c r="J81" s="167">
        <f t="shared" si="56"/>
        <v>4.2889555067564492E-2</v>
      </c>
      <c r="K81" s="166">
        <v>29074</v>
      </c>
      <c r="L81" s="166">
        <v>26704</v>
      </c>
      <c r="M81" s="166">
        <v>108931</v>
      </c>
      <c r="N81" s="166">
        <v>121026</v>
      </c>
      <c r="O81" s="166">
        <v>115632</v>
      </c>
      <c r="P81" s="166">
        <v>121641</v>
      </c>
      <c r="Q81" s="167">
        <f>IFERROR(P81/O81-1,"-")</f>
        <v>5.1966583644665887E-2</v>
      </c>
      <c r="R81" s="167">
        <f t="shared" si="58"/>
        <v>6.1017005265457405E-2</v>
      </c>
      <c r="S81" s="166">
        <v>33908</v>
      </c>
      <c r="T81" s="166">
        <v>120522</v>
      </c>
      <c r="U81" s="166">
        <v>131904</v>
      </c>
      <c r="V81" s="166">
        <v>130705</v>
      </c>
      <c r="W81" s="166">
        <v>140469</v>
      </c>
      <c r="X81" s="167">
        <f>IFERROR(W81/V81-1,"-")</f>
        <v>7.4702574499827756E-2</v>
      </c>
      <c r="Y81" s="167">
        <f>W81/W$8</f>
        <v>5.7745646846700187E-2</v>
      </c>
    </row>
    <row r="82" spans="1:25" x14ac:dyDescent="0.25">
      <c r="A82" s="57"/>
      <c r="B82" s="161" t="s">
        <v>109</v>
      </c>
      <c r="C82" s="162">
        <v>15695</v>
      </c>
      <c r="D82" s="162">
        <v>10420</v>
      </c>
      <c r="E82" s="162">
        <v>29429</v>
      </c>
      <c r="F82" s="162">
        <v>30177</v>
      </c>
      <c r="G82" s="162">
        <v>34605</v>
      </c>
      <c r="H82" s="162">
        <v>35658</v>
      </c>
      <c r="I82" s="163">
        <f>IFERROR(H82/G82-1,"-")</f>
        <v>3.042912873862158E-2</v>
      </c>
      <c r="J82" s="163">
        <f t="shared" si="56"/>
        <v>8.1227732876525099E-2</v>
      </c>
      <c r="K82" s="162">
        <v>59812</v>
      </c>
      <c r="L82" s="162">
        <v>23322</v>
      </c>
      <c r="M82" s="162">
        <v>129907</v>
      </c>
      <c r="N82" s="162">
        <v>170600</v>
      </c>
      <c r="O82" s="162">
        <v>215603</v>
      </c>
      <c r="P82" s="162">
        <v>210040</v>
      </c>
      <c r="Q82" s="163">
        <f>IFERROR(P82/O82-1,"-")</f>
        <v>-2.5802052847131107E-2</v>
      </c>
      <c r="R82" s="163">
        <f t="shared" si="58"/>
        <v>0.10535930965674956</v>
      </c>
      <c r="S82" s="162">
        <v>75507</v>
      </c>
      <c r="T82" s="162">
        <v>159336</v>
      </c>
      <c r="U82" s="162">
        <v>200777</v>
      </c>
      <c r="V82" s="162">
        <v>250208</v>
      </c>
      <c r="W82" s="162">
        <v>245698</v>
      </c>
      <c r="X82" s="163">
        <f>IFERROR(W82/V82-1,"-")</f>
        <v>-1.8025003197339795E-2</v>
      </c>
      <c r="Y82" s="163">
        <f>W82/W$8</f>
        <v>0.10100442046957366</v>
      </c>
    </row>
    <row r="83" spans="1:25" s="57" customFormat="1" x14ac:dyDescent="0.25">
      <c r="B83" s="165" t="s">
        <v>112</v>
      </c>
      <c r="C83" s="166">
        <v>2122</v>
      </c>
      <c r="D83" s="166">
        <v>1317</v>
      </c>
      <c r="E83" s="166">
        <v>3123</v>
      </c>
      <c r="F83" s="166">
        <v>4052</v>
      </c>
      <c r="G83" s="166">
        <v>4998</v>
      </c>
      <c r="H83" s="166">
        <v>5030</v>
      </c>
      <c r="I83" s="167">
        <f t="shared" ref="I83:I90" si="59">IFERROR(H83/G83-1,"-")</f>
        <v>6.4025610244098363E-3</v>
      </c>
      <c r="J83" s="167">
        <f t="shared" si="56"/>
        <v>1.1458171977366123E-2</v>
      </c>
      <c r="K83" s="166">
        <v>12866</v>
      </c>
      <c r="L83" s="166">
        <v>1201</v>
      </c>
      <c r="M83" s="166">
        <v>29342</v>
      </c>
      <c r="N83" s="166">
        <v>38561</v>
      </c>
      <c r="O83" s="166">
        <v>48398</v>
      </c>
      <c r="P83" s="166">
        <v>51163</v>
      </c>
      <c r="Q83" s="167">
        <f t="shared" ref="Q83:Q90" si="60">IFERROR(P83/O83-1,"-")</f>
        <v>5.71304599363609E-2</v>
      </c>
      <c r="R83" s="167">
        <f t="shared" si="58"/>
        <v>2.5664151399582356E-2</v>
      </c>
      <c r="S83" s="166">
        <v>14988</v>
      </c>
      <c r="T83" s="166">
        <v>32465</v>
      </c>
      <c r="U83" s="166">
        <v>42613</v>
      </c>
      <c r="V83" s="166">
        <v>53396</v>
      </c>
      <c r="W83" s="166">
        <v>56193</v>
      </c>
      <c r="X83" s="167">
        <f t="shared" ref="X83:X90" si="61">IFERROR(W83/V83-1,"-")</f>
        <v>5.2382200913926091E-2</v>
      </c>
      <c r="Y83" s="167">
        <f t="shared" ref="Y83:Y90" si="62">W83/W$8</f>
        <v>2.3100478634122998E-2</v>
      </c>
    </row>
    <row r="84" spans="1:25" s="57" customFormat="1" x14ac:dyDescent="0.25">
      <c r="B84" s="165" t="s">
        <v>115</v>
      </c>
      <c r="C84" s="166">
        <v>4630</v>
      </c>
      <c r="D84" s="166">
        <v>2148</v>
      </c>
      <c r="E84" s="166">
        <v>7408</v>
      </c>
      <c r="F84" s="166">
        <v>8395</v>
      </c>
      <c r="G84" s="166">
        <v>8668</v>
      </c>
      <c r="H84" s="166">
        <v>8232</v>
      </c>
      <c r="I84" s="167">
        <f t="shared" si="59"/>
        <v>-5.0299953853253365E-2</v>
      </c>
      <c r="J84" s="167">
        <f t="shared" si="56"/>
        <v>1.8752221017431001E-2</v>
      </c>
      <c r="K84" s="166">
        <v>23780</v>
      </c>
      <c r="L84" s="166">
        <v>5339</v>
      </c>
      <c r="M84" s="166">
        <v>44573</v>
      </c>
      <c r="N84" s="166">
        <v>54081</v>
      </c>
      <c r="O84" s="166">
        <v>62299</v>
      </c>
      <c r="P84" s="166">
        <v>59397</v>
      </c>
      <c r="Q84" s="167">
        <f t="shared" si="60"/>
        <v>-4.6581807091606642E-2</v>
      </c>
      <c r="R84" s="167">
        <f t="shared" si="58"/>
        <v>2.9794453036002446E-2</v>
      </c>
      <c r="S84" s="166">
        <v>28410</v>
      </c>
      <c r="T84" s="166">
        <v>51981</v>
      </c>
      <c r="U84" s="166">
        <v>62476</v>
      </c>
      <c r="V84" s="166">
        <v>70967</v>
      </c>
      <c r="W84" s="166">
        <v>67629</v>
      </c>
      <c r="X84" s="167">
        <f t="shared" si="61"/>
        <v>-4.7035946284892938E-2</v>
      </c>
      <c r="Y84" s="167">
        <f t="shared" si="62"/>
        <v>2.7801723872138955E-2</v>
      </c>
    </row>
    <row r="85" spans="1:25" x14ac:dyDescent="0.25">
      <c r="A85" s="57"/>
      <c r="B85" s="165" t="s">
        <v>118</v>
      </c>
      <c r="C85" s="166">
        <v>1312</v>
      </c>
      <c r="D85" s="166">
        <v>2539</v>
      </c>
      <c r="E85" s="166">
        <v>3664</v>
      </c>
      <c r="F85" s="166">
        <v>3432</v>
      </c>
      <c r="G85" s="166">
        <v>3485</v>
      </c>
      <c r="H85" s="166">
        <v>3600</v>
      </c>
      <c r="I85" s="167">
        <f t="shared" si="59"/>
        <v>3.2998565279770409E-2</v>
      </c>
      <c r="J85" s="167">
        <f t="shared" si="56"/>
        <v>8.2006797452322151E-3</v>
      </c>
      <c r="K85" s="166">
        <v>3742</v>
      </c>
      <c r="L85" s="166">
        <v>3622</v>
      </c>
      <c r="M85" s="166">
        <v>11214</v>
      </c>
      <c r="N85" s="166">
        <v>16450</v>
      </c>
      <c r="O85" s="166">
        <v>27519</v>
      </c>
      <c r="P85" s="166">
        <v>23902</v>
      </c>
      <c r="Q85" s="167">
        <f t="shared" si="60"/>
        <v>-0.13143646208074422</v>
      </c>
      <c r="R85" s="167">
        <f t="shared" si="58"/>
        <v>1.1989612547208284E-2</v>
      </c>
      <c r="S85" s="166">
        <v>5054</v>
      </c>
      <c r="T85" s="166">
        <v>14878</v>
      </c>
      <c r="U85" s="166">
        <v>19882</v>
      </c>
      <c r="V85" s="166">
        <v>31004</v>
      </c>
      <c r="W85" s="166">
        <v>27502</v>
      </c>
      <c r="X85" s="167">
        <f t="shared" si="61"/>
        <v>-0.11295316733324734</v>
      </c>
      <c r="Y85" s="167">
        <f t="shared" si="62"/>
        <v>1.1305845272465444E-2</v>
      </c>
    </row>
    <row r="86" spans="1:25" x14ac:dyDescent="0.25">
      <c r="A86" s="57"/>
      <c r="B86" s="165" t="s">
        <v>125</v>
      </c>
      <c r="C86" s="166">
        <v>223</v>
      </c>
      <c r="D86" s="166">
        <v>137</v>
      </c>
      <c r="E86" s="166">
        <v>743</v>
      </c>
      <c r="F86" s="166">
        <v>644</v>
      </c>
      <c r="G86" s="166">
        <v>844</v>
      </c>
      <c r="H86" s="166">
        <v>845</v>
      </c>
      <c r="I86" s="167">
        <f t="shared" si="59"/>
        <v>1.1848341232227888E-3</v>
      </c>
      <c r="J86" s="167">
        <f t="shared" si="56"/>
        <v>1.9248817735336729E-3</v>
      </c>
      <c r="K86" s="166">
        <v>951</v>
      </c>
      <c r="L86" s="166">
        <v>565</v>
      </c>
      <c r="M86" s="166">
        <v>2492</v>
      </c>
      <c r="N86" s="166">
        <v>2805</v>
      </c>
      <c r="O86" s="166">
        <v>5875</v>
      </c>
      <c r="P86" s="166">
        <v>6021</v>
      </c>
      <c r="Q86" s="167">
        <f t="shared" si="60"/>
        <v>2.485106382978719E-2</v>
      </c>
      <c r="R86" s="167">
        <f t="shared" si="58"/>
        <v>3.0202266398937777E-3</v>
      </c>
      <c r="S86" s="166">
        <v>1174</v>
      </c>
      <c r="T86" s="166">
        <v>3235</v>
      </c>
      <c r="U86" s="166">
        <v>3449</v>
      </c>
      <c r="V86" s="166">
        <v>6719</v>
      </c>
      <c r="W86" s="166">
        <v>6866</v>
      </c>
      <c r="X86" s="167">
        <f t="shared" si="61"/>
        <v>2.1878255692811432E-2</v>
      </c>
      <c r="Y86" s="167">
        <f t="shared" si="62"/>
        <v>2.8225559465038085E-3</v>
      </c>
    </row>
    <row r="87" spans="1:25" x14ac:dyDescent="0.25">
      <c r="A87" s="57"/>
      <c r="B87" s="165" t="s">
        <v>121</v>
      </c>
      <c r="C87" s="166">
        <v>139</v>
      </c>
      <c r="D87" s="166">
        <v>230</v>
      </c>
      <c r="E87" s="166">
        <v>550</v>
      </c>
      <c r="F87" s="166">
        <v>429</v>
      </c>
      <c r="G87" s="166">
        <v>434</v>
      </c>
      <c r="H87" s="166">
        <v>466</v>
      </c>
      <c r="I87" s="167">
        <f t="shared" si="59"/>
        <v>7.3732718894009119E-2</v>
      </c>
      <c r="J87" s="167">
        <f t="shared" si="56"/>
        <v>1.0615324336883923E-3</v>
      </c>
      <c r="K87" s="166">
        <v>854</v>
      </c>
      <c r="L87" s="166">
        <v>710</v>
      </c>
      <c r="M87" s="166">
        <v>2378</v>
      </c>
      <c r="N87" s="166">
        <v>2782</v>
      </c>
      <c r="O87" s="166">
        <v>3908</v>
      </c>
      <c r="P87" s="166">
        <v>3781</v>
      </c>
      <c r="Q87" s="167">
        <f t="shared" si="60"/>
        <v>-3.2497441146366435E-2</v>
      </c>
      <c r="R87" s="167">
        <f t="shared" si="58"/>
        <v>1.8966080261482103E-3</v>
      </c>
      <c r="S87" s="166">
        <v>993</v>
      </c>
      <c r="T87" s="166">
        <v>2928</v>
      </c>
      <c r="U87" s="166">
        <v>3211</v>
      </c>
      <c r="V87" s="166">
        <v>4342</v>
      </c>
      <c r="W87" s="166">
        <v>4247</v>
      </c>
      <c r="X87" s="167">
        <f t="shared" si="61"/>
        <v>-2.1879318286503913E-2</v>
      </c>
      <c r="Y87" s="167">
        <f t="shared" si="62"/>
        <v>1.7459066566853591E-3</v>
      </c>
    </row>
    <row r="88" spans="1:25" x14ac:dyDescent="0.25">
      <c r="A88" s="57"/>
      <c r="B88" s="165" t="s">
        <v>130</v>
      </c>
      <c r="C88" s="166">
        <v>282</v>
      </c>
      <c r="D88" s="166">
        <v>63</v>
      </c>
      <c r="E88" s="166">
        <v>262</v>
      </c>
      <c r="F88" s="166">
        <v>289</v>
      </c>
      <c r="G88" s="166">
        <v>329</v>
      </c>
      <c r="H88" s="166">
        <v>349</v>
      </c>
      <c r="I88" s="167">
        <f t="shared" si="59"/>
        <v>6.07902735562309E-2</v>
      </c>
      <c r="J88" s="167">
        <f t="shared" si="56"/>
        <v>7.9501034196834543E-4</v>
      </c>
      <c r="K88" s="166">
        <v>1406</v>
      </c>
      <c r="L88" s="166">
        <v>50</v>
      </c>
      <c r="M88" s="166">
        <v>1594</v>
      </c>
      <c r="N88" s="166">
        <v>2182</v>
      </c>
      <c r="O88" s="166">
        <v>2135</v>
      </c>
      <c r="P88" s="166">
        <v>2200</v>
      </c>
      <c r="Q88" s="167">
        <f t="shared" si="60"/>
        <v>3.0444964871194413E-2</v>
      </c>
      <c r="R88" s="167">
        <f t="shared" si="58"/>
        <v>1.1035539956429682E-3</v>
      </c>
      <c r="S88" s="166">
        <v>1688</v>
      </c>
      <c r="T88" s="166">
        <v>1856</v>
      </c>
      <c r="U88" s="166">
        <v>2471</v>
      </c>
      <c r="V88" s="166">
        <v>2464</v>
      </c>
      <c r="W88" s="166">
        <v>2549</v>
      </c>
      <c r="X88" s="167">
        <f t="shared" si="61"/>
        <v>3.4496753246753276E-2</v>
      </c>
      <c r="Y88" s="167">
        <f t="shared" si="62"/>
        <v>1.0478728674101672E-3</v>
      </c>
    </row>
    <row r="89" spans="1:25" x14ac:dyDescent="0.25">
      <c r="A89" s="57"/>
      <c r="B89" s="165" t="s">
        <v>133</v>
      </c>
      <c r="C89" s="166">
        <v>378</v>
      </c>
      <c r="D89" s="166">
        <v>102</v>
      </c>
      <c r="E89" s="166">
        <v>400</v>
      </c>
      <c r="F89" s="166">
        <v>380</v>
      </c>
      <c r="G89" s="166">
        <v>360</v>
      </c>
      <c r="H89" s="166">
        <v>447</v>
      </c>
      <c r="I89" s="167">
        <f t="shared" si="59"/>
        <v>0.2416666666666667</v>
      </c>
      <c r="J89" s="167">
        <f t="shared" si="56"/>
        <v>1.0182510683663334E-3</v>
      </c>
      <c r="K89" s="166">
        <v>1875</v>
      </c>
      <c r="L89" s="166">
        <v>117</v>
      </c>
      <c r="M89" s="166">
        <v>1140</v>
      </c>
      <c r="N89" s="166">
        <v>2135</v>
      </c>
      <c r="O89" s="166">
        <v>2590</v>
      </c>
      <c r="P89" s="166">
        <v>1654</v>
      </c>
      <c r="Q89" s="167">
        <f t="shared" si="60"/>
        <v>-0.36138996138996138</v>
      </c>
      <c r="R89" s="167">
        <f t="shared" si="58"/>
        <v>8.2967195854248609E-4</v>
      </c>
      <c r="S89" s="166">
        <v>2253</v>
      </c>
      <c r="T89" s="166">
        <v>1540</v>
      </c>
      <c r="U89" s="166">
        <v>2515</v>
      </c>
      <c r="V89" s="166">
        <v>2950</v>
      </c>
      <c r="W89" s="166">
        <v>2101</v>
      </c>
      <c r="X89" s="167">
        <f t="shared" si="61"/>
        <v>-0.28779661016949154</v>
      </c>
      <c r="Y89" s="167">
        <f t="shared" si="62"/>
        <v>8.6370376399716019E-4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3884</v>
      </c>
      <c r="E90" s="171">
        <f t="shared" si="64"/>
        <v>13279</v>
      </c>
      <c r="F90" s="171">
        <f t="shared" si="64"/>
        <v>12556</v>
      </c>
      <c r="G90" s="171">
        <f t="shared" si="64"/>
        <v>15487</v>
      </c>
      <c r="H90" s="171">
        <f t="shared" si="64"/>
        <v>16689</v>
      </c>
      <c r="I90" s="172">
        <f t="shared" si="59"/>
        <v>7.7613482275456835E-2</v>
      </c>
      <c r="J90" s="172">
        <f t="shared" si="56"/>
        <v>3.8016984518939013E-2</v>
      </c>
      <c r="K90" s="171">
        <f t="shared" ref="K90:P90" si="65">K82-SUM(K83:K89)</f>
        <v>14338</v>
      </c>
      <c r="L90" s="171">
        <f t="shared" si="65"/>
        <v>11718</v>
      </c>
      <c r="M90" s="171">
        <f t="shared" si="65"/>
        <v>37174</v>
      </c>
      <c r="N90" s="171">
        <f t="shared" si="65"/>
        <v>51604</v>
      </c>
      <c r="O90" s="171">
        <f t="shared" si="65"/>
        <v>62879</v>
      </c>
      <c r="P90" s="171">
        <f t="shared" si="65"/>
        <v>61922</v>
      </c>
      <c r="Q90" s="172">
        <f t="shared" si="60"/>
        <v>-1.521970769255232E-2</v>
      </c>
      <c r="R90" s="172">
        <f t="shared" si="58"/>
        <v>3.1061032053729034E-2</v>
      </c>
      <c r="S90" s="171">
        <f>S82-SUM(S83:S89)</f>
        <v>20947</v>
      </c>
      <c r="T90" s="171">
        <f>T82-SUM(T83:T89)</f>
        <v>50453</v>
      </c>
      <c r="U90" s="171">
        <f>U82-SUM(U83:U89)</f>
        <v>64160</v>
      </c>
      <c r="V90" s="171">
        <f>V82-SUM(V83:V89)</f>
        <v>78366</v>
      </c>
      <c r="W90" s="171">
        <f>W82-SUM(W83:W89)</f>
        <v>78611</v>
      </c>
      <c r="X90" s="172">
        <f t="shared" si="61"/>
        <v>3.1263558175740336E-3</v>
      </c>
      <c r="Y90" s="172">
        <f t="shared" si="62"/>
        <v>3.2316333456249763E-2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1767</v>
      </c>
      <c r="F92" s="178">
        <f t="shared" si="66"/>
        <v>4009</v>
      </c>
      <c r="G92" s="178">
        <f t="shared" si="66"/>
        <v>4579</v>
      </c>
      <c r="H92" s="178">
        <f t="shared" si="66"/>
        <v>4975</v>
      </c>
      <c r="I92" s="179">
        <f>IFERROR(H92/G92-1,"-")</f>
        <v>8.648176457741874E-2</v>
      </c>
      <c r="J92" s="179">
        <f t="shared" ref="J92:J104" si="67">H92/H$8</f>
        <v>1.1332883814591743E-2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14735</v>
      </c>
      <c r="N92" s="178">
        <f t="shared" si="68"/>
        <v>26674</v>
      </c>
      <c r="O92" s="178">
        <f t="shared" si="68"/>
        <v>29212</v>
      </c>
      <c r="P92" s="178">
        <f t="shared" si="68"/>
        <v>26934</v>
      </c>
      <c r="Q92" s="179">
        <f>IFERROR(P92/O92-1,"-")</f>
        <v>-7.7981651376146766E-2</v>
      </c>
      <c r="R92" s="179">
        <f t="shared" ref="R92:R104" si="69">P92/P$8</f>
        <v>1.3510510599385321E-2</v>
      </c>
      <c r="S92" s="178">
        <f>S93+S96</f>
        <v>12754</v>
      </c>
      <c r="T92" s="178">
        <f>T93+T96</f>
        <v>28946</v>
      </c>
      <c r="U92" s="178">
        <f>U93+U96</f>
        <v>35023</v>
      </c>
      <c r="V92" s="178">
        <f>V93+V96</f>
        <v>33791</v>
      </c>
      <c r="W92" s="178">
        <f>W93+W96</f>
        <v>31909</v>
      </c>
      <c r="X92" s="179">
        <f>IFERROR(W92/V92-1,"-")</f>
        <v>-5.5695303483175973E-2</v>
      </c>
      <c r="Y92" s="179">
        <f>W92/W$8</f>
        <v>1.3117526608941164E-2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1440</v>
      </c>
      <c r="F93" s="162">
        <v>2733</v>
      </c>
      <c r="G93" s="162">
        <v>3245</v>
      </c>
      <c r="H93" s="162">
        <v>3563</v>
      </c>
      <c r="I93" s="163">
        <f>IFERROR(H93/G93-1,"-")</f>
        <v>9.7996918335901295E-2</v>
      </c>
      <c r="J93" s="163">
        <f t="shared" si="67"/>
        <v>8.1163949811839959E-3</v>
      </c>
      <c r="K93" s="162">
        <v>4723</v>
      </c>
      <c r="L93" s="162">
        <v>0</v>
      </c>
      <c r="M93" s="162">
        <v>10540</v>
      </c>
      <c r="N93" s="162">
        <v>17187</v>
      </c>
      <c r="O93" s="162">
        <v>17098</v>
      </c>
      <c r="P93" s="162">
        <v>15527</v>
      </c>
      <c r="Q93" s="163">
        <f>IFERROR(P93/O93-1,"-")</f>
        <v>-9.1882091472686889E-2</v>
      </c>
      <c r="R93" s="163">
        <f t="shared" si="69"/>
        <v>7.7885831319765304E-3</v>
      </c>
      <c r="S93" s="162">
        <v>7454</v>
      </c>
      <c r="T93" s="162">
        <v>18683</v>
      </c>
      <c r="U93" s="162">
        <v>23106</v>
      </c>
      <c r="V93" s="162">
        <v>20343</v>
      </c>
      <c r="W93" s="162">
        <v>19090</v>
      </c>
      <c r="X93" s="163">
        <f>IFERROR(W93/V93-1,"-")</f>
        <v>-6.1593668583788008E-2</v>
      </c>
      <c r="Y93" s="163">
        <f>W93/W$8</f>
        <v>7.8477414824872863E-3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1120</v>
      </c>
      <c r="F94" s="166">
        <v>1913</v>
      </c>
      <c r="G94" s="166">
        <v>2322</v>
      </c>
      <c r="H94" s="166">
        <v>2560</v>
      </c>
      <c r="I94" s="167">
        <f>IFERROR(H94/G94-1,"-")</f>
        <v>0.10249784668389328</v>
      </c>
      <c r="J94" s="167">
        <f t="shared" si="67"/>
        <v>5.8315944854984651E-3</v>
      </c>
      <c r="K94" s="166">
        <v>2176</v>
      </c>
      <c r="L94" s="166">
        <v>0</v>
      </c>
      <c r="M94" s="166">
        <v>4853</v>
      </c>
      <c r="N94" s="166">
        <v>4042</v>
      </c>
      <c r="O94" s="166">
        <v>3958</v>
      </c>
      <c r="P94" s="166">
        <v>3652</v>
      </c>
      <c r="Q94" s="167">
        <f>IFERROR(P94/O94-1,"-")</f>
        <v>-7.7311773623041979E-2</v>
      </c>
      <c r="R94" s="167">
        <f t="shared" si="69"/>
        <v>1.8318996327673271E-3</v>
      </c>
      <c r="S94" s="166">
        <v>4239</v>
      </c>
      <c r="T94" s="166">
        <v>9207</v>
      </c>
      <c r="U94" s="166">
        <v>7164</v>
      </c>
      <c r="V94" s="166">
        <v>6280</v>
      </c>
      <c r="W94" s="166">
        <v>6212</v>
      </c>
      <c r="X94" s="167">
        <f>IFERROR(W94/V94-1,"-")</f>
        <v>-1.0828025477707004E-2</v>
      </c>
      <c r="Y94" s="167">
        <f>W94/W$8</f>
        <v>2.5537019428607134E-3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320</v>
      </c>
      <c r="F95" s="166">
        <v>820</v>
      </c>
      <c r="G95" s="166">
        <v>923</v>
      </c>
      <c r="H95" s="166">
        <v>1003</v>
      </c>
      <c r="I95" s="167">
        <f>IFERROR(H95/G95-1,"-")</f>
        <v>8.6673889490790801E-2</v>
      </c>
      <c r="J95" s="167">
        <f t="shared" si="67"/>
        <v>2.2848004956855313E-3</v>
      </c>
      <c r="K95" s="166">
        <v>2547</v>
      </c>
      <c r="L95" s="166">
        <v>0</v>
      </c>
      <c r="M95" s="166">
        <v>5687</v>
      </c>
      <c r="N95" s="166">
        <v>13145</v>
      </c>
      <c r="O95" s="166">
        <v>13140</v>
      </c>
      <c r="P95" s="166">
        <v>11875</v>
      </c>
      <c r="Q95" s="167">
        <f>IFERROR(P95/O95-1,"-")</f>
        <v>-9.6270928462709238E-2</v>
      </c>
      <c r="R95" s="167">
        <f t="shared" si="69"/>
        <v>5.9566834992092034E-3</v>
      </c>
      <c r="S95" s="166">
        <v>3215</v>
      </c>
      <c r="T95" s="166">
        <v>9476</v>
      </c>
      <c r="U95" s="166">
        <v>15942</v>
      </c>
      <c r="V95" s="166">
        <v>14063</v>
      </c>
      <c r="W95" s="166">
        <v>12878</v>
      </c>
      <c r="X95" s="167">
        <f>IFERROR(W95/V95-1,"-")</f>
        <v>-8.4263670625044473E-2</v>
      </c>
      <c r="Y95" s="167">
        <f>W95/W$8</f>
        <v>5.2940395396265721E-3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327</v>
      </c>
      <c r="F96" s="162">
        <v>1276</v>
      </c>
      <c r="G96" s="162">
        <v>1334</v>
      </c>
      <c r="H96" s="162">
        <v>1412</v>
      </c>
      <c r="I96" s="163">
        <f>IFERROR(H96/G96-1,"-")</f>
        <v>5.8470764617691184E-2</v>
      </c>
      <c r="J96" s="163">
        <f t="shared" si="67"/>
        <v>3.2164888334077469E-3</v>
      </c>
      <c r="K96" s="162">
        <v>3970</v>
      </c>
      <c r="L96" s="162">
        <v>0</v>
      </c>
      <c r="M96" s="162">
        <v>4195</v>
      </c>
      <c r="N96" s="162">
        <v>9487</v>
      </c>
      <c r="O96" s="162">
        <v>12114</v>
      </c>
      <c r="P96" s="162">
        <v>11407</v>
      </c>
      <c r="Q96" s="163">
        <f>IFERROR(P96/O96-1,"-")</f>
        <v>-5.8362225524186906E-2</v>
      </c>
      <c r="R96" s="163">
        <f t="shared" si="69"/>
        <v>5.7219274674087904E-3</v>
      </c>
      <c r="S96" s="162">
        <v>5300</v>
      </c>
      <c r="T96" s="162">
        <v>10263</v>
      </c>
      <c r="U96" s="162">
        <v>11917</v>
      </c>
      <c r="V96" s="162">
        <v>13448</v>
      </c>
      <c r="W96" s="162">
        <v>12819</v>
      </c>
      <c r="X96" s="163">
        <f>IFERROR(W96/V96-1,"-")</f>
        <v>-4.6772754312908948E-2</v>
      </c>
      <c r="Y96" s="163">
        <f>W96/W$8</f>
        <v>5.2697851264538777E-3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9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1.7312546128823566E-4</v>
      </c>
      <c r="K97" s="166">
        <v>915</v>
      </c>
      <c r="L97" s="166">
        <v>0</v>
      </c>
      <c r="M97" s="166">
        <v>465</v>
      </c>
      <c r="N97" s="166">
        <v>1496</v>
      </c>
      <c r="O97" s="166">
        <v>1877</v>
      </c>
      <c r="P97" s="166">
        <v>1614</v>
      </c>
      <c r="Q97" s="167">
        <f t="shared" ref="Q97:Q104" si="71">IFERROR(P97/O97-1,"-")</f>
        <v>-0.14011720831113483</v>
      </c>
      <c r="R97" s="167">
        <f t="shared" si="69"/>
        <v>8.0960734043988662E-4</v>
      </c>
      <c r="S97" s="166">
        <v>994</v>
      </c>
      <c r="T97" s="166">
        <v>1389</v>
      </c>
      <c r="U97" s="166">
        <v>1721</v>
      </c>
      <c r="V97" s="166">
        <v>2001</v>
      </c>
      <c r="W97" s="166">
        <v>1690</v>
      </c>
      <c r="X97" s="167">
        <f t="shared" ref="X97:X104" si="72">IFERROR(W97/V97-1,"-")</f>
        <v>-0.15542228885557219</v>
      </c>
      <c r="Y97" s="167">
        <f t="shared" ref="Y97:Y104" si="73">W97/W$8</f>
        <v>6.947450552856738E-4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45</v>
      </c>
      <c r="F98" s="166">
        <v>157</v>
      </c>
      <c r="G98" s="166">
        <v>219</v>
      </c>
      <c r="H98" s="166">
        <v>208</v>
      </c>
      <c r="I98" s="167">
        <f t="shared" si="70"/>
        <v>-5.0228310502283158E-2</v>
      </c>
      <c r="J98" s="167">
        <f t="shared" si="67"/>
        <v>4.7381705194675025E-4</v>
      </c>
      <c r="K98" s="166">
        <v>772</v>
      </c>
      <c r="L98" s="166">
        <v>0</v>
      </c>
      <c r="M98" s="166">
        <v>804</v>
      </c>
      <c r="N98" s="166">
        <v>1867</v>
      </c>
      <c r="O98" s="166">
        <v>2394</v>
      </c>
      <c r="P98" s="166">
        <v>2089</v>
      </c>
      <c r="Q98" s="167">
        <f t="shared" si="71"/>
        <v>-0.12740183792815374</v>
      </c>
      <c r="R98" s="167">
        <f t="shared" si="69"/>
        <v>1.0478746804082548E-3</v>
      </c>
      <c r="S98" s="166">
        <v>1071</v>
      </c>
      <c r="T98" s="166">
        <v>1979</v>
      </c>
      <c r="U98" s="166">
        <v>2132</v>
      </c>
      <c r="V98" s="166">
        <v>2613</v>
      </c>
      <c r="W98" s="166">
        <v>2297</v>
      </c>
      <c r="X98" s="167">
        <f t="shared" si="72"/>
        <v>-0.12093379257558357</v>
      </c>
      <c r="Y98" s="167">
        <f t="shared" si="73"/>
        <v>9.4427774674035075E-4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104</v>
      </c>
      <c r="F99" s="166">
        <v>526</v>
      </c>
      <c r="G99" s="166">
        <v>386</v>
      </c>
      <c r="H99" s="166">
        <v>458</v>
      </c>
      <c r="I99" s="167">
        <f t="shared" si="70"/>
        <v>0.18652849740932642</v>
      </c>
      <c r="J99" s="167">
        <f t="shared" si="67"/>
        <v>1.0433087009212097E-3</v>
      </c>
      <c r="K99" s="166">
        <v>622</v>
      </c>
      <c r="L99" s="166">
        <v>0</v>
      </c>
      <c r="M99" s="166">
        <v>779</v>
      </c>
      <c r="N99" s="166">
        <v>1591</v>
      </c>
      <c r="O99" s="166">
        <v>1880</v>
      </c>
      <c r="P99" s="166">
        <v>1715</v>
      </c>
      <c r="Q99" s="167">
        <f t="shared" si="71"/>
        <v>-8.7765957446808485E-2</v>
      </c>
      <c r="R99" s="167">
        <f t="shared" si="69"/>
        <v>8.6027050114895025E-4</v>
      </c>
      <c r="S99" s="166">
        <v>1161</v>
      </c>
      <c r="T99" s="166">
        <v>1979</v>
      </c>
      <c r="U99" s="166">
        <v>2303</v>
      </c>
      <c r="V99" s="166">
        <v>2266</v>
      </c>
      <c r="W99" s="166">
        <v>2173</v>
      </c>
      <c r="X99" s="167">
        <f t="shared" si="72"/>
        <v>-4.1041482789055617E-2</v>
      </c>
      <c r="Y99" s="167">
        <f t="shared" si="73"/>
        <v>8.9330236990282203E-4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10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1.0478646341130054E-4</v>
      </c>
      <c r="K100" s="166">
        <v>210</v>
      </c>
      <c r="L100" s="166">
        <v>0</v>
      </c>
      <c r="M100" s="166">
        <v>302</v>
      </c>
      <c r="N100" s="166">
        <v>514</v>
      </c>
      <c r="O100" s="166">
        <v>570</v>
      </c>
      <c r="P100" s="166">
        <v>576</v>
      </c>
      <c r="Q100" s="167">
        <f t="shared" si="71"/>
        <v>1.0526315789473717E-2</v>
      </c>
      <c r="R100" s="167">
        <f t="shared" si="69"/>
        <v>2.8893050067743166E-4</v>
      </c>
      <c r="S100" s="166">
        <v>265</v>
      </c>
      <c r="T100" s="166">
        <v>714</v>
      </c>
      <c r="U100" s="166">
        <v>569</v>
      </c>
      <c r="V100" s="166">
        <v>627</v>
      </c>
      <c r="W100" s="166">
        <v>622</v>
      </c>
      <c r="X100" s="167">
        <f t="shared" si="72"/>
        <v>-7.9744816586921896E-3</v>
      </c>
      <c r="Y100" s="167">
        <f t="shared" si="73"/>
        <v>2.5569906768502313E-4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1.1162036319899405E-4</v>
      </c>
      <c r="K101" s="166">
        <v>102</v>
      </c>
      <c r="L101" s="166">
        <v>0</v>
      </c>
      <c r="M101" s="166">
        <v>184</v>
      </c>
      <c r="N101" s="166">
        <v>234</v>
      </c>
      <c r="O101" s="166">
        <v>509</v>
      </c>
      <c r="P101" s="166">
        <v>474</v>
      </c>
      <c r="Q101" s="167">
        <f t="shared" si="71"/>
        <v>-6.8762278978389046E-2</v>
      </c>
      <c r="R101" s="167">
        <f t="shared" si="69"/>
        <v>2.3776572451580314E-4</v>
      </c>
      <c r="S101" s="166">
        <v>132</v>
      </c>
      <c r="T101" s="166">
        <v>434</v>
      </c>
      <c r="U101" s="166">
        <v>336</v>
      </c>
      <c r="V101" s="166">
        <v>539</v>
      </c>
      <c r="W101" s="166">
        <v>523</v>
      </c>
      <c r="X101" s="167">
        <f t="shared" si="72"/>
        <v>-2.9684601113172504E-2</v>
      </c>
      <c r="Y101" s="167">
        <f t="shared" si="73"/>
        <v>2.1500098456473811E-4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2.7335599150774054E-5</v>
      </c>
      <c r="K102" s="166">
        <v>90</v>
      </c>
      <c r="L102" s="166">
        <v>0</v>
      </c>
      <c r="M102" s="166">
        <v>31</v>
      </c>
      <c r="N102" s="166">
        <v>81</v>
      </c>
      <c r="O102" s="166">
        <v>145</v>
      </c>
      <c r="P102" s="166">
        <v>141</v>
      </c>
      <c r="Q102" s="167">
        <f t="shared" si="71"/>
        <v>-2.7586206896551779E-2</v>
      </c>
      <c r="R102" s="167">
        <f t="shared" si="69"/>
        <v>7.0727778811662963E-5</v>
      </c>
      <c r="S102" s="166">
        <v>112</v>
      </c>
      <c r="T102" s="166">
        <v>190</v>
      </c>
      <c r="U102" s="166">
        <v>96</v>
      </c>
      <c r="V102" s="166">
        <v>161</v>
      </c>
      <c r="W102" s="166">
        <v>153</v>
      </c>
      <c r="X102" s="167">
        <f t="shared" si="72"/>
        <v>-4.9689440993788803E-2</v>
      </c>
      <c r="Y102" s="167">
        <f t="shared" si="73"/>
        <v>6.2897037549531414E-5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1.8223732767182701E-5</v>
      </c>
      <c r="K103" s="166">
        <v>61</v>
      </c>
      <c r="L103" s="166">
        <v>0</v>
      </c>
      <c r="M103" s="166">
        <v>34</v>
      </c>
      <c r="N103" s="166">
        <v>155</v>
      </c>
      <c r="O103" s="166">
        <v>256</v>
      </c>
      <c r="P103" s="166">
        <v>141</v>
      </c>
      <c r="Q103" s="167">
        <f t="shared" si="71"/>
        <v>-0.44921875</v>
      </c>
      <c r="R103" s="167">
        <f t="shared" si="69"/>
        <v>7.0727778811662963E-5</v>
      </c>
      <c r="S103" s="166">
        <v>61</v>
      </c>
      <c r="T103" s="166">
        <v>103</v>
      </c>
      <c r="U103" s="166">
        <v>164</v>
      </c>
      <c r="V103" s="166">
        <v>267</v>
      </c>
      <c r="W103" s="166">
        <v>149</v>
      </c>
      <c r="X103" s="167">
        <f t="shared" si="72"/>
        <v>-0.44194756554307113</v>
      </c>
      <c r="Y103" s="167">
        <f t="shared" si="73"/>
        <v>6.1252670554772423E-5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159</v>
      </c>
      <c r="F104" s="171">
        <f t="shared" si="75"/>
        <v>446</v>
      </c>
      <c r="G104" s="171">
        <f t="shared" si="75"/>
        <v>491</v>
      </c>
      <c r="H104" s="171">
        <f t="shared" si="75"/>
        <v>555</v>
      </c>
      <c r="I104" s="172">
        <f t="shared" si="70"/>
        <v>0.13034623217922614</v>
      </c>
      <c r="J104" s="172">
        <f t="shared" si="67"/>
        <v>1.2642714607233E-3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1596</v>
      </c>
      <c r="N104" s="171">
        <f t="shared" si="76"/>
        <v>3549</v>
      </c>
      <c r="O104" s="171">
        <f t="shared" si="76"/>
        <v>4483</v>
      </c>
      <c r="P104" s="171">
        <f t="shared" si="76"/>
        <v>4657</v>
      </c>
      <c r="Q104" s="172">
        <f t="shared" si="71"/>
        <v>3.8813294668748499E-2</v>
      </c>
      <c r="R104" s="172">
        <f t="shared" si="69"/>
        <v>2.3360231625951374E-3</v>
      </c>
      <c r="S104" s="171">
        <f>S96-SUM(S97:S103)</f>
        <v>1504</v>
      </c>
      <c r="T104" s="171">
        <f>T96-SUM(T97:T103)</f>
        <v>3475</v>
      </c>
      <c r="U104" s="171">
        <f>U96-SUM(U97:U103)</f>
        <v>4596</v>
      </c>
      <c r="V104" s="171">
        <f>V96-SUM(V97:V103)</f>
        <v>4974</v>
      </c>
      <c r="W104" s="171">
        <f>W96-SUM(W97:W103)</f>
        <v>5212</v>
      </c>
      <c r="X104" s="172">
        <f t="shared" si="72"/>
        <v>4.7848813831925963E-2</v>
      </c>
      <c r="Y104" s="172">
        <f t="shared" si="73"/>
        <v>2.1426101941709659E-3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91892</v>
      </c>
      <c r="U106" s="178">
        <f>U107+U110</f>
        <v>130179</v>
      </c>
      <c r="V106" s="178">
        <f>V107+V110</f>
        <v>120964</v>
      </c>
      <c r="W106" s="178">
        <f>W107+W110</f>
        <v>134965</v>
      </c>
      <c r="X106" s="179">
        <f>IFERROR(W106/V106-1,"-")</f>
        <v>0.11574518038424664</v>
      </c>
      <c r="Y106" s="179">
        <f>W106/W$8</f>
        <v>5.5482997861911812E-2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20119</v>
      </c>
      <c r="U107" s="162">
        <v>27482</v>
      </c>
      <c r="V107" s="162">
        <v>25067</v>
      </c>
      <c r="W107" s="162">
        <v>29902</v>
      </c>
      <c r="X107" s="163">
        <f>IFERROR(W107/V107-1,"-")</f>
        <v>0.19288307336338617</v>
      </c>
      <c r="Y107" s="163">
        <f>W107/W$8</f>
        <v>1.229246546932084E-2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10100</v>
      </c>
      <c r="V108" s="166">
        <v>6918</v>
      </c>
      <c r="W108" s="166">
        <v>10796</v>
      </c>
      <c r="X108" s="167">
        <f>IFERROR(W108/V108-1,"-")</f>
        <v>0.560566637756577</v>
      </c>
      <c r="Y108" s="167">
        <f>W108/W$8</f>
        <v>4.4381465188545171E-3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14531</v>
      </c>
      <c r="U109" s="166">
        <v>17382</v>
      </c>
      <c r="V109" s="166">
        <v>18149</v>
      </c>
      <c r="W109" s="166">
        <v>19106</v>
      </c>
      <c r="X109" s="167">
        <f>IFERROR(W109/V109-1,"-")</f>
        <v>5.2730177971238135E-2</v>
      </c>
      <c r="Y109" s="167">
        <f>W109/W$8</f>
        <v>7.8543189504663227E-3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71773</v>
      </c>
      <c r="U110" s="162">
        <v>102697</v>
      </c>
      <c r="V110" s="162">
        <v>95897</v>
      </c>
      <c r="W110" s="162">
        <v>105063</v>
      </c>
      <c r="X110" s="163">
        <f>IFERROR(W110/V110-1,"-")</f>
        <v>9.5581717884813955E-2</v>
      </c>
      <c r="Y110" s="163">
        <f>W110/W$8</f>
        <v>4.3190532392590977E-2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41536</v>
      </c>
      <c r="U111" s="166">
        <v>67050</v>
      </c>
      <c r="V111" s="166">
        <v>59434</v>
      </c>
      <c r="W111" s="166">
        <v>63312</v>
      </c>
      <c r="X111" s="167">
        <f t="shared" ref="X111:X118" si="83">IFERROR(W111/V111-1,"-")</f>
        <v>6.5248847461049309E-2</v>
      </c>
      <c r="Y111" s="167">
        <f t="shared" ref="Y111:Y118" si="84">W111/W$8</f>
        <v>2.6027040793045315E-2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3443</v>
      </c>
      <c r="U112" s="166">
        <v>4626</v>
      </c>
      <c r="V112" s="166">
        <v>4236</v>
      </c>
      <c r="W112" s="166">
        <v>4808</v>
      </c>
      <c r="X112" s="167">
        <f t="shared" si="83"/>
        <v>0.13503305004721433</v>
      </c>
      <c r="Y112" s="167">
        <f t="shared" si="84"/>
        <v>1.9765291277003077E-3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4452</v>
      </c>
      <c r="U113" s="166">
        <v>8384</v>
      </c>
      <c r="V113" s="166">
        <v>6677</v>
      </c>
      <c r="W113" s="166">
        <v>8316</v>
      </c>
      <c r="X113" s="167">
        <f t="shared" si="83"/>
        <v>0.2454695222405272</v>
      </c>
      <c r="Y113" s="167">
        <f t="shared" si="84"/>
        <v>3.4186389821039428E-3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3705</v>
      </c>
      <c r="U114" s="166">
        <v>3200</v>
      </c>
      <c r="V114" s="166">
        <v>3495</v>
      </c>
      <c r="W114" s="166">
        <v>4001</v>
      </c>
      <c r="X114" s="167">
        <f t="shared" si="83"/>
        <v>0.14477825464949934</v>
      </c>
      <c r="Y114" s="167">
        <f t="shared" si="84"/>
        <v>1.644778086507681E-3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2714</v>
      </c>
      <c r="U115" s="166">
        <v>3093</v>
      </c>
      <c r="V115" s="166">
        <v>2720</v>
      </c>
      <c r="W115" s="166">
        <v>2740</v>
      </c>
      <c r="X115" s="167">
        <f t="shared" si="83"/>
        <v>7.3529411764705621E-3</v>
      </c>
      <c r="Y115" s="167">
        <f t="shared" si="84"/>
        <v>1.1263913914099091E-3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433</v>
      </c>
      <c r="U116" s="166">
        <v>739</v>
      </c>
      <c r="V116" s="166">
        <v>822</v>
      </c>
      <c r="W116" s="166">
        <v>810</v>
      </c>
      <c r="X116" s="167">
        <f t="shared" si="83"/>
        <v>-1.4598540145985384E-2</v>
      </c>
      <c r="Y116" s="167">
        <f t="shared" si="84"/>
        <v>3.3298431643869576E-4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628</v>
      </c>
      <c r="U117" s="166">
        <v>383</v>
      </c>
      <c r="V117" s="166">
        <v>1041</v>
      </c>
      <c r="W117" s="166">
        <v>664</v>
      </c>
      <c r="X117" s="167">
        <f t="shared" si="83"/>
        <v>-0.3621517771373679</v>
      </c>
      <c r="Y117" s="167">
        <f t="shared" si="84"/>
        <v>2.7296492112999254E-4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14862</v>
      </c>
      <c r="U118" s="171">
        <f>U110-SUM(U111:U117)</f>
        <v>15222</v>
      </c>
      <c r="V118" s="171">
        <f>V110-SUM(V111:V117)</f>
        <v>17472</v>
      </c>
      <c r="W118" s="171">
        <f>W110-SUM(W111:W117)</f>
        <v>20412</v>
      </c>
      <c r="X118" s="172">
        <f t="shared" si="83"/>
        <v>0.16826923076923084</v>
      </c>
      <c r="Y118" s="172">
        <f t="shared" si="84"/>
        <v>8.3912047742551333E-3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28331</v>
      </c>
      <c r="E120" s="178">
        <f t="shared" si="88"/>
        <v>47541</v>
      </c>
      <c r="F120" s="178">
        <f t="shared" si="88"/>
        <v>57792</v>
      </c>
      <c r="G120" s="178">
        <f t="shared" si="88"/>
        <v>61991</v>
      </c>
      <c r="H120" s="178">
        <f t="shared" si="88"/>
        <v>56371</v>
      </c>
      <c r="I120" s="179">
        <f>IFERROR(H120/G120-1,"-")</f>
        <v>-9.0658321369231021E-2</v>
      </c>
      <c r="J120" s="179">
        <f t="shared" ref="J120:J132" si="89">H120/H$8</f>
        <v>0.128411254977357</v>
      </c>
      <c r="K120" s="178">
        <f t="shared" ref="K120:P120" si="90">K121+K124</f>
        <v>26292</v>
      </c>
      <c r="L120" s="178">
        <f t="shared" si="90"/>
        <v>44870</v>
      </c>
      <c r="M120" s="178">
        <f t="shared" si="90"/>
        <v>74963</v>
      </c>
      <c r="N120" s="178">
        <f t="shared" si="90"/>
        <v>85594</v>
      </c>
      <c r="O120" s="178">
        <f t="shared" si="90"/>
        <v>85051</v>
      </c>
      <c r="P120" s="178">
        <f t="shared" si="90"/>
        <v>108263</v>
      </c>
      <c r="Q120" s="179">
        <f>IFERROR(P120/O120-1,"-")</f>
        <v>0.27291860178010841</v>
      </c>
      <c r="R120" s="179">
        <f t="shared" ref="R120:R132" si="91">P120/P$8</f>
        <v>5.4306393741043027E-2</v>
      </c>
      <c r="S120" s="178">
        <f>S121+S124</f>
        <v>52853</v>
      </c>
      <c r="T120" s="178">
        <f>T121+T124</f>
        <v>122504</v>
      </c>
      <c r="U120" s="178">
        <f>U121+U124</f>
        <v>143386</v>
      </c>
      <c r="V120" s="178">
        <f>V121+V124</f>
        <v>147042</v>
      </c>
      <c r="W120" s="178">
        <f>W121+W124</f>
        <v>164634</v>
      </c>
      <c r="X120" s="179">
        <f>IFERROR(W120/V120-1,"-")</f>
        <v>0.11963928673440249</v>
      </c>
      <c r="Y120" s="179">
        <f>W120/W$8</f>
        <v>6.7679678953787945E-2</v>
      </c>
    </row>
    <row r="121" spans="1:25" x14ac:dyDescent="0.25">
      <c r="A121" s="57"/>
      <c r="B121" s="161" t="s">
        <v>99</v>
      </c>
      <c r="C121" s="162">
        <v>12262</v>
      </c>
      <c r="D121" s="162">
        <v>15029</v>
      </c>
      <c r="E121" s="162">
        <v>27822</v>
      </c>
      <c r="F121" s="162">
        <v>36953</v>
      </c>
      <c r="G121" s="162">
        <v>42328</v>
      </c>
      <c r="H121" s="162">
        <v>36182</v>
      </c>
      <c r="I121" s="163">
        <f>IFERROR(H121/G121-1,"-")</f>
        <v>-0.14519939519939518</v>
      </c>
      <c r="J121" s="163">
        <f t="shared" si="89"/>
        <v>8.2421387372775559E-2</v>
      </c>
      <c r="K121" s="162">
        <v>14678</v>
      </c>
      <c r="L121" s="162">
        <v>33553</v>
      </c>
      <c r="M121" s="162">
        <v>47679</v>
      </c>
      <c r="N121" s="162">
        <v>51239</v>
      </c>
      <c r="O121" s="162">
        <v>49906</v>
      </c>
      <c r="P121" s="162">
        <v>69452</v>
      </c>
      <c r="Q121" s="163">
        <f>IFERROR(P121/O121-1,"-")</f>
        <v>0.39165631387007571</v>
      </c>
      <c r="R121" s="163">
        <f t="shared" si="91"/>
        <v>3.4838196411543378E-2</v>
      </c>
      <c r="S121" s="162">
        <v>26940</v>
      </c>
      <c r="T121" s="162">
        <v>75501</v>
      </c>
      <c r="U121" s="162">
        <v>88192</v>
      </c>
      <c r="V121" s="162">
        <v>92234</v>
      </c>
      <c r="W121" s="162">
        <v>105634</v>
      </c>
      <c r="X121" s="163">
        <f>IFERROR(W121/V121-1,"-")</f>
        <v>0.14528265064943513</v>
      </c>
      <c r="Y121" s="163">
        <f>W121/W$8</f>
        <v>4.342526578109282E-2</v>
      </c>
    </row>
    <row r="122" spans="1:25" x14ac:dyDescent="0.25">
      <c r="A122" s="57"/>
      <c r="B122" s="165" t="s">
        <v>105</v>
      </c>
      <c r="C122" s="166">
        <v>6450</v>
      </c>
      <c r="D122" s="166">
        <v>7441</v>
      </c>
      <c r="E122" s="166">
        <v>15703</v>
      </c>
      <c r="F122" s="166">
        <v>16162</v>
      </c>
      <c r="G122" s="166">
        <v>24488</v>
      </c>
      <c r="H122" s="166">
        <v>21876</v>
      </c>
      <c r="I122" s="167">
        <f>IFERROR(H122/G122-1,"-")</f>
        <v>-0.10666448872917345</v>
      </c>
      <c r="J122" s="167">
        <f t="shared" si="89"/>
        <v>4.98327972518611E-2</v>
      </c>
      <c r="K122" s="166">
        <v>7265</v>
      </c>
      <c r="L122" s="166">
        <v>18023</v>
      </c>
      <c r="M122" s="166">
        <v>23096</v>
      </c>
      <c r="N122" s="166">
        <v>23886</v>
      </c>
      <c r="O122" s="166">
        <v>19499</v>
      </c>
      <c r="P122" s="166">
        <v>33350</v>
      </c>
      <c r="Q122" s="167">
        <f>IFERROR(P122/O122-1,"-")</f>
        <v>0.71034412021129278</v>
      </c>
      <c r="R122" s="167">
        <f t="shared" si="91"/>
        <v>1.6728875343042269E-2</v>
      </c>
      <c r="S122" s="166">
        <v>13715</v>
      </c>
      <c r="T122" s="166">
        <v>38799</v>
      </c>
      <c r="U122" s="166">
        <v>40048</v>
      </c>
      <c r="V122" s="166">
        <v>43987</v>
      </c>
      <c r="W122" s="166">
        <v>55226</v>
      </c>
      <c r="X122" s="167">
        <f>IFERROR(W122/V122-1,"-")</f>
        <v>0.2555073089776525</v>
      </c>
      <c r="Y122" s="167">
        <f>W122/W$8</f>
        <v>2.2702952913140013E-2</v>
      </c>
    </row>
    <row r="123" spans="1:25" x14ac:dyDescent="0.25">
      <c r="A123" s="57"/>
      <c r="B123" s="165" t="s">
        <v>102</v>
      </c>
      <c r="C123" s="166">
        <v>5812</v>
      </c>
      <c r="D123" s="166">
        <v>7588</v>
      </c>
      <c r="E123" s="166">
        <v>12119</v>
      </c>
      <c r="F123" s="166">
        <v>20791</v>
      </c>
      <c r="G123" s="166">
        <v>17840</v>
      </c>
      <c r="H123" s="166">
        <v>14306</v>
      </c>
      <c r="I123" s="167">
        <f>IFERROR(H123/G123-1,"-")</f>
        <v>-0.19809417040358746</v>
      </c>
      <c r="J123" s="167">
        <f t="shared" si="89"/>
        <v>3.2588590120914467E-2</v>
      </c>
      <c r="K123" s="166">
        <v>7413</v>
      </c>
      <c r="L123" s="166">
        <v>15530</v>
      </c>
      <c r="M123" s="166">
        <v>24583</v>
      </c>
      <c r="N123" s="166">
        <v>27353</v>
      </c>
      <c r="O123" s="166">
        <v>30407</v>
      </c>
      <c r="P123" s="166">
        <v>36102</v>
      </c>
      <c r="Q123" s="167">
        <f>IFERROR(P123/O123-1,"-")</f>
        <v>0.18729239977636736</v>
      </c>
      <c r="R123" s="167">
        <f t="shared" si="91"/>
        <v>1.8109321068501109E-2</v>
      </c>
      <c r="S123" s="166">
        <v>13225</v>
      </c>
      <c r="T123" s="166">
        <v>36702</v>
      </c>
      <c r="U123" s="166">
        <v>48144</v>
      </c>
      <c r="V123" s="166">
        <v>48247</v>
      </c>
      <c r="W123" s="166">
        <v>50408</v>
      </c>
      <c r="X123" s="167">
        <f>IFERROR(W123/V123-1,"-")</f>
        <v>4.4790349659046269E-2</v>
      </c>
      <c r="Y123" s="167">
        <f>W123/W$8</f>
        <v>2.072231286795281E-2</v>
      </c>
    </row>
    <row r="124" spans="1:25" x14ac:dyDescent="0.25">
      <c r="A124" s="57"/>
      <c r="B124" s="161" t="s">
        <v>109</v>
      </c>
      <c r="C124" s="162">
        <v>14299</v>
      </c>
      <c r="D124" s="162">
        <v>13302</v>
      </c>
      <c r="E124" s="162">
        <v>19719</v>
      </c>
      <c r="F124" s="162">
        <v>20839</v>
      </c>
      <c r="G124" s="162">
        <v>19663</v>
      </c>
      <c r="H124" s="162">
        <v>20189</v>
      </c>
      <c r="I124" s="163">
        <f>IFERROR(H124/G124-1,"-")</f>
        <v>2.6750750139856505E-2</v>
      </c>
      <c r="J124" s="163">
        <f t="shared" si="89"/>
        <v>4.5989867604581444E-2</v>
      </c>
      <c r="K124" s="162">
        <v>11614</v>
      </c>
      <c r="L124" s="162">
        <v>11317</v>
      </c>
      <c r="M124" s="162">
        <v>27284</v>
      </c>
      <c r="N124" s="162">
        <v>34355</v>
      </c>
      <c r="O124" s="162">
        <v>35145</v>
      </c>
      <c r="P124" s="162">
        <v>38811</v>
      </c>
      <c r="Q124" s="163">
        <f>IFERROR(P124/O124-1,"-")</f>
        <v>0.1043107127614169</v>
      </c>
      <c r="R124" s="163">
        <f t="shared" si="91"/>
        <v>1.9468197329499653E-2</v>
      </c>
      <c r="S124" s="162">
        <v>25913</v>
      </c>
      <c r="T124" s="162">
        <v>47003</v>
      </c>
      <c r="U124" s="162">
        <v>55194</v>
      </c>
      <c r="V124" s="162">
        <v>54808</v>
      </c>
      <c r="W124" s="162">
        <v>59000</v>
      </c>
      <c r="X124" s="163">
        <f>IFERROR(W124/V124-1,"-")</f>
        <v>7.6485184644577542E-2</v>
      </c>
      <c r="Y124" s="163">
        <f>W124/W$8</f>
        <v>2.4254413172695121E-2</v>
      </c>
    </row>
    <row r="125" spans="1:25" s="57" customFormat="1" x14ac:dyDescent="0.25">
      <c r="B125" s="165" t="s">
        <v>112</v>
      </c>
      <c r="C125" s="166">
        <v>1009</v>
      </c>
      <c r="D125" s="166">
        <v>151</v>
      </c>
      <c r="E125" s="166">
        <v>1181</v>
      </c>
      <c r="F125" s="166">
        <v>1903</v>
      </c>
      <c r="G125" s="166">
        <v>1553</v>
      </c>
      <c r="H125" s="166">
        <v>1483</v>
      </c>
      <c r="I125" s="167">
        <f t="shared" ref="I125:I132" si="92">IFERROR(H125/G125-1,"-")</f>
        <v>-4.5074050225370255E-2</v>
      </c>
      <c r="J125" s="167">
        <f t="shared" si="89"/>
        <v>3.3782244617164936E-3</v>
      </c>
      <c r="K125" s="166">
        <v>1801</v>
      </c>
      <c r="L125" s="166">
        <v>638</v>
      </c>
      <c r="M125" s="166">
        <v>3615</v>
      </c>
      <c r="N125" s="166">
        <v>4792</v>
      </c>
      <c r="O125" s="166">
        <v>5090</v>
      </c>
      <c r="P125" s="166">
        <v>4626</v>
      </c>
      <c r="Q125" s="167">
        <f t="shared" ref="Q125:Q132" si="93">IFERROR(P125/O125-1,"-")</f>
        <v>-9.1159135559921389E-2</v>
      </c>
      <c r="R125" s="167">
        <f t="shared" si="91"/>
        <v>2.3204730835656232E-3</v>
      </c>
      <c r="S125" s="166">
        <v>2810</v>
      </c>
      <c r="T125" s="166">
        <v>4796</v>
      </c>
      <c r="U125" s="166">
        <v>6695</v>
      </c>
      <c r="V125" s="166">
        <v>6643</v>
      </c>
      <c r="W125" s="166">
        <v>6109</v>
      </c>
      <c r="X125" s="167">
        <f t="shared" ref="X125:X132" si="94">IFERROR(W125/V125-1,"-")</f>
        <v>-8.0385368056600903E-2</v>
      </c>
      <c r="Y125" s="167">
        <f t="shared" ref="Y125:Y132" si="95">W125/W$8</f>
        <v>2.5113594927456693E-3</v>
      </c>
    </row>
    <row r="126" spans="1:25" s="57" customFormat="1" x14ac:dyDescent="0.25">
      <c r="B126" s="165" t="s">
        <v>115</v>
      </c>
      <c r="C126" s="166">
        <v>1174</v>
      </c>
      <c r="D126" s="166">
        <v>1117</v>
      </c>
      <c r="E126" s="166">
        <v>1565</v>
      </c>
      <c r="F126" s="166">
        <v>2912</v>
      </c>
      <c r="G126" s="166">
        <v>2849</v>
      </c>
      <c r="H126" s="166">
        <v>2802</v>
      </c>
      <c r="I126" s="167">
        <f t="shared" si="92"/>
        <v>-1.6497016497016515E-2</v>
      </c>
      <c r="J126" s="167">
        <f t="shared" si="89"/>
        <v>6.3828624017057412E-3</v>
      </c>
      <c r="K126" s="166">
        <v>1720</v>
      </c>
      <c r="L126" s="166">
        <v>1466</v>
      </c>
      <c r="M126" s="166">
        <v>3542</v>
      </c>
      <c r="N126" s="166">
        <v>5201</v>
      </c>
      <c r="O126" s="166">
        <v>4813</v>
      </c>
      <c r="P126" s="166">
        <v>5731</v>
      </c>
      <c r="Q126" s="167">
        <f t="shared" si="93"/>
        <v>0.19073343029295664</v>
      </c>
      <c r="R126" s="167">
        <f t="shared" si="91"/>
        <v>2.874758158649932E-3</v>
      </c>
      <c r="S126" s="166">
        <v>2894</v>
      </c>
      <c r="T126" s="166">
        <v>5107</v>
      </c>
      <c r="U126" s="166">
        <v>8113</v>
      </c>
      <c r="V126" s="166">
        <v>7662</v>
      </c>
      <c r="W126" s="166">
        <v>8533</v>
      </c>
      <c r="X126" s="167">
        <f t="shared" si="94"/>
        <v>0.11367789089010705</v>
      </c>
      <c r="Y126" s="167">
        <f t="shared" si="95"/>
        <v>3.5078458915696184E-3</v>
      </c>
    </row>
    <row r="127" spans="1:25" x14ac:dyDescent="0.25">
      <c r="A127" s="57"/>
      <c r="B127" s="165" t="s">
        <v>118</v>
      </c>
      <c r="C127" s="166">
        <v>890</v>
      </c>
      <c r="D127" s="166">
        <v>1042</v>
      </c>
      <c r="E127" s="166">
        <v>1383</v>
      </c>
      <c r="F127" s="166">
        <v>1756</v>
      </c>
      <c r="G127" s="166">
        <v>1590</v>
      </c>
      <c r="H127" s="166">
        <v>1746</v>
      </c>
      <c r="I127" s="167">
        <f t="shared" si="92"/>
        <v>9.811320754716979E-2</v>
      </c>
      <c r="J127" s="167">
        <f t="shared" si="89"/>
        <v>3.9773296764376246E-3</v>
      </c>
      <c r="K127" s="166">
        <v>1060</v>
      </c>
      <c r="L127" s="166">
        <v>2433</v>
      </c>
      <c r="M127" s="166">
        <v>3058</v>
      </c>
      <c r="N127" s="166">
        <v>3199</v>
      </c>
      <c r="O127" s="166">
        <v>2992</v>
      </c>
      <c r="P127" s="166">
        <v>3282</v>
      </c>
      <c r="Q127" s="167">
        <f t="shared" si="93"/>
        <v>9.6925133689839571E-2</v>
      </c>
      <c r="R127" s="167">
        <f t="shared" si="91"/>
        <v>1.6463019153182825E-3</v>
      </c>
      <c r="S127" s="166">
        <v>1950</v>
      </c>
      <c r="T127" s="166">
        <v>4441</v>
      </c>
      <c r="U127" s="166">
        <v>4955</v>
      </c>
      <c r="V127" s="166">
        <v>4582</v>
      </c>
      <c r="W127" s="166">
        <v>5028</v>
      </c>
      <c r="X127" s="167">
        <f t="shared" si="94"/>
        <v>9.7337407245744245E-2</v>
      </c>
      <c r="Y127" s="167">
        <f t="shared" si="95"/>
        <v>2.0669693124120521E-3</v>
      </c>
    </row>
    <row r="128" spans="1:25" x14ac:dyDescent="0.25">
      <c r="A128" s="57"/>
      <c r="B128" s="165" t="s">
        <v>125</v>
      </c>
      <c r="C128" s="166">
        <v>261</v>
      </c>
      <c r="D128" s="166">
        <v>129</v>
      </c>
      <c r="E128" s="166">
        <v>355</v>
      </c>
      <c r="F128" s="166">
        <v>428</v>
      </c>
      <c r="G128" s="166">
        <v>368</v>
      </c>
      <c r="H128" s="166">
        <v>503</v>
      </c>
      <c r="I128" s="167">
        <f t="shared" si="92"/>
        <v>0.36684782608695654</v>
      </c>
      <c r="J128" s="167">
        <f t="shared" si="89"/>
        <v>1.1458171977366124E-3</v>
      </c>
      <c r="K128" s="166">
        <v>266</v>
      </c>
      <c r="L128" s="166">
        <v>315</v>
      </c>
      <c r="M128" s="166">
        <v>920</v>
      </c>
      <c r="N128" s="166">
        <v>1088</v>
      </c>
      <c r="O128" s="166">
        <v>1027</v>
      </c>
      <c r="P128" s="166">
        <v>1002</v>
      </c>
      <c r="Q128" s="167">
        <f t="shared" si="93"/>
        <v>-2.4342745861733239E-2</v>
      </c>
      <c r="R128" s="167">
        <f t="shared" si="91"/>
        <v>5.026186834701155E-4</v>
      </c>
      <c r="S128" s="166">
        <v>527</v>
      </c>
      <c r="T128" s="166">
        <v>1275</v>
      </c>
      <c r="U128" s="166">
        <v>1516</v>
      </c>
      <c r="V128" s="166">
        <v>1395</v>
      </c>
      <c r="W128" s="166">
        <v>1505</v>
      </c>
      <c r="X128" s="167">
        <f t="shared" si="94"/>
        <v>7.8853046594982157E-2</v>
      </c>
      <c r="Y128" s="167">
        <f t="shared" si="95"/>
        <v>6.1869308177807045E-4</v>
      </c>
    </row>
    <row r="129" spans="1:25" x14ac:dyDescent="0.25">
      <c r="A129" s="57"/>
      <c r="B129" s="165" t="s">
        <v>121</v>
      </c>
      <c r="C129" s="166">
        <v>170</v>
      </c>
      <c r="D129" s="166">
        <v>104</v>
      </c>
      <c r="E129" s="166">
        <v>302</v>
      </c>
      <c r="F129" s="166">
        <v>338</v>
      </c>
      <c r="G129" s="166">
        <v>348</v>
      </c>
      <c r="H129" s="166">
        <v>332</v>
      </c>
      <c r="I129" s="167">
        <f t="shared" si="92"/>
        <v>-4.5977011494252928E-2</v>
      </c>
      <c r="J129" s="167">
        <f t="shared" si="89"/>
        <v>7.5628490983808212E-4</v>
      </c>
      <c r="K129" s="166">
        <v>285</v>
      </c>
      <c r="L129" s="166">
        <v>284</v>
      </c>
      <c r="M129" s="166">
        <v>684</v>
      </c>
      <c r="N129" s="166">
        <v>737</v>
      </c>
      <c r="O129" s="166">
        <v>788</v>
      </c>
      <c r="P129" s="166">
        <v>981</v>
      </c>
      <c r="Q129" s="167">
        <f t="shared" si="93"/>
        <v>0.2449238578680204</v>
      </c>
      <c r="R129" s="167">
        <f t="shared" si="91"/>
        <v>4.920847589662508E-4</v>
      </c>
      <c r="S129" s="166">
        <v>455</v>
      </c>
      <c r="T129" s="166">
        <v>986</v>
      </c>
      <c r="U129" s="166">
        <v>1075</v>
      </c>
      <c r="V129" s="166">
        <v>1136</v>
      </c>
      <c r="W129" s="166">
        <v>1313</v>
      </c>
      <c r="X129" s="167">
        <f t="shared" si="94"/>
        <v>0.15580985915492951</v>
      </c>
      <c r="Y129" s="167">
        <f t="shared" si="95"/>
        <v>5.3976346602963889E-4</v>
      </c>
    </row>
    <row r="130" spans="1:25" x14ac:dyDescent="0.25">
      <c r="A130" s="57"/>
      <c r="B130" s="165" t="s">
        <v>130</v>
      </c>
      <c r="C130" s="166">
        <v>169</v>
      </c>
      <c r="D130" s="166">
        <v>21</v>
      </c>
      <c r="E130" s="166">
        <v>151</v>
      </c>
      <c r="F130" s="166">
        <v>149</v>
      </c>
      <c r="G130" s="166">
        <v>168</v>
      </c>
      <c r="H130" s="166">
        <v>193</v>
      </c>
      <c r="I130" s="167">
        <f t="shared" si="92"/>
        <v>0.14880952380952372</v>
      </c>
      <c r="J130" s="167">
        <f t="shared" si="89"/>
        <v>4.3964755300828271E-4</v>
      </c>
      <c r="K130" s="166">
        <v>461</v>
      </c>
      <c r="L130" s="166">
        <v>40</v>
      </c>
      <c r="M130" s="166">
        <v>451</v>
      </c>
      <c r="N130" s="166">
        <v>651</v>
      </c>
      <c r="O130" s="166">
        <v>736</v>
      </c>
      <c r="P130" s="166">
        <v>514</v>
      </c>
      <c r="Q130" s="167">
        <f t="shared" si="93"/>
        <v>-0.30163043478260865</v>
      </c>
      <c r="R130" s="167">
        <f t="shared" si="91"/>
        <v>2.5783034261840258E-4</v>
      </c>
      <c r="S130" s="166">
        <v>630</v>
      </c>
      <c r="T130" s="166">
        <v>602</v>
      </c>
      <c r="U130" s="166">
        <v>800</v>
      </c>
      <c r="V130" s="166">
        <v>904</v>
      </c>
      <c r="W130" s="166">
        <v>707</v>
      </c>
      <c r="X130" s="167">
        <f t="shared" si="94"/>
        <v>-0.21792035398230092</v>
      </c>
      <c r="Y130" s="167">
        <f t="shared" si="95"/>
        <v>2.9064186632365172E-4</v>
      </c>
    </row>
    <row r="131" spans="1:25" x14ac:dyDescent="0.25">
      <c r="A131" s="57"/>
      <c r="B131" s="165" t="s">
        <v>133</v>
      </c>
      <c r="C131" s="166">
        <v>146</v>
      </c>
      <c r="D131" s="166">
        <v>71</v>
      </c>
      <c r="E131" s="166">
        <v>143</v>
      </c>
      <c r="F131" s="166">
        <v>258</v>
      </c>
      <c r="G131" s="166">
        <v>183</v>
      </c>
      <c r="H131" s="166">
        <v>194</v>
      </c>
      <c r="I131" s="167">
        <f t="shared" si="92"/>
        <v>6.0109289617486406E-2</v>
      </c>
      <c r="J131" s="167">
        <f t="shared" si="89"/>
        <v>4.419255196041805E-4</v>
      </c>
      <c r="K131" s="166">
        <v>824</v>
      </c>
      <c r="L131" s="166">
        <v>95</v>
      </c>
      <c r="M131" s="166">
        <v>913</v>
      </c>
      <c r="N131" s="166">
        <v>1235</v>
      </c>
      <c r="O131" s="166">
        <v>1182</v>
      </c>
      <c r="P131" s="166">
        <v>1224</v>
      </c>
      <c r="Q131" s="167">
        <f t="shared" si="93"/>
        <v>3.5532994923857864E-2</v>
      </c>
      <c r="R131" s="167">
        <f t="shared" si="91"/>
        <v>6.1397731393954226E-4</v>
      </c>
      <c r="S131" s="166">
        <v>970</v>
      </c>
      <c r="T131" s="166">
        <v>1056</v>
      </c>
      <c r="U131" s="166">
        <v>1493</v>
      </c>
      <c r="V131" s="166">
        <v>1365</v>
      </c>
      <c r="W131" s="166">
        <v>1418</v>
      </c>
      <c r="X131" s="167">
        <f t="shared" si="94"/>
        <v>3.8827838827838912E-2</v>
      </c>
      <c r="Y131" s="167">
        <f t="shared" si="95"/>
        <v>5.8292809964206242E-4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10667</v>
      </c>
      <c r="E132" s="171">
        <f t="shared" si="97"/>
        <v>14639</v>
      </c>
      <c r="F132" s="171">
        <f t="shared" si="97"/>
        <v>13095</v>
      </c>
      <c r="G132" s="171">
        <f t="shared" si="97"/>
        <v>12604</v>
      </c>
      <c r="H132" s="171">
        <f t="shared" si="97"/>
        <v>12936</v>
      </c>
      <c r="I132" s="172">
        <f t="shared" si="92"/>
        <v>2.6340844176451883E-2</v>
      </c>
      <c r="J132" s="172">
        <f t="shared" si="89"/>
        <v>2.946777588453443E-2</v>
      </c>
      <c r="K132" s="171">
        <f t="shared" ref="K132:P132" si="98">K124-SUM(K125:K131)</f>
        <v>5197</v>
      </c>
      <c r="L132" s="171">
        <f t="shared" si="98"/>
        <v>6046</v>
      </c>
      <c r="M132" s="171">
        <f t="shared" si="98"/>
        <v>14101</v>
      </c>
      <c r="N132" s="171">
        <f t="shared" si="98"/>
        <v>17452</v>
      </c>
      <c r="O132" s="171">
        <f t="shared" si="98"/>
        <v>18517</v>
      </c>
      <c r="P132" s="171">
        <f t="shared" si="98"/>
        <v>21451</v>
      </c>
      <c r="Q132" s="172">
        <f t="shared" si="93"/>
        <v>0.15844899281741109</v>
      </c>
      <c r="R132" s="172">
        <f t="shared" si="91"/>
        <v>1.0760153072971505E-2</v>
      </c>
      <c r="S132" s="171">
        <f>S124-SUM(S125:S131)</f>
        <v>15677</v>
      </c>
      <c r="T132" s="171">
        <f>T124-SUM(T125:T131)</f>
        <v>28740</v>
      </c>
      <c r="U132" s="171">
        <f>U124-SUM(U125:U131)</f>
        <v>30547</v>
      </c>
      <c r="V132" s="171">
        <f>V124-SUM(V125:V131)</f>
        <v>31121</v>
      </c>
      <c r="W132" s="171">
        <f>W124-SUM(W125:W131)</f>
        <v>34387</v>
      </c>
      <c r="X132" s="172">
        <f t="shared" si="94"/>
        <v>0.10494521384274291</v>
      </c>
      <c r="Y132" s="172">
        <f t="shared" si="95"/>
        <v>1.4136211962194358E-2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2790</v>
      </c>
      <c r="E134" s="178">
        <f t="shared" si="99"/>
        <v>28464</v>
      </c>
      <c r="F134" s="178">
        <f t="shared" si="99"/>
        <v>27166</v>
      </c>
      <c r="G134" s="178">
        <f t="shared" si="99"/>
        <v>30519</v>
      </c>
      <c r="H134" s="178">
        <f t="shared" si="99"/>
        <v>29292</v>
      </c>
      <c r="I134" s="179">
        <f>IFERROR(H134/G134-1,"-")</f>
        <v>-4.0204462793669515E-2</v>
      </c>
      <c r="J134" s="179">
        <f t="shared" ref="J134:J146" si="100">H134/H$8</f>
        <v>6.6726197527039469E-2</v>
      </c>
      <c r="K134" s="178">
        <f t="shared" ref="K134:P134" si="101">K135+K138</f>
        <v>32534</v>
      </c>
      <c r="L134" s="178">
        <f t="shared" si="101"/>
        <v>5496</v>
      </c>
      <c r="M134" s="178">
        <f t="shared" si="101"/>
        <v>91426</v>
      </c>
      <c r="N134" s="178">
        <f t="shared" si="101"/>
        <v>103284</v>
      </c>
      <c r="O134" s="178">
        <f t="shared" si="101"/>
        <v>107994</v>
      </c>
      <c r="P134" s="178">
        <f t="shared" si="101"/>
        <v>102981</v>
      </c>
      <c r="Q134" s="179">
        <f>IFERROR(P134/O134-1,"-")</f>
        <v>-4.6419245513639629E-2</v>
      </c>
      <c r="R134" s="179">
        <f t="shared" ref="R134:R146" si="102">P134/P$8</f>
        <v>5.1656860920594773E-2</v>
      </c>
      <c r="S134" s="178">
        <f>S135+S138</f>
        <v>39287</v>
      </c>
      <c r="T134" s="178">
        <f>T135+T138</f>
        <v>119890</v>
      </c>
      <c r="U134" s="178">
        <f>U135+U138</f>
        <v>130450</v>
      </c>
      <c r="V134" s="178">
        <f>V135+V138</f>
        <v>138513</v>
      </c>
      <c r="W134" s="178">
        <f>W135+W138</f>
        <v>132273</v>
      </c>
      <c r="X134" s="179">
        <f>IFERROR(W134/V134-1,"-")</f>
        <v>-4.5049923111910029E-2</v>
      </c>
      <c r="Y134" s="179">
        <f>W134/W$8</f>
        <v>5.4376338874439011E-2</v>
      </c>
    </row>
    <row r="135" spans="1:25" x14ac:dyDescent="0.25">
      <c r="A135" s="57"/>
      <c r="B135" s="161" t="s">
        <v>99</v>
      </c>
      <c r="C135" s="162">
        <v>514</v>
      </c>
      <c r="D135" s="162">
        <v>1473</v>
      </c>
      <c r="E135" s="162">
        <v>3357</v>
      </c>
      <c r="F135" s="162">
        <v>4136</v>
      </c>
      <c r="G135" s="162">
        <v>3974</v>
      </c>
      <c r="H135" s="162">
        <v>1846</v>
      </c>
      <c r="I135" s="163">
        <f>IFERROR(H135/G135-1,"-")</f>
        <v>-0.53548062405636632</v>
      </c>
      <c r="J135" s="163">
        <f t="shared" si="100"/>
        <v>4.2051263360274082E-3</v>
      </c>
      <c r="K135" s="162">
        <v>1373</v>
      </c>
      <c r="L135" s="162">
        <v>1501</v>
      </c>
      <c r="M135" s="162">
        <v>7833</v>
      </c>
      <c r="N135" s="162">
        <v>9670</v>
      </c>
      <c r="O135" s="162">
        <v>7037</v>
      </c>
      <c r="P135" s="162">
        <v>8329</v>
      </c>
      <c r="Q135" s="163">
        <f>IFERROR(P135/O135-1,"-")</f>
        <v>0.1836009663208753</v>
      </c>
      <c r="R135" s="163">
        <f t="shared" si="102"/>
        <v>4.1779551044137647E-3</v>
      </c>
      <c r="S135" s="162">
        <v>1887</v>
      </c>
      <c r="T135" s="162">
        <v>11190</v>
      </c>
      <c r="U135" s="162">
        <v>13806</v>
      </c>
      <c r="V135" s="162">
        <v>11011</v>
      </c>
      <c r="W135" s="162">
        <v>10175</v>
      </c>
      <c r="X135" s="163">
        <f>IFERROR(W135/V135-1,"-")</f>
        <v>-7.5924075924075907E-2</v>
      </c>
      <c r="Y135" s="163">
        <f>W135/W$8</f>
        <v>4.1828585429181837E-3</v>
      </c>
    </row>
    <row r="136" spans="1:25" x14ac:dyDescent="0.25">
      <c r="A136" s="57"/>
      <c r="B136" s="165" t="s">
        <v>105</v>
      </c>
      <c r="C136" s="166">
        <v>514</v>
      </c>
      <c r="D136" s="166">
        <v>1473</v>
      </c>
      <c r="E136" s="166">
        <v>3286</v>
      </c>
      <c r="F136" s="166">
        <v>4136</v>
      </c>
      <c r="G136" s="166">
        <v>3974</v>
      </c>
      <c r="H136" s="166">
        <v>1846</v>
      </c>
      <c r="I136" s="167">
        <f>IFERROR(H136/G136-1,"-")</f>
        <v>-0.53548062405636632</v>
      </c>
      <c r="J136" s="167">
        <f t="shared" si="100"/>
        <v>4.2051263360274082E-3</v>
      </c>
      <c r="K136" s="166">
        <v>632</v>
      </c>
      <c r="L136" s="166">
        <v>0</v>
      </c>
      <c r="M136" s="166">
        <v>4234</v>
      </c>
      <c r="N136" s="166">
        <v>4783</v>
      </c>
      <c r="O136" s="166">
        <v>3118</v>
      </c>
      <c r="P136" s="166">
        <v>3893</v>
      </c>
      <c r="Q136" s="167">
        <f>IFERROR(P136/O136-1,"-")</f>
        <v>0.248556767158435</v>
      </c>
      <c r="R136" s="167">
        <f t="shared" si="102"/>
        <v>1.9527889568354887E-3</v>
      </c>
      <c r="S136" s="166">
        <v>1146</v>
      </c>
      <c r="T136" s="166">
        <v>7520</v>
      </c>
      <c r="U136" s="166">
        <v>8919</v>
      </c>
      <c r="V136" s="166">
        <v>7092</v>
      </c>
      <c r="W136" s="166">
        <v>5739</v>
      </c>
      <c r="X136" s="167">
        <f>IFERROR(W136/V136-1,"-")</f>
        <v>-0.19077834179357023</v>
      </c>
      <c r="Y136" s="167">
        <f>W136/W$8</f>
        <v>2.3592555457304628E-3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1501</v>
      </c>
      <c r="M137" s="166">
        <v>3599</v>
      </c>
      <c r="N137" s="166">
        <v>4887</v>
      </c>
      <c r="O137" s="166">
        <v>3919</v>
      </c>
      <c r="P137" s="166">
        <v>4436</v>
      </c>
      <c r="Q137" s="167">
        <f>IFERROR(P137/O137-1,"-")</f>
        <v>0.13192140852258238</v>
      </c>
      <c r="R137" s="167">
        <f t="shared" si="102"/>
        <v>2.2251661475782758E-3</v>
      </c>
      <c r="S137" s="166">
        <v>741</v>
      </c>
      <c r="T137" s="166">
        <v>3670</v>
      </c>
      <c r="U137" s="166">
        <v>4887</v>
      </c>
      <c r="V137" s="166">
        <v>3919</v>
      </c>
      <c r="W137" s="166">
        <v>4436</v>
      </c>
      <c r="X137" s="167">
        <f>IFERROR(W137/V137-1,"-")</f>
        <v>0.13192140852258238</v>
      </c>
      <c r="Y137" s="167">
        <f>W137/W$8</f>
        <v>1.8236029971877214E-3</v>
      </c>
    </row>
    <row r="138" spans="1:25" x14ac:dyDescent="0.25">
      <c r="A138" s="57"/>
      <c r="B138" s="161" t="s">
        <v>109</v>
      </c>
      <c r="C138" s="162">
        <v>6239</v>
      </c>
      <c r="D138" s="162">
        <v>1317</v>
      </c>
      <c r="E138" s="162">
        <v>25107</v>
      </c>
      <c r="F138" s="162">
        <v>23030</v>
      </c>
      <c r="G138" s="162">
        <v>26545</v>
      </c>
      <c r="H138" s="162">
        <v>27446</v>
      </c>
      <c r="I138" s="163">
        <f>IFERROR(H138/G138-1,"-")</f>
        <v>3.3942362026746942E-2</v>
      </c>
      <c r="J138" s="163">
        <f t="shared" si="100"/>
        <v>6.2521071191012051E-2</v>
      </c>
      <c r="K138" s="162">
        <v>31161</v>
      </c>
      <c r="L138" s="162">
        <v>3995</v>
      </c>
      <c r="M138" s="162">
        <v>83593</v>
      </c>
      <c r="N138" s="162">
        <v>93614</v>
      </c>
      <c r="O138" s="162">
        <v>100957</v>
      </c>
      <c r="P138" s="162">
        <v>94652</v>
      </c>
      <c r="Q138" s="163">
        <f>IFERROR(P138/O138-1,"-")</f>
        <v>-6.245233119050686E-2</v>
      </c>
      <c r="R138" s="163">
        <f t="shared" si="102"/>
        <v>4.7478905816181013E-2</v>
      </c>
      <c r="S138" s="162">
        <v>37400</v>
      </c>
      <c r="T138" s="162">
        <v>108700</v>
      </c>
      <c r="U138" s="162">
        <v>116644</v>
      </c>
      <c r="V138" s="162">
        <v>127502</v>
      </c>
      <c r="W138" s="162">
        <v>122098</v>
      </c>
      <c r="X138" s="163">
        <f>IFERROR(W138/V138-1,"-")</f>
        <v>-4.2383648883939085E-2</v>
      </c>
      <c r="Y138" s="163">
        <f>W138/W$8</f>
        <v>5.019348033152083E-2</v>
      </c>
    </row>
    <row r="139" spans="1:25" s="57" customFormat="1" x14ac:dyDescent="0.25">
      <c r="B139" s="165" t="s">
        <v>112</v>
      </c>
      <c r="C139" s="166">
        <v>3314</v>
      </c>
      <c r="D139" s="166">
        <v>189</v>
      </c>
      <c r="E139" s="166">
        <v>12522</v>
      </c>
      <c r="F139" s="166">
        <v>11768</v>
      </c>
      <c r="G139" s="166">
        <v>15180</v>
      </c>
      <c r="H139" s="166">
        <v>15582</v>
      </c>
      <c r="I139" s="167">
        <f t="shared" ref="I139:I146" si="103">IFERROR(H139/G139-1,"-")</f>
        <v>2.6482213438735247E-2</v>
      </c>
      <c r="J139" s="167">
        <f t="shared" si="100"/>
        <v>3.5495275497280106E-2</v>
      </c>
      <c r="K139" s="166">
        <v>12322</v>
      </c>
      <c r="L139" s="166">
        <v>332</v>
      </c>
      <c r="M139" s="166">
        <v>33530</v>
      </c>
      <c r="N139" s="166">
        <v>37048</v>
      </c>
      <c r="O139" s="166">
        <v>41409</v>
      </c>
      <c r="P139" s="166">
        <v>39360</v>
      </c>
      <c r="Q139" s="167">
        <f t="shared" ref="Q139:Q146" si="104">IFERROR(P139/O139-1,"-")</f>
        <v>-4.948199666739117E-2</v>
      </c>
      <c r="R139" s="167">
        <f t="shared" si="102"/>
        <v>1.974358421295783E-2</v>
      </c>
      <c r="S139" s="166">
        <v>15636</v>
      </c>
      <c r="T139" s="166">
        <v>46052</v>
      </c>
      <c r="U139" s="166">
        <v>48816</v>
      </c>
      <c r="V139" s="166">
        <v>56589</v>
      </c>
      <c r="W139" s="166">
        <v>54942</v>
      </c>
      <c r="X139" s="167">
        <f t="shared" ref="X139:X146" si="105">IFERROR(W139/V139-1,"-")</f>
        <v>-2.9104596299634244E-2</v>
      </c>
      <c r="Y139" s="167">
        <f t="shared" ref="Y139:Y146" si="106">W139/W$8</f>
        <v>2.2586202856512125E-2</v>
      </c>
    </row>
    <row r="140" spans="1:25" s="57" customFormat="1" x14ac:dyDescent="0.25">
      <c r="B140" s="165" t="s">
        <v>115</v>
      </c>
      <c r="C140" s="166">
        <v>966</v>
      </c>
      <c r="D140" s="166">
        <v>129</v>
      </c>
      <c r="E140" s="166">
        <v>808</v>
      </c>
      <c r="F140" s="166">
        <v>1099</v>
      </c>
      <c r="G140" s="166">
        <v>994</v>
      </c>
      <c r="H140" s="166">
        <v>1121</v>
      </c>
      <c r="I140" s="167">
        <f t="shared" si="103"/>
        <v>0.12776659959758541</v>
      </c>
      <c r="J140" s="167">
        <f t="shared" si="100"/>
        <v>2.5536005540014763E-3</v>
      </c>
      <c r="K140" s="166">
        <v>1709</v>
      </c>
      <c r="L140" s="166">
        <v>474</v>
      </c>
      <c r="M140" s="166">
        <v>6132</v>
      </c>
      <c r="N140" s="166">
        <v>9153</v>
      </c>
      <c r="O140" s="166">
        <v>10266</v>
      </c>
      <c r="P140" s="166">
        <v>9649</v>
      </c>
      <c r="Q140" s="167">
        <f t="shared" si="104"/>
        <v>-6.0101305279563588E-2</v>
      </c>
      <c r="R140" s="167">
        <f t="shared" si="102"/>
        <v>4.8400875017995454E-3</v>
      </c>
      <c r="S140" s="166">
        <v>2675</v>
      </c>
      <c r="T140" s="166">
        <v>6940</v>
      </c>
      <c r="U140" s="166">
        <v>10252</v>
      </c>
      <c r="V140" s="166">
        <v>11260</v>
      </c>
      <c r="W140" s="166">
        <v>10770</v>
      </c>
      <c r="X140" s="167">
        <f t="shared" si="105"/>
        <v>-4.3516873889875685E-2</v>
      </c>
      <c r="Y140" s="167">
        <f t="shared" si="106"/>
        <v>4.4274581333885845E-3</v>
      </c>
    </row>
    <row r="141" spans="1:25" x14ac:dyDescent="0.25">
      <c r="A141" s="57"/>
      <c r="B141" s="165" t="s">
        <v>118</v>
      </c>
      <c r="C141" s="166">
        <v>87</v>
      </c>
      <c r="D141" s="166">
        <v>199</v>
      </c>
      <c r="E141" s="166">
        <v>3811</v>
      </c>
      <c r="F141" s="166">
        <v>2925</v>
      </c>
      <c r="G141" s="166">
        <v>3062</v>
      </c>
      <c r="H141" s="166">
        <v>2922</v>
      </c>
      <c r="I141" s="167">
        <f t="shared" si="103"/>
        <v>-4.5721750489875923E-2</v>
      </c>
      <c r="J141" s="167">
        <f t="shared" si="100"/>
        <v>6.6562183932134819E-3</v>
      </c>
      <c r="K141" s="166">
        <v>3010</v>
      </c>
      <c r="L141" s="166">
        <v>782</v>
      </c>
      <c r="M141" s="166">
        <v>10346</v>
      </c>
      <c r="N141" s="166">
        <v>9638</v>
      </c>
      <c r="O141" s="166">
        <v>9917</v>
      </c>
      <c r="P141" s="166">
        <v>8170</v>
      </c>
      <c r="Q141" s="167">
        <f t="shared" si="104"/>
        <v>-0.17616214581022482</v>
      </c>
      <c r="R141" s="167">
        <f t="shared" si="102"/>
        <v>4.0981982474559316E-3</v>
      </c>
      <c r="S141" s="166">
        <v>3097</v>
      </c>
      <c r="T141" s="166">
        <v>14157</v>
      </c>
      <c r="U141" s="166">
        <v>12563</v>
      </c>
      <c r="V141" s="166">
        <v>12979</v>
      </c>
      <c r="W141" s="166">
        <v>11092</v>
      </c>
      <c r="X141" s="167">
        <f t="shared" si="105"/>
        <v>-0.14538870483088062</v>
      </c>
      <c r="Y141" s="167">
        <f t="shared" si="106"/>
        <v>4.5598296764666826E-3</v>
      </c>
    </row>
    <row r="142" spans="1:25" x14ac:dyDescent="0.25">
      <c r="A142" s="57"/>
      <c r="B142" s="165" t="s">
        <v>125</v>
      </c>
      <c r="C142" s="166">
        <v>94</v>
      </c>
      <c r="D142" s="166">
        <v>95</v>
      </c>
      <c r="E142" s="166">
        <v>2435</v>
      </c>
      <c r="F142" s="166">
        <v>1733</v>
      </c>
      <c r="G142" s="166">
        <v>1118</v>
      </c>
      <c r="H142" s="166">
        <v>789</v>
      </c>
      <c r="I142" s="167">
        <f t="shared" si="103"/>
        <v>-0.29427549194991054</v>
      </c>
      <c r="J142" s="167">
        <f t="shared" si="100"/>
        <v>1.7973156441633939E-3</v>
      </c>
      <c r="K142" s="166">
        <v>312</v>
      </c>
      <c r="L142" s="166">
        <v>50</v>
      </c>
      <c r="M142" s="166">
        <v>2419</v>
      </c>
      <c r="N142" s="166">
        <v>2370</v>
      </c>
      <c r="O142" s="166">
        <v>1936</v>
      </c>
      <c r="P142" s="166">
        <v>1950</v>
      </c>
      <c r="Q142" s="167">
        <f t="shared" si="104"/>
        <v>7.2314049586776896E-3</v>
      </c>
      <c r="R142" s="167">
        <f t="shared" si="102"/>
        <v>9.7815013250172173E-4</v>
      </c>
      <c r="S142" s="166">
        <v>406</v>
      </c>
      <c r="T142" s="166">
        <v>4854</v>
      </c>
      <c r="U142" s="166">
        <v>4103</v>
      </c>
      <c r="V142" s="166">
        <v>3054</v>
      </c>
      <c r="W142" s="166">
        <v>2739</v>
      </c>
      <c r="X142" s="167">
        <f t="shared" si="105"/>
        <v>-0.10314341846758346</v>
      </c>
      <c r="Y142" s="167">
        <f t="shared" si="106"/>
        <v>1.1259802996612192E-3</v>
      </c>
    </row>
    <row r="143" spans="1:25" x14ac:dyDescent="0.25">
      <c r="A143" s="57"/>
      <c r="B143" s="165" t="s">
        <v>121</v>
      </c>
      <c r="C143" s="166">
        <v>52</v>
      </c>
      <c r="D143" s="166">
        <v>89</v>
      </c>
      <c r="E143" s="166">
        <v>205</v>
      </c>
      <c r="F143" s="166">
        <v>505</v>
      </c>
      <c r="G143" s="166">
        <v>629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90</v>
      </c>
      <c r="M143" s="166">
        <v>1945</v>
      </c>
      <c r="N143" s="166">
        <v>2146</v>
      </c>
      <c r="O143" s="166">
        <v>2489</v>
      </c>
      <c r="P143" s="166">
        <v>2311</v>
      </c>
      <c r="Q143" s="167">
        <f t="shared" si="104"/>
        <v>-7.1514664523905203E-2</v>
      </c>
      <c r="R143" s="167">
        <f t="shared" si="102"/>
        <v>1.1592333108776816E-3</v>
      </c>
      <c r="S143" s="166">
        <v>671</v>
      </c>
      <c r="T143" s="166">
        <v>2150</v>
      </c>
      <c r="U143" s="166">
        <v>2651</v>
      </c>
      <c r="V143" s="166">
        <v>3118</v>
      </c>
      <c r="W143" s="166">
        <v>2311</v>
      </c>
      <c r="X143" s="167">
        <f t="shared" si="105"/>
        <v>-0.25881975625400899</v>
      </c>
      <c r="Y143" s="167">
        <f t="shared" si="106"/>
        <v>9.5003303122200727E-4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1561</v>
      </c>
      <c r="N144" s="166">
        <v>1812</v>
      </c>
      <c r="O144" s="166">
        <v>1807</v>
      </c>
      <c r="P144" s="166">
        <v>2011</v>
      </c>
      <c r="Q144" s="167">
        <f t="shared" si="104"/>
        <v>0.1128942999446596</v>
      </c>
      <c r="R144" s="167">
        <f t="shared" si="102"/>
        <v>1.008748675108186E-3</v>
      </c>
      <c r="S144" s="166">
        <v>1581</v>
      </c>
      <c r="T144" s="166">
        <v>1640</v>
      </c>
      <c r="U144" s="166">
        <v>1951</v>
      </c>
      <c r="V144" s="166">
        <v>1813</v>
      </c>
      <c r="W144" s="166">
        <v>2011</v>
      </c>
      <c r="X144" s="167">
        <f t="shared" si="105"/>
        <v>0.10921125206839499</v>
      </c>
      <c r="Y144" s="167">
        <f t="shared" si="106"/>
        <v>8.2670550661508285E-4</v>
      </c>
    </row>
    <row r="145" spans="1:25" x14ac:dyDescent="0.25">
      <c r="A145" s="57"/>
      <c r="B145" s="165" t="s">
        <v>133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4</v>
      </c>
      <c r="M145" s="166">
        <v>686</v>
      </c>
      <c r="N145" s="166">
        <v>1243</v>
      </c>
      <c r="O145" s="166">
        <v>1108</v>
      </c>
      <c r="P145" s="166">
        <v>814</v>
      </c>
      <c r="Q145" s="167">
        <f t="shared" si="104"/>
        <v>-0.26534296028880866</v>
      </c>
      <c r="R145" s="167">
        <f t="shared" si="102"/>
        <v>4.0831497838789821E-4</v>
      </c>
      <c r="S145" s="166">
        <v>3277</v>
      </c>
      <c r="T145" s="166">
        <v>735</v>
      </c>
      <c r="U145" s="166">
        <v>1305</v>
      </c>
      <c r="V145" s="166">
        <v>1162</v>
      </c>
      <c r="W145" s="166">
        <v>814</v>
      </c>
      <c r="X145" s="167">
        <f t="shared" si="105"/>
        <v>-0.29948364888123924</v>
      </c>
      <c r="Y145" s="167">
        <f t="shared" si="106"/>
        <v>3.3462868343345475E-4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614</v>
      </c>
      <c r="E146" s="171">
        <f t="shared" si="108"/>
        <v>5198</v>
      </c>
      <c r="F146" s="171">
        <f t="shared" si="108"/>
        <v>4799</v>
      </c>
      <c r="G146" s="171">
        <f t="shared" si="108"/>
        <v>5502</v>
      </c>
      <c r="H146" s="171">
        <f t="shared" si="108"/>
        <v>7032</v>
      </c>
      <c r="I146" s="172">
        <f t="shared" si="103"/>
        <v>0.27808069792802614</v>
      </c>
      <c r="J146" s="172">
        <f t="shared" si="100"/>
        <v>1.6018661102353594E-2</v>
      </c>
      <c r="K146" s="171">
        <f t="shared" ref="K146:P146" si="109">K138-SUM(K139:K145)</f>
        <v>9288</v>
      </c>
      <c r="L146" s="171">
        <f t="shared" si="109"/>
        <v>2248</v>
      </c>
      <c r="M146" s="171">
        <f t="shared" si="109"/>
        <v>26974</v>
      </c>
      <c r="N146" s="171">
        <f t="shared" si="109"/>
        <v>30204</v>
      </c>
      <c r="O146" s="171">
        <f t="shared" si="109"/>
        <v>32025</v>
      </c>
      <c r="P146" s="171">
        <f t="shared" si="109"/>
        <v>30387</v>
      </c>
      <c r="Q146" s="172">
        <f t="shared" si="104"/>
        <v>-5.1147540983606521E-2</v>
      </c>
      <c r="R146" s="172">
        <f t="shared" si="102"/>
        <v>1.5242588757092215E-2</v>
      </c>
      <c r="S146" s="171">
        <f>S138-SUM(S139:S145)</f>
        <v>10057</v>
      </c>
      <c r="T146" s="171">
        <f>T138-SUM(T139:T145)</f>
        <v>32172</v>
      </c>
      <c r="U146" s="171">
        <f>U138-SUM(U139:U145)</f>
        <v>35003</v>
      </c>
      <c r="V146" s="171">
        <f>V138-SUM(V139:V145)</f>
        <v>37527</v>
      </c>
      <c r="W146" s="171">
        <f>W138-SUM(W139:W145)</f>
        <v>37419</v>
      </c>
      <c r="X146" s="172">
        <f t="shared" si="105"/>
        <v>-2.8779278919177642E-3</v>
      </c>
      <c r="Y146" s="172">
        <f t="shared" si="106"/>
        <v>1.5382642144221673E-2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4372</v>
      </c>
      <c r="E148" s="178">
        <f t="shared" si="110"/>
        <v>16339</v>
      </c>
      <c r="F148" s="178">
        <f t="shared" si="110"/>
        <v>16570</v>
      </c>
      <c r="G148" s="178">
        <f t="shared" si="110"/>
        <v>19906</v>
      </c>
      <c r="H148" s="178">
        <f t="shared" si="110"/>
        <v>19039</v>
      </c>
      <c r="I148" s="179">
        <f>IFERROR(H148/G148-1,"-")</f>
        <v>-4.3554707123480307E-2</v>
      </c>
      <c r="J148" s="179">
        <f t="shared" ref="J148:J160" si="111">H148/H$8</f>
        <v>4.3370206019298932E-2</v>
      </c>
      <c r="K148" s="178">
        <f t="shared" ref="K148:P148" si="112">K149+K152</f>
        <v>16907</v>
      </c>
      <c r="L148" s="178">
        <f t="shared" si="112"/>
        <v>22955</v>
      </c>
      <c r="M148" s="178">
        <f t="shared" si="112"/>
        <v>43745</v>
      </c>
      <c r="N148" s="178">
        <f t="shared" si="112"/>
        <v>46752</v>
      </c>
      <c r="O148" s="178">
        <f t="shared" si="112"/>
        <v>47305</v>
      </c>
      <c r="P148" s="178">
        <f t="shared" si="112"/>
        <v>44630</v>
      </c>
      <c r="Q148" s="179">
        <f>IFERROR(P148/O148-1,"-")</f>
        <v>-5.6547933622238644E-2</v>
      </c>
      <c r="R148" s="179">
        <f t="shared" ref="R148:R160" si="113">P148/P$8</f>
        <v>2.2387097647975304E-2</v>
      </c>
      <c r="S148" s="178">
        <f>S149+S152</f>
        <v>22394</v>
      </c>
      <c r="T148" s="178">
        <f>T149+T152</f>
        <v>60084</v>
      </c>
      <c r="U148" s="178">
        <f>U149+U152</f>
        <v>63322</v>
      </c>
      <c r="V148" s="178">
        <f>V149+V152</f>
        <v>67211</v>
      </c>
      <c r="W148" s="178">
        <f>W149+W152</f>
        <v>63669</v>
      </c>
      <c r="X148" s="179">
        <f>IFERROR(W148/V148-1,"-")</f>
        <v>-5.2699706893216902E-2</v>
      </c>
      <c r="Y148" s="179">
        <f>W148/W$8</f>
        <v>2.6173800547327555E-2</v>
      </c>
    </row>
    <row r="149" spans="1:25" x14ac:dyDescent="0.25">
      <c r="A149" s="57"/>
      <c r="B149" s="161" t="s">
        <v>99</v>
      </c>
      <c r="C149" s="162">
        <v>3443</v>
      </c>
      <c r="D149" s="162">
        <v>2227</v>
      </c>
      <c r="E149" s="162">
        <v>10042</v>
      </c>
      <c r="F149" s="162">
        <v>10712</v>
      </c>
      <c r="G149" s="162">
        <v>10921</v>
      </c>
      <c r="H149" s="162">
        <v>9632</v>
      </c>
      <c r="I149" s="163">
        <f>IFERROR(H149/G149-1,"-")</f>
        <v>-0.11802948447944328</v>
      </c>
      <c r="J149" s="163">
        <f t="shared" si="111"/>
        <v>2.1941374251687972E-2</v>
      </c>
      <c r="K149" s="162">
        <v>4415</v>
      </c>
      <c r="L149" s="162">
        <v>16477</v>
      </c>
      <c r="M149" s="162">
        <v>22320</v>
      </c>
      <c r="N149" s="162">
        <v>22358</v>
      </c>
      <c r="O149" s="162">
        <v>20442</v>
      </c>
      <c r="P149" s="162">
        <v>17918</v>
      </c>
      <c r="Q149" s="163">
        <f>IFERROR(P149/O149-1,"-")</f>
        <v>-0.12347128461011647</v>
      </c>
      <c r="R149" s="163">
        <f t="shared" si="113"/>
        <v>8.9879456790594101E-3</v>
      </c>
      <c r="S149" s="162">
        <v>7858</v>
      </c>
      <c r="T149" s="162">
        <v>32362</v>
      </c>
      <c r="U149" s="162">
        <v>33070</v>
      </c>
      <c r="V149" s="162">
        <v>31363</v>
      </c>
      <c r="W149" s="162">
        <v>27550</v>
      </c>
      <c r="X149" s="163">
        <f>IFERROR(W149/V149-1,"-")</f>
        <v>-0.12157637981060487</v>
      </c>
      <c r="Y149" s="163">
        <f>W149/W$8</f>
        <v>1.1325577676402552E-2</v>
      </c>
    </row>
    <row r="150" spans="1:25" x14ac:dyDescent="0.25">
      <c r="A150" s="57"/>
      <c r="B150" s="165" t="s">
        <v>105</v>
      </c>
      <c r="C150" s="166">
        <v>545</v>
      </c>
      <c r="D150" s="166">
        <v>1119</v>
      </c>
      <c r="E150" s="166">
        <v>3452</v>
      </c>
      <c r="F150" s="166">
        <v>2827</v>
      </c>
      <c r="G150" s="166">
        <v>2995</v>
      </c>
      <c r="H150" s="166">
        <v>2980</v>
      </c>
      <c r="I150" s="167">
        <f>IFERROR(H150/G150-1,"-")</f>
        <v>-5.008347245408995E-3</v>
      </c>
      <c r="J150" s="167">
        <f t="shared" si="111"/>
        <v>6.7883404557755565E-3</v>
      </c>
      <c r="K150" s="166">
        <v>3315</v>
      </c>
      <c r="L150" s="166">
        <v>14760</v>
      </c>
      <c r="M150" s="166">
        <v>19657</v>
      </c>
      <c r="N150" s="166">
        <v>20976</v>
      </c>
      <c r="O150" s="166">
        <v>19036</v>
      </c>
      <c r="P150" s="166">
        <v>14958</v>
      </c>
      <c r="Q150" s="167">
        <f>IFERROR(P150/O150-1,"-")</f>
        <v>-0.21422567766337464</v>
      </c>
      <c r="R150" s="167">
        <f t="shared" si="113"/>
        <v>7.5031639394670538E-3</v>
      </c>
      <c r="S150" s="166">
        <v>3860</v>
      </c>
      <c r="T150" s="166">
        <v>23109</v>
      </c>
      <c r="U150" s="166">
        <v>23803</v>
      </c>
      <c r="V150" s="166">
        <v>22031</v>
      </c>
      <c r="W150" s="166">
        <v>17938</v>
      </c>
      <c r="X150" s="167">
        <f>IFERROR(W150/V150-1,"-")</f>
        <v>-0.18578366846715988</v>
      </c>
      <c r="Y150" s="167">
        <f>W150/W$8</f>
        <v>7.3741637879966961E-3</v>
      </c>
    </row>
    <row r="151" spans="1:25" x14ac:dyDescent="0.25">
      <c r="A151" s="57"/>
      <c r="B151" s="165" t="s">
        <v>102</v>
      </c>
      <c r="C151" s="166">
        <v>2898</v>
      </c>
      <c r="D151" s="166">
        <v>1108</v>
      </c>
      <c r="E151" s="166">
        <v>6590</v>
      </c>
      <c r="F151" s="166">
        <v>7885</v>
      </c>
      <c r="G151" s="166">
        <v>7926</v>
      </c>
      <c r="H151" s="166">
        <v>6652</v>
      </c>
      <c r="I151" s="167">
        <f>IFERROR(H151/G151-1,"-")</f>
        <v>-0.16073681554377994</v>
      </c>
      <c r="J151" s="167">
        <f t="shared" si="111"/>
        <v>1.5153033795912417E-2</v>
      </c>
      <c r="K151" s="166">
        <v>1100</v>
      </c>
      <c r="L151" s="166">
        <v>1717</v>
      </c>
      <c r="M151" s="166">
        <v>2663</v>
      </c>
      <c r="N151" s="166">
        <v>1382</v>
      </c>
      <c r="O151" s="166">
        <v>1406</v>
      </c>
      <c r="P151" s="166">
        <v>2960</v>
      </c>
      <c r="Q151" s="167">
        <f>IFERROR(P151/O151-1,"-")</f>
        <v>1.1052631578947367</v>
      </c>
      <c r="R151" s="167">
        <f t="shared" si="113"/>
        <v>1.4847817395923571E-3</v>
      </c>
      <c r="S151" s="166">
        <v>3998</v>
      </c>
      <c r="T151" s="166">
        <v>9253</v>
      </c>
      <c r="U151" s="166">
        <v>9267</v>
      </c>
      <c r="V151" s="166">
        <v>9332</v>
      </c>
      <c r="W151" s="166">
        <v>9612</v>
      </c>
      <c r="X151" s="167">
        <f>IFERROR(W151/V151-1,"-")</f>
        <v>3.0004286326618113E-2</v>
      </c>
      <c r="Y151" s="167">
        <f>W151/W$8</f>
        <v>3.9514138884058558E-3</v>
      </c>
    </row>
    <row r="152" spans="1:25" x14ac:dyDescent="0.25">
      <c r="A152" s="57"/>
      <c r="B152" s="161" t="s">
        <v>109</v>
      </c>
      <c r="C152" s="162">
        <v>2044</v>
      </c>
      <c r="D152" s="162">
        <v>2145</v>
      </c>
      <c r="E152" s="162">
        <v>6297</v>
      </c>
      <c r="F152" s="162">
        <v>5858</v>
      </c>
      <c r="G152" s="162">
        <v>8985</v>
      </c>
      <c r="H152" s="162">
        <v>9407</v>
      </c>
      <c r="I152" s="163">
        <f>IFERROR(H152/G152-1,"-")</f>
        <v>4.6967167501391183E-2</v>
      </c>
      <c r="J152" s="163">
        <f t="shared" si="111"/>
        <v>2.142883176761096E-2</v>
      </c>
      <c r="K152" s="162">
        <v>12492</v>
      </c>
      <c r="L152" s="162">
        <v>6478</v>
      </c>
      <c r="M152" s="162">
        <v>21425</v>
      </c>
      <c r="N152" s="162">
        <v>24394</v>
      </c>
      <c r="O152" s="162">
        <v>26863</v>
      </c>
      <c r="P152" s="162">
        <v>26712</v>
      </c>
      <c r="Q152" s="163">
        <f>IFERROR(P152/O152-1,"-")</f>
        <v>-5.6211145441685817E-3</v>
      </c>
      <c r="R152" s="163">
        <f t="shared" si="113"/>
        <v>1.3399151968915893E-2</v>
      </c>
      <c r="S152" s="162">
        <v>14536</v>
      </c>
      <c r="T152" s="162">
        <v>27722</v>
      </c>
      <c r="U152" s="162">
        <v>30252</v>
      </c>
      <c r="V152" s="162">
        <v>35848</v>
      </c>
      <c r="W152" s="162">
        <v>36119</v>
      </c>
      <c r="X152" s="163">
        <f>IFERROR(W152/V152-1,"-")</f>
        <v>7.5596964963178248E-3</v>
      </c>
      <c r="Y152" s="163">
        <f>W152/W$8</f>
        <v>1.4848222870925002E-2</v>
      </c>
    </row>
    <row r="153" spans="1:25" s="57" customFormat="1" x14ac:dyDescent="0.25">
      <c r="B153" s="165" t="s">
        <v>112</v>
      </c>
      <c r="C153" s="166">
        <v>267</v>
      </c>
      <c r="D153" s="166">
        <v>98</v>
      </c>
      <c r="E153" s="166">
        <v>576</v>
      </c>
      <c r="F153" s="166">
        <v>455</v>
      </c>
      <c r="G153" s="166">
        <v>784</v>
      </c>
      <c r="H153" s="166">
        <v>848</v>
      </c>
      <c r="I153" s="167">
        <f t="shared" ref="I153:I160" si="114">IFERROR(H153/G153-1,"-")</f>
        <v>8.163265306122458E-2</v>
      </c>
      <c r="J153" s="167">
        <f t="shared" si="111"/>
        <v>1.9317156733213664E-3</v>
      </c>
      <c r="K153" s="166">
        <v>4639</v>
      </c>
      <c r="L153" s="166">
        <v>290</v>
      </c>
      <c r="M153" s="166">
        <v>9899</v>
      </c>
      <c r="N153" s="166">
        <v>10159</v>
      </c>
      <c r="O153" s="166">
        <v>11116</v>
      </c>
      <c r="P153" s="166">
        <v>9317</v>
      </c>
      <c r="Q153" s="167">
        <f t="shared" ref="Q153:Q160" si="115">IFERROR(P153/O153-1,"-")</f>
        <v>-0.16183879093198994</v>
      </c>
      <c r="R153" s="167">
        <f t="shared" si="113"/>
        <v>4.67355117154797E-3</v>
      </c>
      <c r="S153" s="166">
        <v>4906</v>
      </c>
      <c r="T153" s="166">
        <v>10475</v>
      </c>
      <c r="U153" s="166">
        <v>10614</v>
      </c>
      <c r="V153" s="166">
        <v>11900</v>
      </c>
      <c r="W153" s="166">
        <v>10165</v>
      </c>
      <c r="X153" s="167">
        <f t="shared" ref="X153:X160" si="116">IFERROR(W153/V153-1,"-")</f>
        <v>-0.14579831932773113</v>
      </c>
      <c r="Y153" s="167">
        <f t="shared" ref="Y153:Y160" si="117">W153/W$8</f>
        <v>4.1787476254312866E-3</v>
      </c>
    </row>
    <row r="154" spans="1:25" s="57" customFormat="1" x14ac:dyDescent="0.25">
      <c r="B154" s="165" t="s">
        <v>115</v>
      </c>
      <c r="C154" s="166">
        <v>395</v>
      </c>
      <c r="D154" s="166">
        <v>328</v>
      </c>
      <c r="E154" s="166">
        <v>1190</v>
      </c>
      <c r="F154" s="166">
        <v>1259</v>
      </c>
      <c r="G154" s="166">
        <v>1693</v>
      </c>
      <c r="H154" s="166">
        <v>1654</v>
      </c>
      <c r="I154" s="167">
        <f t="shared" si="114"/>
        <v>-2.3036030714707612E-2</v>
      </c>
      <c r="J154" s="167">
        <f t="shared" si="111"/>
        <v>3.7677567496150238E-3</v>
      </c>
      <c r="K154" s="166">
        <v>3440</v>
      </c>
      <c r="L154" s="166">
        <v>1307</v>
      </c>
      <c r="M154" s="166">
        <v>4325</v>
      </c>
      <c r="N154" s="166">
        <v>4290</v>
      </c>
      <c r="O154" s="166">
        <v>3951</v>
      </c>
      <c r="P154" s="166">
        <v>3973</v>
      </c>
      <c r="Q154" s="167">
        <f t="shared" si="115"/>
        <v>5.568210579599997E-3</v>
      </c>
      <c r="R154" s="167">
        <f t="shared" si="113"/>
        <v>1.9929181930406874E-3</v>
      </c>
      <c r="S154" s="166">
        <v>3835</v>
      </c>
      <c r="T154" s="166">
        <v>5515</v>
      </c>
      <c r="U154" s="166">
        <v>5549</v>
      </c>
      <c r="V154" s="166">
        <v>5644</v>
      </c>
      <c r="W154" s="166">
        <v>5627</v>
      </c>
      <c r="X154" s="167">
        <f t="shared" si="116"/>
        <v>-3.0120481927711218E-3</v>
      </c>
      <c r="Y154" s="167">
        <f t="shared" si="117"/>
        <v>2.313213269877211E-3</v>
      </c>
    </row>
    <row r="155" spans="1:25" x14ac:dyDescent="0.25">
      <c r="A155" s="57"/>
      <c r="B155" s="165" t="s">
        <v>118</v>
      </c>
      <c r="C155" s="166">
        <v>268</v>
      </c>
      <c r="D155" s="166">
        <v>514</v>
      </c>
      <c r="E155" s="166">
        <v>1164</v>
      </c>
      <c r="F155" s="166">
        <v>1090</v>
      </c>
      <c r="G155" s="166">
        <v>1505</v>
      </c>
      <c r="H155" s="166">
        <v>1583</v>
      </c>
      <c r="I155" s="167">
        <f t="shared" si="114"/>
        <v>5.1827242524916883E-2</v>
      </c>
      <c r="J155" s="167">
        <f t="shared" si="111"/>
        <v>3.6060211213062771E-3</v>
      </c>
      <c r="K155" s="166">
        <v>1433</v>
      </c>
      <c r="L155" s="166">
        <v>1900</v>
      </c>
      <c r="M155" s="166">
        <v>2085</v>
      </c>
      <c r="N155" s="166">
        <v>3629</v>
      </c>
      <c r="O155" s="166">
        <v>4419</v>
      </c>
      <c r="P155" s="166">
        <v>7188</v>
      </c>
      <c r="Q155" s="167">
        <f t="shared" si="115"/>
        <v>0.62661235573659191</v>
      </c>
      <c r="R155" s="167">
        <f t="shared" si="113"/>
        <v>3.605611873037116E-3</v>
      </c>
      <c r="S155" s="166">
        <v>1701</v>
      </c>
      <c r="T155" s="166">
        <v>3249</v>
      </c>
      <c r="U155" s="166">
        <v>4719</v>
      </c>
      <c r="V155" s="166">
        <v>5924</v>
      </c>
      <c r="W155" s="166">
        <v>8771</v>
      </c>
      <c r="X155" s="167">
        <f t="shared" si="116"/>
        <v>0.48058744091829841</v>
      </c>
      <c r="Y155" s="167">
        <f t="shared" si="117"/>
        <v>3.6056857277577781E-3</v>
      </c>
    </row>
    <row r="156" spans="1:25" x14ac:dyDescent="0.25">
      <c r="A156" s="57"/>
      <c r="B156" s="165" t="s">
        <v>125</v>
      </c>
      <c r="C156" s="166">
        <v>189</v>
      </c>
      <c r="D156" s="166">
        <v>82</v>
      </c>
      <c r="E156" s="166">
        <v>400</v>
      </c>
      <c r="F156" s="166">
        <v>363</v>
      </c>
      <c r="G156" s="166">
        <v>522</v>
      </c>
      <c r="H156" s="166">
        <v>584</v>
      </c>
      <c r="I156" s="167">
        <f t="shared" si="114"/>
        <v>0.11877394636015315</v>
      </c>
      <c r="J156" s="167">
        <f t="shared" si="111"/>
        <v>1.3303324920043373E-3</v>
      </c>
      <c r="K156" s="166">
        <v>306</v>
      </c>
      <c r="L156" s="166">
        <v>192</v>
      </c>
      <c r="M156" s="166">
        <v>480</v>
      </c>
      <c r="N156" s="166">
        <v>456</v>
      </c>
      <c r="O156" s="166">
        <v>611</v>
      </c>
      <c r="P156" s="166">
        <v>575</v>
      </c>
      <c r="Q156" s="167">
        <f t="shared" si="115"/>
        <v>-5.891980360065463E-2</v>
      </c>
      <c r="R156" s="167">
        <f t="shared" si="113"/>
        <v>2.8842888522486669E-4</v>
      </c>
      <c r="S156" s="166">
        <v>495</v>
      </c>
      <c r="T156" s="166">
        <v>880</v>
      </c>
      <c r="U156" s="166">
        <v>819</v>
      </c>
      <c r="V156" s="166">
        <v>1133</v>
      </c>
      <c r="W156" s="166">
        <v>1159</v>
      </c>
      <c r="X156" s="167">
        <f t="shared" si="116"/>
        <v>2.2947925860547169E-2</v>
      </c>
      <c r="Y156" s="167">
        <f t="shared" si="117"/>
        <v>4.7645533673141774E-4</v>
      </c>
    </row>
    <row r="157" spans="1:25" x14ac:dyDescent="0.25">
      <c r="A157" s="57"/>
      <c r="B157" s="165" t="s">
        <v>121</v>
      </c>
      <c r="C157" s="166">
        <v>114</v>
      </c>
      <c r="D157" s="166">
        <v>129</v>
      </c>
      <c r="E157" s="166">
        <v>275</v>
      </c>
      <c r="F157" s="166">
        <v>274</v>
      </c>
      <c r="G157" s="166">
        <v>420</v>
      </c>
      <c r="H157" s="166">
        <v>470</v>
      </c>
      <c r="I157" s="167">
        <f t="shared" si="114"/>
        <v>0.11904761904761907</v>
      </c>
      <c r="J157" s="167">
        <f t="shared" si="111"/>
        <v>1.0706443000719837E-3</v>
      </c>
      <c r="K157" s="166">
        <v>393</v>
      </c>
      <c r="L157" s="166">
        <v>359</v>
      </c>
      <c r="M157" s="166">
        <v>1300</v>
      </c>
      <c r="N157" s="166">
        <v>1214</v>
      </c>
      <c r="O157" s="166">
        <v>1324</v>
      </c>
      <c r="P157" s="166">
        <v>962</v>
      </c>
      <c r="Q157" s="167">
        <f t="shared" si="115"/>
        <v>-0.27341389728096677</v>
      </c>
      <c r="R157" s="167">
        <f t="shared" si="113"/>
        <v>4.8255406536751609E-4</v>
      </c>
      <c r="S157" s="166">
        <v>507</v>
      </c>
      <c r="T157" s="166">
        <v>1575</v>
      </c>
      <c r="U157" s="166">
        <v>1488</v>
      </c>
      <c r="V157" s="166">
        <v>1744</v>
      </c>
      <c r="W157" s="166">
        <v>1432</v>
      </c>
      <c r="X157" s="167">
        <f t="shared" si="116"/>
        <v>-0.17889908256880738</v>
      </c>
      <c r="Y157" s="167">
        <f t="shared" si="117"/>
        <v>5.8868338412371884E-4</v>
      </c>
    </row>
    <row r="158" spans="1:25" x14ac:dyDescent="0.25">
      <c r="A158" s="57"/>
      <c r="B158" s="165" t="s">
        <v>130</v>
      </c>
      <c r="C158" s="166">
        <v>42</v>
      </c>
      <c r="D158" s="166">
        <v>19</v>
      </c>
      <c r="E158" s="166">
        <v>78</v>
      </c>
      <c r="F158" s="166">
        <v>71</v>
      </c>
      <c r="G158" s="166">
        <v>66</v>
      </c>
      <c r="H158" s="166">
        <v>52</v>
      </c>
      <c r="I158" s="167">
        <f t="shared" si="114"/>
        <v>-0.21212121212121215</v>
      </c>
      <c r="J158" s="167">
        <f t="shared" si="111"/>
        <v>1.1845426298668756E-4</v>
      </c>
      <c r="K158" s="166">
        <v>167</v>
      </c>
      <c r="L158" s="166">
        <v>9</v>
      </c>
      <c r="M158" s="166">
        <v>178</v>
      </c>
      <c r="N158" s="166">
        <v>177</v>
      </c>
      <c r="O158" s="166">
        <v>197</v>
      </c>
      <c r="P158" s="166">
        <v>148</v>
      </c>
      <c r="Q158" s="167">
        <f t="shared" si="115"/>
        <v>-0.24873096446700504</v>
      </c>
      <c r="R158" s="167">
        <f t="shared" si="113"/>
        <v>7.4239086979617863E-5</v>
      </c>
      <c r="S158" s="166">
        <v>209</v>
      </c>
      <c r="T158" s="166">
        <v>256</v>
      </c>
      <c r="U158" s="166">
        <v>248</v>
      </c>
      <c r="V158" s="166">
        <v>263</v>
      </c>
      <c r="W158" s="166">
        <v>200</v>
      </c>
      <c r="X158" s="167">
        <f t="shared" si="116"/>
        <v>-0.23954372623574149</v>
      </c>
      <c r="Y158" s="167">
        <f t="shared" si="117"/>
        <v>8.221834973794957E-5</v>
      </c>
    </row>
    <row r="159" spans="1:25" x14ac:dyDescent="0.25">
      <c r="A159" s="57"/>
      <c r="B159" s="165" t="s">
        <v>133</v>
      </c>
      <c r="C159" s="166">
        <v>56</v>
      </c>
      <c r="D159" s="166">
        <v>27</v>
      </c>
      <c r="E159" s="166">
        <v>60</v>
      </c>
      <c r="F159" s="166">
        <v>49</v>
      </c>
      <c r="G159" s="166">
        <v>46</v>
      </c>
      <c r="H159" s="166">
        <v>65</v>
      </c>
      <c r="I159" s="167">
        <f t="shared" si="114"/>
        <v>0.41304347826086962</v>
      </c>
      <c r="J159" s="167">
        <f t="shared" si="111"/>
        <v>1.4806782873335946E-4</v>
      </c>
      <c r="K159" s="166">
        <v>221</v>
      </c>
      <c r="L159" s="166">
        <v>41</v>
      </c>
      <c r="M159" s="166">
        <v>334</v>
      </c>
      <c r="N159" s="166">
        <v>462</v>
      </c>
      <c r="O159" s="166">
        <v>327</v>
      </c>
      <c r="P159" s="166">
        <v>211</v>
      </c>
      <c r="Q159" s="167">
        <f t="shared" si="115"/>
        <v>-0.35474006116207946</v>
      </c>
      <c r="R159" s="167">
        <f t="shared" si="113"/>
        <v>1.0584086049121195E-4</v>
      </c>
      <c r="S159" s="166">
        <v>277</v>
      </c>
      <c r="T159" s="166">
        <v>394</v>
      </c>
      <c r="U159" s="166">
        <v>511</v>
      </c>
      <c r="V159" s="166">
        <v>373</v>
      </c>
      <c r="W159" s="166">
        <v>276</v>
      </c>
      <c r="X159" s="167">
        <f t="shared" si="116"/>
        <v>-0.26005361930294901</v>
      </c>
      <c r="Y159" s="167">
        <f t="shared" si="117"/>
        <v>1.134613226383704E-4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948</v>
      </c>
      <c r="E160" s="171">
        <f t="shared" si="119"/>
        <v>2554</v>
      </c>
      <c r="F160" s="171">
        <f t="shared" si="119"/>
        <v>2297</v>
      </c>
      <c r="G160" s="171">
        <f t="shared" si="119"/>
        <v>3949</v>
      </c>
      <c r="H160" s="171">
        <f t="shared" si="119"/>
        <v>4151</v>
      </c>
      <c r="I160" s="172">
        <f t="shared" si="114"/>
        <v>5.1152190427956379E-2</v>
      </c>
      <c r="J160" s="172">
        <f t="shared" si="111"/>
        <v>9.455839339571925E-3</v>
      </c>
      <c r="K160" s="171">
        <f t="shared" ref="K160:P160" si="120">K152-SUM(K153:K159)</f>
        <v>1893</v>
      </c>
      <c r="L160" s="171">
        <f t="shared" si="120"/>
        <v>2380</v>
      </c>
      <c r="M160" s="171">
        <f t="shared" si="120"/>
        <v>2824</v>
      </c>
      <c r="N160" s="171">
        <f t="shared" si="120"/>
        <v>4007</v>
      </c>
      <c r="O160" s="171">
        <f t="shared" si="120"/>
        <v>4918</v>
      </c>
      <c r="P160" s="171">
        <f t="shared" si="120"/>
        <v>4338</v>
      </c>
      <c r="Q160" s="172">
        <f t="shared" si="115"/>
        <v>-0.11793411956079702</v>
      </c>
      <c r="R160" s="172">
        <f t="shared" si="113"/>
        <v>2.1760078332269074E-3</v>
      </c>
      <c r="S160" s="171">
        <f>S152-SUM(S153:S159)</f>
        <v>2606</v>
      </c>
      <c r="T160" s="171">
        <f>T152-SUM(T153:T159)</f>
        <v>5378</v>
      </c>
      <c r="U160" s="171">
        <f>U152-SUM(U153:U159)</f>
        <v>6304</v>
      </c>
      <c r="V160" s="171">
        <f>V152-SUM(V153:V159)</f>
        <v>8867</v>
      </c>
      <c r="W160" s="171">
        <f>W152-SUM(W153:W159)</f>
        <v>8489</v>
      </c>
      <c r="X160" s="172">
        <f t="shared" si="116"/>
        <v>-4.2629976316679863E-2</v>
      </c>
      <c r="Y160" s="172">
        <f t="shared" si="117"/>
        <v>3.4897578546272691E-3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6B76D-ED0A-43C6-82B3-CADFEC749152}">
  <sheetPr>
    <tabColor theme="7" tint="0.79998168889431442"/>
    <pageSetUpPr fitToPage="1"/>
  </sheetPr>
  <dimension ref="A1:Z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FE675-32D6-4535-8BB4-04E64FFBCC18}">
  <sheetPr>
    <tabColor theme="8" tint="0.59999389629810485"/>
  </sheetPr>
  <dimension ref="A4:L77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227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2" x14ac:dyDescent="0.25">
      <c r="B7" s="296" t="s">
        <v>54</v>
      </c>
      <c r="C7" s="291" t="s">
        <v>8</v>
      </c>
      <c r="D7" s="15" t="s">
        <v>32</v>
      </c>
      <c r="E7" s="16">
        <v>10219</v>
      </c>
      <c r="F7" s="16">
        <v>23111</v>
      </c>
      <c r="G7" s="16">
        <v>24276</v>
      </c>
      <c r="H7" s="16">
        <v>24893</v>
      </c>
      <c r="I7" s="16">
        <v>26869</v>
      </c>
      <c r="J7" s="17">
        <f>I7/H7-1</f>
        <v>7.937974530992653E-2</v>
      </c>
      <c r="K7" s="16">
        <f>I7-H7</f>
        <v>1976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8286</v>
      </c>
      <c r="F8" s="20">
        <v>18743</v>
      </c>
      <c r="G8" s="20">
        <v>20245</v>
      </c>
      <c r="H8" s="20">
        <v>20528</v>
      </c>
      <c r="I8" s="20">
        <v>21605</v>
      </c>
      <c r="J8" s="21">
        <f t="shared" ref="J8:J20" si="0">I8/H8-1</f>
        <v>5.2464925954793351E-2</v>
      </c>
      <c r="K8" s="20">
        <f t="shared" ref="K8:K17" si="1">I8-H8</f>
        <v>1077</v>
      </c>
      <c r="L8" s="22">
        <f>I8/$I$7</f>
        <v>0.80408649372883245</v>
      </c>
    </row>
    <row r="9" spans="2:12" x14ac:dyDescent="0.25">
      <c r="B9" s="284"/>
      <c r="C9" s="287"/>
      <c r="D9" s="23" t="s">
        <v>34</v>
      </c>
      <c r="E9" s="24">
        <v>1933</v>
      </c>
      <c r="F9" s="24">
        <v>4368</v>
      </c>
      <c r="G9" s="24">
        <v>4031</v>
      </c>
      <c r="H9" s="24">
        <v>4365</v>
      </c>
      <c r="I9" s="24">
        <v>5264</v>
      </c>
      <c r="J9" s="25">
        <f>IFERROR(I9/H9-1,"-")</f>
        <v>0.20595647193585331</v>
      </c>
      <c r="K9" s="24">
        <f>IFERROR(I9-H9,"-")</f>
        <v>899</v>
      </c>
      <c r="L9" s="25">
        <f>IFERROR(I9/$I$7,"-")</f>
        <v>0.19591350627116752</v>
      </c>
    </row>
    <row r="10" spans="2:12" x14ac:dyDescent="0.25">
      <c r="B10" s="284"/>
      <c r="C10" s="288" t="s">
        <v>35</v>
      </c>
      <c r="D10" s="26" t="s">
        <v>32</v>
      </c>
      <c r="E10" s="27">
        <v>10937</v>
      </c>
      <c r="F10" s="27">
        <v>26589</v>
      </c>
      <c r="G10" s="27">
        <v>28421</v>
      </c>
      <c r="H10" s="27">
        <v>29387</v>
      </c>
      <c r="I10" s="27">
        <v>31278</v>
      </c>
      <c r="J10" s="28">
        <f t="shared" si="0"/>
        <v>6.4348181168544016E-2</v>
      </c>
      <c r="K10" s="27">
        <f t="shared" si="1"/>
        <v>1891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8776</v>
      </c>
      <c r="F11" s="29">
        <v>21863</v>
      </c>
      <c r="G11" s="29">
        <v>23728</v>
      </c>
      <c r="H11" s="29">
        <v>24445</v>
      </c>
      <c r="I11" s="29">
        <v>25310</v>
      </c>
      <c r="J11" s="30">
        <f t="shared" si="0"/>
        <v>3.5385559419104151E-2</v>
      </c>
      <c r="K11" s="29">
        <f t="shared" si="1"/>
        <v>865</v>
      </c>
      <c r="L11" s="31">
        <f>I11/$I$10</f>
        <v>0.80919496131466206</v>
      </c>
    </row>
    <row r="12" spans="2:12" x14ac:dyDescent="0.25">
      <c r="B12" s="284"/>
      <c r="C12" s="290"/>
      <c r="D12" s="32" t="s">
        <v>34</v>
      </c>
      <c r="E12" s="33">
        <v>2161</v>
      </c>
      <c r="F12" s="33">
        <v>4726</v>
      </c>
      <c r="G12" s="33">
        <v>4693</v>
      </c>
      <c r="H12" s="33">
        <v>4942</v>
      </c>
      <c r="I12" s="33">
        <v>5968</v>
      </c>
      <c r="J12" s="34">
        <f>IFERROR(I12/H12-1,"-")</f>
        <v>0.2076082557668959</v>
      </c>
      <c r="K12" s="33">
        <f>IFERROR(I12-H12,"-")</f>
        <v>1026</v>
      </c>
      <c r="L12" s="34">
        <f>IFERROR(I12/$I$10,"-")</f>
        <v>0.19080503868533794</v>
      </c>
    </row>
    <row r="13" spans="2:12" x14ac:dyDescent="0.25">
      <c r="B13" s="284"/>
      <c r="C13" s="291" t="s">
        <v>21</v>
      </c>
      <c r="D13" s="15" t="s">
        <v>32</v>
      </c>
      <c r="E13" s="16">
        <v>61086</v>
      </c>
      <c r="F13" s="16">
        <v>159520</v>
      </c>
      <c r="G13" s="16">
        <v>166431</v>
      </c>
      <c r="H13" s="16">
        <v>173767</v>
      </c>
      <c r="I13" s="16">
        <v>184020</v>
      </c>
      <c r="J13" s="17">
        <f t="shared" si="0"/>
        <v>5.9004298859967719E-2</v>
      </c>
      <c r="K13" s="16">
        <f t="shared" si="1"/>
        <v>10253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49368</v>
      </c>
      <c r="F14" s="20">
        <v>136571</v>
      </c>
      <c r="G14" s="20">
        <v>139919</v>
      </c>
      <c r="H14" s="20">
        <v>146858</v>
      </c>
      <c r="I14" s="20">
        <v>149571</v>
      </c>
      <c r="J14" s="21">
        <f t="shared" si="0"/>
        <v>1.8473627585831265E-2</v>
      </c>
      <c r="K14" s="20">
        <f t="shared" si="1"/>
        <v>2713</v>
      </c>
      <c r="L14" s="22">
        <f>I14/$I$13</f>
        <v>0.81279752200847732</v>
      </c>
    </row>
    <row r="15" spans="2:12" x14ac:dyDescent="0.25">
      <c r="B15" s="284"/>
      <c r="C15" s="287"/>
      <c r="D15" s="23" t="s">
        <v>34</v>
      </c>
      <c r="E15" s="24">
        <v>11718</v>
      </c>
      <c r="F15" s="24">
        <v>22949</v>
      </c>
      <c r="G15" s="24">
        <v>26512</v>
      </c>
      <c r="H15" s="24">
        <v>26909</v>
      </c>
      <c r="I15" s="24">
        <v>34449</v>
      </c>
      <c r="J15" s="25">
        <f>IFERROR(I15/H15-1,"-")</f>
        <v>0.28020364933665309</v>
      </c>
      <c r="K15" s="24">
        <f>IFERROR(I15-H15,"-")</f>
        <v>7540</v>
      </c>
      <c r="L15" s="25">
        <f>IFERROR(I15/$I$13,"-")</f>
        <v>0.18720247799152265</v>
      </c>
    </row>
    <row r="16" spans="2:12" x14ac:dyDescent="0.25">
      <c r="B16" s="284"/>
      <c r="C16" s="288" t="s">
        <v>22</v>
      </c>
      <c r="D16" s="26" t="s">
        <v>32</v>
      </c>
      <c r="E16" s="35">
        <v>5.9776886192386733</v>
      </c>
      <c r="F16" s="35">
        <v>6.9023408766388297</v>
      </c>
      <c r="G16" s="35">
        <v>6.8557834898665346</v>
      </c>
      <c r="H16" s="35">
        <v>6.9805567830313739</v>
      </c>
      <c r="I16" s="35">
        <v>6.848784844988649</v>
      </c>
      <c r="J16" s="36">
        <f t="shared" si="0"/>
        <v>-1.8876995365619154E-2</v>
      </c>
      <c r="K16" s="37">
        <f t="shared" si="1"/>
        <v>-0.13177193804272491</v>
      </c>
      <c r="L16" s="38"/>
    </row>
    <row r="17" spans="2:12" x14ac:dyDescent="0.25">
      <c r="B17" s="284"/>
      <c r="C17" s="289"/>
      <c r="D17" s="4" t="s">
        <v>33</v>
      </c>
      <c r="E17" s="39">
        <f>E14/E8</f>
        <v>5.9580014482259234</v>
      </c>
      <c r="F17" s="39">
        <f t="shared" ref="F17:I17" si="2">F14/F8</f>
        <v>7.2865069625993701</v>
      </c>
      <c r="G17" s="39">
        <f t="shared" si="2"/>
        <v>6.9112867374660407</v>
      </c>
      <c r="H17" s="39">
        <f t="shared" si="2"/>
        <v>7.1540335151987531</v>
      </c>
      <c r="I17" s="39">
        <f t="shared" si="2"/>
        <v>6.9229807914834529</v>
      </c>
      <c r="J17" s="40">
        <f t="shared" si="0"/>
        <v>-3.2296846698359527E-2</v>
      </c>
      <c r="K17" s="41">
        <f t="shared" si="1"/>
        <v>-0.23105272371530017</v>
      </c>
      <c r="L17" s="42"/>
    </row>
    <row r="18" spans="2:12" x14ac:dyDescent="0.25">
      <c r="B18" s="284"/>
      <c r="C18" s="290"/>
      <c r="D18" s="32" t="s">
        <v>34</v>
      </c>
      <c r="E18" s="43">
        <f>IFERROR(E15/E9,"-")</f>
        <v>6.0620796689084324</v>
      </c>
      <c r="F18" s="43">
        <f t="shared" ref="F18:I18" si="3">IFERROR(F15/F9,"-")</f>
        <v>5.2538919413919416</v>
      </c>
      <c r="G18" s="43">
        <f t="shared" si="3"/>
        <v>6.5770280327462167</v>
      </c>
      <c r="H18" s="43">
        <f t="shared" si="3"/>
        <v>6.1647193585337918</v>
      </c>
      <c r="I18" s="43">
        <f t="shared" si="3"/>
        <v>6.5442629179331311</v>
      </c>
      <c r="J18" s="34">
        <f>IFERROR(I18/H18-1,"-")</f>
        <v>6.1567045850017266E-2</v>
      </c>
      <c r="K18" s="33">
        <f>IFERROR(I18-H18,"-")</f>
        <v>0.37954355939933926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0.39960000000000001</v>
      </c>
      <c r="F19" s="18">
        <v>0.80249999999999999</v>
      </c>
      <c r="G19" s="18">
        <v>0.83689999999999998</v>
      </c>
      <c r="H19" s="18">
        <v>0.87379999999999991</v>
      </c>
      <c r="I19" s="18">
        <v>0.91370000000000007</v>
      </c>
      <c r="J19" s="17">
        <f t="shared" si="0"/>
        <v>4.5662623025864324E-2</v>
      </c>
      <c r="K19" s="44">
        <f>(I19-H19)*100</f>
        <v>3.9900000000000158</v>
      </c>
      <c r="L19" s="18"/>
    </row>
    <row r="20" spans="2:12" x14ac:dyDescent="0.25">
      <c r="B20" s="284"/>
      <c r="C20" s="293"/>
      <c r="D20" s="19" t="s">
        <v>33</v>
      </c>
      <c r="E20" s="22">
        <v>0.4869</v>
      </c>
      <c r="F20" s="22">
        <v>0.92709999999999992</v>
      </c>
      <c r="G20" s="22">
        <v>0.94920000000000004</v>
      </c>
      <c r="H20" s="22">
        <v>0.99629999999999996</v>
      </c>
      <c r="I20" s="22">
        <v>1.0146999999999999</v>
      </c>
      <c r="J20" s="21">
        <f t="shared" si="0"/>
        <v>1.846833283147653E-2</v>
      </c>
      <c r="K20" s="46">
        <f>(I20-H20)*100</f>
        <v>1.8399999999999972</v>
      </c>
      <c r="L20" s="22"/>
    </row>
    <row r="21" spans="2:12" x14ac:dyDescent="0.25">
      <c r="B21" s="284"/>
      <c r="C21" s="294"/>
      <c r="D21" s="23" t="s">
        <v>34</v>
      </c>
      <c r="E21" s="25">
        <v>0.22769999999999999</v>
      </c>
      <c r="F21" s="25">
        <v>0.44600000000000001</v>
      </c>
      <c r="G21" s="25">
        <v>0.51519999999999999</v>
      </c>
      <c r="H21" s="25">
        <v>0.52290000000000003</v>
      </c>
      <c r="I21" s="25">
        <v>0.63790000000000002</v>
      </c>
      <c r="J21" s="25">
        <f>IFERROR(I21/H21-1,"-")</f>
        <v>0.21992732836106321</v>
      </c>
      <c r="K21" s="24">
        <f>IFERROR(I21-H21,"-")</f>
        <v>0.11499999999999999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4931</v>
      </c>
      <c r="F22" s="27">
        <v>6412</v>
      </c>
      <c r="G22" s="27">
        <v>6415</v>
      </c>
      <c r="H22" s="27">
        <v>6415</v>
      </c>
      <c r="I22" s="27">
        <v>6497</v>
      </c>
      <c r="J22" s="36">
        <f>I22/H22-1</f>
        <v>1.278254091971931E-2</v>
      </c>
      <c r="K22" s="27">
        <f>I22-H22</f>
        <v>82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3271</v>
      </c>
      <c r="F23" s="29">
        <v>4752</v>
      </c>
      <c r="G23" s="29">
        <v>4755</v>
      </c>
      <c r="H23" s="29">
        <v>4755</v>
      </c>
      <c r="I23" s="29">
        <v>4755</v>
      </c>
      <c r="J23" s="40">
        <f>I23/H23-1</f>
        <v>0</v>
      </c>
      <c r="K23" s="29">
        <f>I23-H23</f>
        <v>0</v>
      </c>
      <c r="L23" s="42">
        <f>I23/$I$22</f>
        <v>0.73187625057718952</v>
      </c>
    </row>
    <row r="24" spans="2:12" x14ac:dyDescent="0.25">
      <c r="B24" s="285"/>
      <c r="C24" s="298"/>
      <c r="D24" s="32" t="s">
        <v>34</v>
      </c>
      <c r="E24" s="33">
        <v>1660</v>
      </c>
      <c r="F24" s="33">
        <v>1660</v>
      </c>
      <c r="G24" s="33">
        <v>1660</v>
      </c>
      <c r="H24" s="33">
        <v>1660</v>
      </c>
      <c r="I24" s="33">
        <v>1742</v>
      </c>
      <c r="J24" s="34">
        <f>IFERROR(I24/H24-1,"-")</f>
        <v>4.9397590361445864E-2</v>
      </c>
      <c r="K24" s="33">
        <f>IFERROR(I24-H24,"-")</f>
        <v>82</v>
      </c>
      <c r="L24" s="34">
        <f>IFERROR(I24/$I$22,"-")</f>
        <v>0.26812374942281053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227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233</v>
      </c>
      <c r="F31" s="13" t="s">
        <v>234</v>
      </c>
      <c r="G31" s="13" t="s">
        <v>235</v>
      </c>
      <c r="H31" s="13" t="s">
        <v>236</v>
      </c>
      <c r="I31" s="13" t="s">
        <v>237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julio 2025</v>
      </c>
    </row>
    <row r="32" spans="2:12" ht="15" customHeight="1" x14ac:dyDescent="0.25">
      <c r="B32" s="296" t="s">
        <v>54</v>
      </c>
      <c r="C32" s="291" t="s">
        <v>8</v>
      </c>
      <c r="D32" s="15" t="s">
        <v>32</v>
      </c>
      <c r="E32" s="50">
        <v>44078</v>
      </c>
      <c r="F32" s="50">
        <v>145637</v>
      </c>
      <c r="G32" s="50">
        <v>157637</v>
      </c>
      <c r="H32" s="50">
        <v>167315</v>
      </c>
      <c r="I32" s="50">
        <v>162934</v>
      </c>
      <c r="J32" s="17">
        <f>I32/H32-1</f>
        <v>-2.6184143681080574E-2</v>
      </c>
      <c r="K32" s="16">
        <f>I32-H32</f>
        <v>-4381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35882</v>
      </c>
      <c r="F33" s="51">
        <v>119890</v>
      </c>
      <c r="G33" s="51">
        <v>130450</v>
      </c>
      <c r="H33" s="51">
        <v>138513</v>
      </c>
      <c r="I33" s="51">
        <v>132273</v>
      </c>
      <c r="J33" s="21">
        <f t="shared" ref="J33:J45" si="4">I33/H33-1</f>
        <v>-4.5049923111910029E-2</v>
      </c>
      <c r="K33" s="20">
        <f t="shared" ref="K33:K42" si="5">I33-H33</f>
        <v>-6240</v>
      </c>
      <c r="L33" s="22">
        <f>I33/$I$32</f>
        <v>0.81181950974014017</v>
      </c>
    </row>
    <row r="34" spans="1:12" x14ac:dyDescent="0.25">
      <c r="B34" s="284"/>
      <c r="C34" s="287"/>
      <c r="D34" s="23" t="s">
        <v>34</v>
      </c>
      <c r="E34" s="24">
        <v>8196</v>
      </c>
      <c r="F34" s="24">
        <v>25747</v>
      </c>
      <c r="G34" s="24">
        <v>27187</v>
      </c>
      <c r="H34" s="24">
        <v>28802</v>
      </c>
      <c r="I34" s="24">
        <v>30661</v>
      </c>
      <c r="J34" s="25">
        <f>IFERROR(I34/H34-1,"-")</f>
        <v>6.4544128879938878E-2</v>
      </c>
      <c r="K34" s="24">
        <f>IFERROR(I34-H34,"-")</f>
        <v>1859</v>
      </c>
      <c r="L34" s="25">
        <f>IFERROR(I34/I32,"-")</f>
        <v>0.18818049025985983</v>
      </c>
    </row>
    <row r="35" spans="1:12" x14ac:dyDescent="0.25">
      <c r="B35" s="284"/>
      <c r="C35" s="288" t="s">
        <v>35</v>
      </c>
      <c r="D35" s="26" t="s">
        <v>32</v>
      </c>
      <c r="E35" s="52">
        <v>48429</v>
      </c>
      <c r="F35" s="52">
        <v>172180</v>
      </c>
      <c r="G35" s="52">
        <v>187556</v>
      </c>
      <c r="H35" s="52">
        <v>200403</v>
      </c>
      <c r="I35" s="52">
        <v>194366</v>
      </c>
      <c r="J35" s="28">
        <f t="shared" si="4"/>
        <v>-3.012429953643414E-2</v>
      </c>
      <c r="K35" s="27">
        <f t="shared" si="5"/>
        <v>-6037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38978</v>
      </c>
      <c r="F36" s="53">
        <v>142447</v>
      </c>
      <c r="G36" s="53">
        <v>155239</v>
      </c>
      <c r="H36" s="53">
        <v>166482</v>
      </c>
      <c r="I36" s="53">
        <v>158270</v>
      </c>
      <c r="J36" s="30">
        <f t="shared" si="4"/>
        <v>-4.9326653932557307E-2</v>
      </c>
      <c r="K36" s="29">
        <f t="shared" si="5"/>
        <v>-8212</v>
      </c>
      <c r="L36" s="31">
        <f>I36/$I$35</f>
        <v>0.8142885072492102</v>
      </c>
    </row>
    <row r="37" spans="1:12" x14ac:dyDescent="0.25">
      <c r="B37" s="284"/>
      <c r="C37" s="290"/>
      <c r="D37" s="32" t="s">
        <v>34</v>
      </c>
      <c r="E37" s="33">
        <v>9451</v>
      </c>
      <c r="F37" s="33">
        <v>29733</v>
      </c>
      <c r="G37" s="33">
        <v>32317</v>
      </c>
      <c r="H37" s="33">
        <v>33921</v>
      </c>
      <c r="I37" s="33">
        <v>36096</v>
      </c>
      <c r="J37" s="34">
        <f>IFERROR(I37/H37-1,"-")</f>
        <v>6.4119571946581688E-2</v>
      </c>
      <c r="K37" s="33">
        <f>IFERROR(I37-H37,"-")</f>
        <v>2175</v>
      </c>
      <c r="L37" s="34">
        <f>IFERROR(I37/I35,"-")</f>
        <v>0.18571149275078974</v>
      </c>
    </row>
    <row r="38" spans="1:12" x14ac:dyDescent="0.25">
      <c r="B38" s="284"/>
      <c r="C38" s="291" t="s">
        <v>21</v>
      </c>
      <c r="D38" s="15" t="s">
        <v>32</v>
      </c>
      <c r="E38" s="50">
        <v>193247</v>
      </c>
      <c r="F38" s="50">
        <v>975225</v>
      </c>
      <c r="G38" s="50">
        <v>1060434</v>
      </c>
      <c r="H38" s="50">
        <v>1162503</v>
      </c>
      <c r="I38" s="50">
        <v>1148016</v>
      </c>
      <c r="J38" s="17">
        <f t="shared" si="4"/>
        <v>-1.2461903324120449E-2</v>
      </c>
      <c r="K38" s="16">
        <f t="shared" si="5"/>
        <v>-14487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152310</v>
      </c>
      <c r="F39" s="51">
        <v>821355</v>
      </c>
      <c r="G39" s="51">
        <v>885482</v>
      </c>
      <c r="H39" s="51">
        <v>984060</v>
      </c>
      <c r="I39" s="51">
        <v>943361</v>
      </c>
      <c r="J39" s="21">
        <f t="shared" si="4"/>
        <v>-4.1358250513180095E-2</v>
      </c>
      <c r="K39" s="20">
        <f t="shared" si="5"/>
        <v>-40699</v>
      </c>
      <c r="L39" s="22">
        <f>I39/$I$38</f>
        <v>0.82173157865395607</v>
      </c>
    </row>
    <row r="40" spans="1:12" x14ac:dyDescent="0.25">
      <c r="B40" s="284"/>
      <c r="C40" s="287"/>
      <c r="D40" s="23" t="s">
        <v>34</v>
      </c>
      <c r="E40" s="24">
        <v>40937</v>
      </c>
      <c r="F40" s="24">
        <v>153870</v>
      </c>
      <c r="G40" s="24">
        <v>174952</v>
      </c>
      <c r="H40" s="24">
        <v>178443</v>
      </c>
      <c r="I40" s="24">
        <v>204655</v>
      </c>
      <c r="J40" s="25">
        <f>IFERROR(I40/H40-1,"-")</f>
        <v>0.14689284533436453</v>
      </c>
      <c r="K40" s="24">
        <f>IFERROR(I40-H40,"-")</f>
        <v>26212</v>
      </c>
      <c r="L40" s="25">
        <f>IFERROR(I40/I38,"-")</f>
        <v>0.17826842134604395</v>
      </c>
    </row>
    <row r="41" spans="1:12" x14ac:dyDescent="0.25">
      <c r="B41" s="284"/>
      <c r="C41" s="288" t="s">
        <v>22</v>
      </c>
      <c r="D41" s="26" t="s">
        <v>32</v>
      </c>
      <c r="E41" s="54">
        <v>4.3842052724715277</v>
      </c>
      <c r="F41" s="54">
        <v>6.6962722385108178</v>
      </c>
      <c r="G41" s="54">
        <v>6.7270628088583262</v>
      </c>
      <c r="H41" s="54">
        <v>6.9479903176642859</v>
      </c>
      <c r="I41" s="54">
        <v>7.0458958842230599</v>
      </c>
      <c r="J41" s="36">
        <f t="shared" si="4"/>
        <v>1.40912065334724E-2</v>
      </c>
      <c r="K41" s="37">
        <f t="shared" si="5"/>
        <v>9.7905566558774026E-2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4.2447466696393734</v>
      </c>
      <c r="F42" s="55">
        <f t="shared" si="6"/>
        <v>6.8509049962465589</v>
      </c>
      <c r="G42" s="55">
        <f t="shared" si="6"/>
        <v>6.7879034112686849</v>
      </c>
      <c r="H42" s="55">
        <f t="shared" si="6"/>
        <v>7.1044595092157419</v>
      </c>
      <c r="I42" s="55">
        <f t="shared" si="6"/>
        <v>7.1319241266169211</v>
      </c>
      <c r="J42" s="40">
        <f t="shared" si="4"/>
        <v>3.8658278459540174E-3</v>
      </c>
      <c r="K42" s="41">
        <f t="shared" si="5"/>
        <v>2.7464617401179225E-2</v>
      </c>
      <c r="L42" s="42"/>
    </row>
    <row r="43" spans="1:12" x14ac:dyDescent="0.25">
      <c r="B43" s="284"/>
      <c r="C43" s="290"/>
      <c r="D43" s="32" t="s">
        <v>34</v>
      </c>
      <c r="E43" s="43">
        <f>IFERROR(E40/E34,"-")</f>
        <v>4.9947535383113717</v>
      </c>
      <c r="F43" s="43">
        <f t="shared" ref="F43:I43" si="7">IFERROR(F40/F34,"-")</f>
        <v>5.976230240416359</v>
      </c>
      <c r="G43" s="43">
        <f t="shared" si="7"/>
        <v>6.435134439254055</v>
      </c>
      <c r="H43" s="43">
        <f t="shared" si="7"/>
        <v>6.1955072564405249</v>
      </c>
      <c r="I43" s="43">
        <f t="shared" si="7"/>
        <v>6.6747659893676001</v>
      </c>
      <c r="J43" s="34">
        <f>IFERROR(I43/H43-1,"-")</f>
        <v>7.735585047194693E-2</v>
      </c>
      <c r="K43" s="33">
        <f>IFERROR(I43-H43,"-")</f>
        <v>0.47925873292707522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0.27499896829315845</v>
      </c>
      <c r="F44" s="58">
        <v>0.71742325710048371</v>
      </c>
      <c r="G44" s="58">
        <v>0.79236088176089159</v>
      </c>
      <c r="H44" s="58">
        <v>0.85078106989560121</v>
      </c>
      <c r="I44" s="58">
        <v>0.83348773454221248</v>
      </c>
      <c r="J44" s="58">
        <f t="shared" si="4"/>
        <v>-2.0326422349184137E-2</v>
      </c>
      <c r="K44" s="44">
        <f>(I44-H44)*100</f>
        <v>-1.7293335353388728</v>
      </c>
      <c r="L44" s="18"/>
    </row>
    <row r="45" spans="1:12" x14ac:dyDescent="0.25">
      <c r="B45" s="284"/>
      <c r="C45" s="293"/>
      <c r="D45" s="19" t="s">
        <v>33</v>
      </c>
      <c r="E45" s="59">
        <v>0.39765858956652056</v>
      </c>
      <c r="F45" s="59">
        <v>0.81530219649323421</v>
      </c>
      <c r="G45" s="59">
        <v>0.89768877192057595</v>
      </c>
      <c r="H45" s="59">
        <v>0.97160883280757093</v>
      </c>
      <c r="I45" s="59">
        <v>0.935818304466004</v>
      </c>
      <c r="J45" s="59">
        <f t="shared" si="4"/>
        <v>-3.6836355468430892E-2</v>
      </c>
      <c r="K45" s="46">
        <f>(I45-H45)*100</f>
        <v>-3.579052834156693</v>
      </c>
      <c r="L45" s="22"/>
    </row>
    <row r="46" spans="1:12" x14ac:dyDescent="0.25">
      <c r="B46" s="284"/>
      <c r="C46" s="294"/>
      <c r="D46" s="23" t="s">
        <v>34</v>
      </c>
      <c r="E46" s="60">
        <v>0.12804736911248601</v>
      </c>
      <c r="F46" s="60">
        <v>0.43723005228461015</v>
      </c>
      <c r="G46" s="60">
        <v>0.49713571266196865</v>
      </c>
      <c r="H46" s="60">
        <v>0.50467503818089254</v>
      </c>
      <c r="I46" s="60">
        <v>0.55416404913025585</v>
      </c>
      <c r="J46" s="25">
        <f>IFERROR(I46/H46-1,"-")</f>
        <v>9.8061142726113548E-2</v>
      </c>
      <c r="K46" s="24">
        <f>IFERROR(I46-H46,"-")</f>
        <v>4.948901094936331E-2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3304.5714285714284</v>
      </c>
      <c r="F49" s="52">
        <v>6412</v>
      </c>
      <c r="G49" s="52">
        <v>6313</v>
      </c>
      <c r="H49" s="52">
        <v>6415</v>
      </c>
      <c r="I49" s="52">
        <v>6497</v>
      </c>
      <c r="J49" s="36">
        <f>I49/H49-1</f>
        <v>1.278254091971931E-2</v>
      </c>
      <c r="K49" s="27">
        <f>I49-H49</f>
        <v>82</v>
      </c>
      <c r="L49" s="38">
        <f>I49/$I$22</f>
        <v>1</v>
      </c>
    </row>
    <row r="50" spans="2:12" x14ac:dyDescent="0.25">
      <c r="B50" s="284"/>
      <c r="C50" s="289"/>
      <c r="D50" s="4" t="s">
        <v>33</v>
      </c>
      <c r="E50" s="53">
        <v>1797.1428571428571</v>
      </c>
      <c r="F50" s="53">
        <v>4752</v>
      </c>
      <c r="G50" s="53">
        <v>4653</v>
      </c>
      <c r="H50" s="53">
        <v>4755</v>
      </c>
      <c r="I50" s="53">
        <v>4755</v>
      </c>
      <c r="J50" s="40">
        <f>I50/H50-1</f>
        <v>0</v>
      </c>
      <c r="K50" s="29">
        <f>I50-H50</f>
        <v>0</v>
      </c>
      <c r="L50" s="42">
        <f>I50/$I$22</f>
        <v>0.73187625057718952</v>
      </c>
    </row>
    <row r="51" spans="2:12" x14ac:dyDescent="0.25">
      <c r="B51" s="285"/>
      <c r="C51" s="290"/>
      <c r="D51" s="32" t="s">
        <v>34</v>
      </c>
      <c r="E51" s="33">
        <v>1507.4285714285713</v>
      </c>
      <c r="F51" s="33">
        <v>1660</v>
      </c>
      <c r="G51" s="33">
        <v>1660</v>
      </c>
      <c r="H51" s="33">
        <v>1660</v>
      </c>
      <c r="I51" s="33">
        <v>1742</v>
      </c>
      <c r="J51" s="34">
        <f>IFERROR(I51/H51-1,"-")</f>
        <v>4.9397590361445864E-2</v>
      </c>
      <c r="K51" s="33">
        <f>IFERROR(I51-H51,"-")</f>
        <v>82</v>
      </c>
      <c r="L51" s="34">
        <f>IFERROR(I51/I49,"-")</f>
        <v>0.26812374942281053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227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77095</v>
      </c>
      <c r="F59" s="51">
        <v>116590</v>
      </c>
      <c r="G59" s="51">
        <v>211298</v>
      </c>
      <c r="H59" s="51">
        <v>229046</v>
      </c>
      <c r="I59" s="51">
        <v>235930</v>
      </c>
      <c r="J59" s="21">
        <f t="shared" ref="J59:J74" si="8">I59/H59-1</f>
        <v>3.0055098102564459E-2</v>
      </c>
      <c r="K59" s="20">
        <f t="shared" ref="K59:K74" si="9">I59-H59</f>
        <v>6884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>
        <v>19586</v>
      </c>
      <c r="F60" s="24">
        <v>23756</v>
      </c>
      <c r="G60" s="24">
        <v>45819</v>
      </c>
      <c r="H60" s="24">
        <v>49548</v>
      </c>
      <c r="I60" s="24">
        <v>51880</v>
      </c>
      <c r="J60" s="25">
        <f>IFERROR(I60/H60-1,"-")</f>
        <v>4.7065471865665565E-2</v>
      </c>
      <c r="K60" s="24">
        <f>IFERROR(I60-H60,"-")</f>
        <v>2332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96681</v>
      </c>
      <c r="F61" s="52">
        <v>140346</v>
      </c>
      <c r="G61" s="52">
        <v>257117</v>
      </c>
      <c r="H61" s="52">
        <v>278594</v>
      </c>
      <c r="I61" s="52">
        <v>287810</v>
      </c>
      <c r="J61" s="36">
        <f t="shared" si="8"/>
        <v>3.3080396562739978E-2</v>
      </c>
      <c r="K61" s="52">
        <f t="shared" si="9"/>
        <v>9216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77095</v>
      </c>
      <c r="F62" s="53">
        <v>116590</v>
      </c>
      <c r="G62" s="53">
        <v>211298</v>
      </c>
      <c r="H62" s="53">
        <v>229046</v>
      </c>
      <c r="I62" s="53">
        <v>235930</v>
      </c>
      <c r="J62" s="40">
        <f t="shared" si="8"/>
        <v>3.0055098102564459E-2</v>
      </c>
      <c r="K62" s="53">
        <f t="shared" si="9"/>
        <v>6884</v>
      </c>
      <c r="L62" s="40">
        <f t="shared" ref="L62" si="10">I62/$I$61</f>
        <v>0.81974219102880375</v>
      </c>
    </row>
    <row r="63" spans="2:12" x14ac:dyDescent="0.25">
      <c r="B63" s="284"/>
      <c r="C63" s="290"/>
      <c r="D63" s="32" t="s">
        <v>34</v>
      </c>
      <c r="E63" s="33">
        <v>19586</v>
      </c>
      <c r="F63" s="33">
        <v>23756</v>
      </c>
      <c r="G63" s="33">
        <v>45819</v>
      </c>
      <c r="H63" s="33">
        <v>49548</v>
      </c>
      <c r="I63" s="33">
        <v>51880</v>
      </c>
      <c r="J63" s="34">
        <f>IFERROR(I63/H63-1,"-")</f>
        <v>4.7065471865665565E-2</v>
      </c>
      <c r="K63" s="33">
        <f>IFERROR(I63-H63,"-")</f>
        <v>2332</v>
      </c>
      <c r="L63" s="65">
        <f>IFERROR(I63/I61,"-")</f>
        <v>0.18025780897119628</v>
      </c>
    </row>
    <row r="64" spans="2:12" x14ac:dyDescent="0.25">
      <c r="B64" s="284"/>
      <c r="C64" s="291" t="s">
        <v>21</v>
      </c>
      <c r="D64" s="15" t="s">
        <v>32</v>
      </c>
      <c r="E64" s="50">
        <v>610766</v>
      </c>
      <c r="F64" s="50">
        <v>774989</v>
      </c>
      <c r="G64" s="50">
        <v>1753117</v>
      </c>
      <c r="H64" s="50">
        <v>1886738</v>
      </c>
      <c r="I64" s="50">
        <v>1988780</v>
      </c>
      <c r="J64" s="17">
        <f t="shared" si="8"/>
        <v>5.4083820859069931E-2</v>
      </c>
      <c r="K64" s="16">
        <f t="shared" si="9"/>
        <v>102042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473644</v>
      </c>
      <c r="F65" s="51">
        <v>638416</v>
      </c>
      <c r="G65" s="51">
        <v>1472596</v>
      </c>
      <c r="H65" s="51">
        <v>1569863</v>
      </c>
      <c r="I65" s="51">
        <v>1666380</v>
      </c>
      <c r="J65" s="21">
        <f t="shared" si="8"/>
        <v>6.1481161094949055E-2</v>
      </c>
      <c r="K65" s="20">
        <f t="shared" si="9"/>
        <v>96517</v>
      </c>
      <c r="L65" s="21">
        <f t="shared" ref="L65" si="11">I65/$I$64</f>
        <v>0.83789056607568457</v>
      </c>
    </row>
    <row r="66" spans="2:12" x14ac:dyDescent="0.25">
      <c r="B66" s="284"/>
      <c r="C66" s="287"/>
      <c r="D66" s="23" t="s">
        <v>34</v>
      </c>
      <c r="E66" s="24">
        <v>137122</v>
      </c>
      <c r="F66" s="24">
        <v>136573</v>
      </c>
      <c r="G66" s="24">
        <v>280521</v>
      </c>
      <c r="H66" s="24">
        <v>316875</v>
      </c>
      <c r="I66" s="24">
        <v>322400</v>
      </c>
      <c r="J66" s="25">
        <f>IFERROR(I66/H66-1,"-")</f>
        <v>1.7435897435897463E-2</v>
      </c>
      <c r="K66" s="24">
        <f>IFERROR(I66-H66,"-")</f>
        <v>5525</v>
      </c>
      <c r="L66" s="25">
        <f>IFERROR(I66/I64,"-")</f>
        <v>0.1621094339243154</v>
      </c>
    </row>
    <row r="67" spans="2:12" x14ac:dyDescent="0.25">
      <c r="B67" s="284"/>
      <c r="C67" s="288" t="s">
        <v>22</v>
      </c>
      <c r="D67" s="26" t="s">
        <v>32</v>
      </c>
      <c r="E67" s="54">
        <v>6.3173322576307651</v>
      </c>
      <c r="F67" s="54">
        <v>5.5219885141008653</v>
      </c>
      <c r="G67" s="54">
        <v>6.81836284648623</v>
      </c>
      <c r="H67" s="54">
        <v>6.7723569064660403</v>
      </c>
      <c r="I67" s="54">
        <v>6.910044821236232</v>
      </c>
      <c r="J67" s="36">
        <f t="shared" si="8"/>
        <v>2.0330871020505681E-2</v>
      </c>
      <c r="K67" s="37">
        <f t="shared" si="9"/>
        <v>0.13768791477019171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6.1436409624489263</v>
      </c>
      <c r="F68" s="55">
        <f t="shared" si="12"/>
        <v>5.4757354833176084</v>
      </c>
      <c r="G68" s="55">
        <f t="shared" si="12"/>
        <v>6.9692850855190303</v>
      </c>
      <c r="H68" s="55">
        <f t="shared" si="12"/>
        <v>6.8539201732403097</v>
      </c>
      <c r="I68" s="55">
        <f t="shared" si="12"/>
        <v>7.063027169075573</v>
      </c>
      <c r="J68" s="40">
        <f t="shared" si="8"/>
        <v>3.0509108736293422E-2</v>
      </c>
      <c r="K68" s="41">
        <f t="shared" si="9"/>
        <v>0.20910699583526338</v>
      </c>
      <c r="L68" s="40"/>
    </row>
    <row r="69" spans="2:12" x14ac:dyDescent="0.25">
      <c r="B69" s="284"/>
      <c r="C69" s="290"/>
      <c r="D69" s="32" t="s">
        <v>34</v>
      </c>
      <c r="E69" s="43">
        <f>IFERROR(E66/E60,"-")</f>
        <v>7.0010211375472275</v>
      </c>
      <c r="F69" s="43">
        <f t="shared" ref="F69:I69" si="13">IFERROR(F66/F60,"-")</f>
        <v>5.7489897289105913</v>
      </c>
      <c r="G69" s="43">
        <f t="shared" si="13"/>
        <v>6.1223728147711647</v>
      </c>
      <c r="H69" s="43">
        <f t="shared" si="13"/>
        <v>6.3953136352627755</v>
      </c>
      <c r="I69" s="43">
        <f t="shared" si="13"/>
        <v>6.214340786430224</v>
      </c>
      <c r="J69" s="34">
        <f>IFERROR(I69/H69-1,"-")</f>
        <v>-2.8297728485854878E-2</v>
      </c>
      <c r="K69" s="33">
        <f>IFERROR(I69-H69,"-")</f>
        <v>-0.18097284883255149</v>
      </c>
      <c r="L69" s="65">
        <f>IFERROR(I69/I67,"-")</f>
        <v>0.89931989548491176</v>
      </c>
    </row>
    <row r="70" spans="2:12" x14ac:dyDescent="0.25">
      <c r="B70" s="284"/>
      <c r="C70" s="292" t="s">
        <v>36</v>
      </c>
      <c r="D70" s="15" t="s">
        <v>32</v>
      </c>
      <c r="E70" s="58">
        <v>0.49125694136118242</v>
      </c>
      <c r="F70" s="58">
        <v>0.48201408869433904</v>
      </c>
      <c r="G70" s="58">
        <v>0.74892677369097149</v>
      </c>
      <c r="H70" s="58">
        <v>0.81331329152256404</v>
      </c>
      <c r="I70" s="58">
        <v>0.84524916570756325</v>
      </c>
      <c r="J70" s="58">
        <f t="shared" si="8"/>
        <v>3.9266386665357089E-2</v>
      </c>
      <c r="K70" s="44">
        <f t="shared" si="9"/>
        <v>3.1935874184999213E-2</v>
      </c>
      <c r="L70" s="17"/>
    </row>
    <row r="71" spans="2:12" x14ac:dyDescent="0.25">
      <c r="B71" s="284"/>
      <c r="C71" s="293"/>
      <c r="D71" s="19" t="s">
        <v>33</v>
      </c>
      <c r="E71" s="59">
        <v>0.58674350442618195</v>
      </c>
      <c r="F71" s="59">
        <v>0.61734478770601819</v>
      </c>
      <c r="G71" s="59">
        <v>0.84878834356712252</v>
      </c>
      <c r="H71" s="59">
        <v>0.9159504223366709</v>
      </c>
      <c r="I71" s="59">
        <v>0.95750805881643142</v>
      </c>
      <c r="J71" s="59">
        <f t="shared" si="8"/>
        <v>4.5371054443911207E-2</v>
      </c>
      <c r="K71" s="46">
        <f t="shared" si="9"/>
        <v>4.1557636479760518E-2</v>
      </c>
      <c r="L71" s="21"/>
    </row>
    <row r="72" spans="2:12" x14ac:dyDescent="0.25">
      <c r="B72" s="284"/>
      <c r="C72" s="294"/>
      <c r="D72" s="23" t="s">
        <v>34</v>
      </c>
      <c r="E72" s="60">
        <v>0.3144783615806252</v>
      </c>
      <c r="F72" s="60">
        <v>0.2380639448335489</v>
      </c>
      <c r="G72" s="60">
        <v>0.46298234032018487</v>
      </c>
      <c r="H72" s="60">
        <v>0.52298234032018487</v>
      </c>
      <c r="I72" s="60">
        <v>0.52631407106545947</v>
      </c>
      <c r="J72" s="25">
        <f>IFERROR(I72/H72-1,"-")</f>
        <v>6.3706371867831013E-3</v>
      </c>
      <c r="K72" s="24">
        <f>IFERROR(I72-H72,"-")</f>
        <v>3.331730745274597E-3</v>
      </c>
      <c r="L72" s="25">
        <f>IFERROR(I72/I70,"-")</f>
        <v>0.62267328075370387</v>
      </c>
    </row>
    <row r="73" spans="2:12" x14ac:dyDescent="0.25">
      <c r="B73" s="284"/>
      <c r="C73" s="295" t="s">
        <v>41</v>
      </c>
      <c r="D73" s="26" t="s">
        <v>32</v>
      </c>
      <c r="E73" s="52">
        <v>3786</v>
      </c>
      <c r="F73" s="52">
        <v>4393</v>
      </c>
      <c r="G73" s="52">
        <v>6413</v>
      </c>
      <c r="H73" s="52">
        <v>6356</v>
      </c>
      <c r="I73" s="52">
        <v>6429</v>
      </c>
      <c r="J73" s="36">
        <f t="shared" si="8"/>
        <v>1.1485210824417891E-2</v>
      </c>
      <c r="K73" s="27">
        <f t="shared" si="9"/>
        <v>73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2472</v>
      </c>
      <c r="F74" s="53">
        <v>2822</v>
      </c>
      <c r="G74" s="53">
        <v>4753</v>
      </c>
      <c r="H74" s="53">
        <v>4696</v>
      </c>
      <c r="I74" s="53">
        <v>4755</v>
      </c>
      <c r="J74" s="40">
        <f t="shared" si="8"/>
        <v>1.2563884156729044E-2</v>
      </c>
      <c r="K74" s="29">
        <f t="shared" si="9"/>
        <v>59</v>
      </c>
      <c r="L74" s="40">
        <f t="shared" ref="L74" si="14">I74/$I$73</f>
        <v>0.73961735884274382</v>
      </c>
    </row>
    <row r="75" spans="2:12" x14ac:dyDescent="0.25">
      <c r="B75" s="285"/>
      <c r="C75" s="290"/>
      <c r="D75" s="32" t="s">
        <v>34</v>
      </c>
      <c r="E75" s="33">
        <v>1314</v>
      </c>
      <c r="F75" s="33">
        <v>1571</v>
      </c>
      <c r="G75" s="33">
        <v>1660</v>
      </c>
      <c r="H75" s="33">
        <v>1660</v>
      </c>
      <c r="I75" s="33">
        <v>1674</v>
      </c>
      <c r="J75" s="34">
        <f>IFERROR(I75/H75-1,"-")</f>
        <v>8.4337349397589634E-3</v>
      </c>
      <c r="K75" s="33">
        <f>IFERROR(I75-H75,"-")</f>
        <v>14</v>
      </c>
      <c r="L75" s="65">
        <f>IFERROR(I75/I73,"-")</f>
        <v>0.26038264115725618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3122B-406E-4C56-B3B4-380B37E1A379}">
  <sheetPr>
    <tabColor rgb="FFFFC00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586AD-756E-496F-B7D0-C5B9F6A43FFA}">
  <sheetPr>
    <tabColor rgb="FFFFC000"/>
  </sheetPr>
  <dimension ref="A1:V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273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228</v>
      </c>
      <c r="D8" s="174" t="s">
        <v>229</v>
      </c>
      <c r="E8" s="174" t="s">
        <v>230</v>
      </c>
      <c r="F8" s="174" t="s">
        <v>231</v>
      </c>
      <c r="G8" s="174" t="s">
        <v>232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228</v>
      </c>
      <c r="M8" s="174" t="s">
        <v>229</v>
      </c>
      <c r="N8" s="174" t="s">
        <v>230</v>
      </c>
      <c r="O8" s="174" t="s">
        <v>231</v>
      </c>
      <c r="P8" s="174" t="s">
        <v>232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54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246325</v>
      </c>
      <c r="D10" s="178">
        <v>525893</v>
      </c>
      <c r="E10" s="178">
        <v>533489</v>
      </c>
      <c r="F10" s="178">
        <v>558529</v>
      </c>
      <c r="G10" s="178">
        <v>564894</v>
      </c>
      <c r="H10" s="179">
        <f t="shared" ref="H10:H22" si="0">IFERROR(G10/F10-1,"-")</f>
        <v>1.1396006295107286E-2</v>
      </c>
      <c r="I10" s="179">
        <f t="shared" ref="I10:I22" si="1">G10/G$10</f>
        <v>1</v>
      </c>
      <c r="K10" s="158" t="s">
        <v>70</v>
      </c>
      <c r="L10" s="178">
        <v>10937</v>
      </c>
      <c r="M10" s="178">
        <v>26589</v>
      </c>
      <c r="N10" s="178">
        <v>28421</v>
      </c>
      <c r="O10" s="178">
        <v>29387</v>
      </c>
      <c r="P10" s="178">
        <v>31278</v>
      </c>
      <c r="Q10" s="179">
        <f t="shared" ref="Q10:Q22" si="2">IFERROR(P10/O10-1,"-")</f>
        <v>6.4348181168544016E-2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118375</v>
      </c>
      <c r="D11" s="162">
        <v>147620</v>
      </c>
      <c r="E11" s="162">
        <v>138535</v>
      </c>
      <c r="F11" s="162">
        <v>130850</v>
      </c>
      <c r="G11" s="162">
        <v>140642</v>
      </c>
      <c r="H11" s="163">
        <f t="shared" si="0"/>
        <v>7.4833779136415757E-2</v>
      </c>
      <c r="I11" s="163">
        <f t="shared" si="1"/>
        <v>0.24897060333443088</v>
      </c>
      <c r="J11" s="81"/>
      <c r="K11" s="161" t="s">
        <v>99</v>
      </c>
      <c r="L11" s="162">
        <v>4324</v>
      </c>
      <c r="M11" s="162">
        <v>4253</v>
      </c>
      <c r="N11" s="162">
        <v>4890</v>
      </c>
      <c r="O11" s="162">
        <v>4326</v>
      </c>
      <c r="P11" s="162">
        <v>5513</v>
      </c>
      <c r="Q11" s="163">
        <f t="shared" si="2"/>
        <v>0.27438742487286172</v>
      </c>
      <c r="R11" s="163">
        <f t="shared" si="3"/>
        <v>0.17625807276680094</v>
      </c>
    </row>
    <row r="12" spans="1:18" x14ac:dyDescent="0.25">
      <c r="B12" s="165" t="s">
        <v>105</v>
      </c>
      <c r="C12" s="166">
        <v>53382</v>
      </c>
      <c r="D12" s="166">
        <v>67495</v>
      </c>
      <c r="E12" s="166">
        <v>62070</v>
      </c>
      <c r="F12" s="166">
        <v>56598</v>
      </c>
      <c r="G12" s="166">
        <v>58124</v>
      </c>
      <c r="H12" s="167">
        <f t="shared" si="0"/>
        <v>2.6962083465846831E-2</v>
      </c>
      <c r="I12" s="167">
        <f t="shared" si="1"/>
        <v>0.10289364022276745</v>
      </c>
      <c r="J12" s="81"/>
      <c r="K12" s="165" t="s">
        <v>105</v>
      </c>
      <c r="L12" s="166">
        <v>2204</v>
      </c>
      <c r="M12" s="166">
        <v>2736</v>
      </c>
      <c r="N12" s="166">
        <v>3180</v>
      </c>
      <c r="O12" s="166">
        <v>2940</v>
      </c>
      <c r="P12" s="166">
        <v>4030</v>
      </c>
      <c r="Q12" s="167">
        <f t="shared" si="2"/>
        <v>0.37074829931972797</v>
      </c>
      <c r="R12" s="167">
        <f t="shared" si="3"/>
        <v>0.1288445552784705</v>
      </c>
    </row>
    <row r="13" spans="1:18" x14ac:dyDescent="0.25">
      <c r="B13" s="165" t="s">
        <v>102</v>
      </c>
      <c r="C13" s="166">
        <v>64993</v>
      </c>
      <c r="D13" s="166">
        <v>80125</v>
      </c>
      <c r="E13" s="166">
        <v>76465</v>
      </c>
      <c r="F13" s="166">
        <v>74252</v>
      </c>
      <c r="G13" s="166">
        <v>82518</v>
      </c>
      <c r="H13" s="167">
        <f t="shared" si="0"/>
        <v>0.11132360071109204</v>
      </c>
      <c r="I13" s="167">
        <f t="shared" si="1"/>
        <v>0.14607696311166343</v>
      </c>
      <c r="J13" s="81"/>
      <c r="K13" s="165" t="s">
        <v>102</v>
      </c>
      <c r="L13" s="166">
        <v>2120</v>
      </c>
      <c r="M13" s="166">
        <v>1517</v>
      </c>
      <c r="N13" s="166">
        <v>1710</v>
      </c>
      <c r="O13" s="166">
        <v>1386</v>
      </c>
      <c r="P13" s="166">
        <v>1483</v>
      </c>
      <c r="Q13" s="167">
        <f t="shared" si="2"/>
        <v>6.998556998557004E-2</v>
      </c>
      <c r="R13" s="167">
        <f>P13/P$10</f>
        <v>4.7413517488330455E-2</v>
      </c>
    </row>
    <row r="14" spans="1:18" x14ac:dyDescent="0.25">
      <c r="B14" s="161" t="s">
        <v>109</v>
      </c>
      <c r="C14" s="162">
        <v>127950</v>
      </c>
      <c r="D14" s="162">
        <v>378273</v>
      </c>
      <c r="E14" s="162">
        <v>394954</v>
      </c>
      <c r="F14" s="162">
        <v>427679</v>
      </c>
      <c r="G14" s="162">
        <v>424252</v>
      </c>
      <c r="H14" s="163">
        <f t="shared" si="0"/>
        <v>-8.0130191101269732E-3</v>
      </c>
      <c r="I14" s="163">
        <f t="shared" si="1"/>
        <v>0.75102939666556912</v>
      </c>
      <c r="J14" s="81"/>
      <c r="K14" s="161" t="s">
        <v>109</v>
      </c>
      <c r="L14" s="162">
        <v>6613</v>
      </c>
      <c r="M14" s="162">
        <v>22336</v>
      </c>
      <c r="N14" s="162">
        <v>23531</v>
      </c>
      <c r="O14" s="162">
        <v>25061</v>
      </c>
      <c r="P14" s="162">
        <v>25765</v>
      </c>
      <c r="Q14" s="163">
        <f t="shared" si="2"/>
        <v>2.8091456845297458E-2</v>
      </c>
      <c r="R14" s="163">
        <f t="shared" si="3"/>
        <v>0.82374192723319906</v>
      </c>
    </row>
    <row r="15" spans="1:18" x14ac:dyDescent="0.25">
      <c r="B15" s="165" t="s">
        <v>112</v>
      </c>
      <c r="C15" s="166">
        <v>18968</v>
      </c>
      <c r="D15" s="166">
        <v>196714</v>
      </c>
      <c r="E15" s="166">
        <v>205434</v>
      </c>
      <c r="F15" s="166">
        <v>222639</v>
      </c>
      <c r="G15" s="166">
        <v>220393</v>
      </c>
      <c r="H15" s="167">
        <f t="shared" si="0"/>
        <v>-1.0088079806323202E-2</v>
      </c>
      <c r="I15" s="167">
        <f t="shared" si="1"/>
        <v>0.39014930234698897</v>
      </c>
      <c r="J15" s="81"/>
      <c r="K15" s="165" t="s">
        <v>112</v>
      </c>
      <c r="L15" s="166">
        <v>693</v>
      </c>
      <c r="M15" s="166">
        <v>9847</v>
      </c>
      <c r="N15" s="166">
        <v>11091</v>
      </c>
      <c r="O15" s="166">
        <v>12176</v>
      </c>
      <c r="P15" s="166">
        <v>11425</v>
      </c>
      <c r="Q15" s="167">
        <f t="shared" si="2"/>
        <v>-6.1678712220762155E-2</v>
      </c>
      <c r="R15" s="167">
        <f t="shared" si="3"/>
        <v>0.36527271564678049</v>
      </c>
    </row>
    <row r="16" spans="1:18" x14ac:dyDescent="0.25">
      <c r="B16" s="165" t="s">
        <v>115</v>
      </c>
      <c r="C16" s="166">
        <v>21184</v>
      </c>
      <c r="D16" s="166">
        <v>32365</v>
      </c>
      <c r="E16" s="166">
        <v>32809</v>
      </c>
      <c r="F16" s="166">
        <v>34006</v>
      </c>
      <c r="G16" s="166">
        <v>32209</v>
      </c>
      <c r="H16" s="167">
        <f t="shared" si="0"/>
        <v>-5.284361583250019E-2</v>
      </c>
      <c r="I16" s="167">
        <f t="shared" si="1"/>
        <v>5.7017776786441349E-2</v>
      </c>
      <c r="J16" s="81"/>
      <c r="K16" s="165" t="s">
        <v>115</v>
      </c>
      <c r="L16" s="166">
        <v>767</v>
      </c>
      <c r="M16" s="166">
        <v>1340</v>
      </c>
      <c r="N16" s="166">
        <v>1783</v>
      </c>
      <c r="O16" s="166">
        <v>1475</v>
      </c>
      <c r="P16" s="166">
        <v>2462</v>
      </c>
      <c r="Q16" s="167">
        <f t="shared" si="2"/>
        <v>0.66915254237288146</v>
      </c>
      <c r="R16" s="167">
        <f t="shared" si="3"/>
        <v>7.8713472728435319E-2</v>
      </c>
    </row>
    <row r="17" spans="2:22" x14ac:dyDescent="0.25">
      <c r="B17" s="165" t="s">
        <v>118</v>
      </c>
      <c r="C17" s="166">
        <v>13322</v>
      </c>
      <c r="D17" s="166">
        <v>17413</v>
      </c>
      <c r="E17" s="166">
        <v>18119</v>
      </c>
      <c r="F17" s="166">
        <v>20543</v>
      </c>
      <c r="G17" s="166">
        <v>21930</v>
      </c>
      <c r="H17" s="167">
        <f t="shared" si="0"/>
        <v>6.7516915737720895E-2</v>
      </c>
      <c r="I17" s="167">
        <f t="shared" si="1"/>
        <v>3.8821442606931565E-2</v>
      </c>
      <c r="J17" s="81"/>
      <c r="K17" s="165" t="s">
        <v>118</v>
      </c>
      <c r="L17" s="166">
        <v>1251</v>
      </c>
      <c r="M17" s="166">
        <v>2917</v>
      </c>
      <c r="N17" s="166">
        <v>2194</v>
      </c>
      <c r="O17" s="166">
        <v>2222</v>
      </c>
      <c r="P17" s="166">
        <v>2463</v>
      </c>
      <c r="Q17" s="167">
        <f t="shared" si="2"/>
        <v>0.10846084608460838</v>
      </c>
      <c r="R17" s="167">
        <f t="shared" si="3"/>
        <v>7.8745444082102434E-2</v>
      </c>
    </row>
    <row r="18" spans="2:22" x14ac:dyDescent="0.25">
      <c r="B18" s="165" t="s">
        <v>125</v>
      </c>
      <c r="C18" s="166">
        <v>9389</v>
      </c>
      <c r="D18" s="166">
        <v>17486</v>
      </c>
      <c r="E18" s="166">
        <v>17107</v>
      </c>
      <c r="F18" s="166">
        <v>18906</v>
      </c>
      <c r="G18" s="166">
        <v>18024</v>
      </c>
      <c r="H18" s="167">
        <f t="shared" si="0"/>
        <v>-4.6651856553475035E-2</v>
      </c>
      <c r="I18" s="167">
        <f t="shared" si="1"/>
        <v>3.1906871023590265E-2</v>
      </c>
      <c r="J18" s="81"/>
      <c r="K18" s="165" t="s">
        <v>125</v>
      </c>
      <c r="L18" s="166">
        <v>172</v>
      </c>
      <c r="M18" s="166">
        <v>1276</v>
      </c>
      <c r="N18" s="166">
        <v>989</v>
      </c>
      <c r="O18" s="166">
        <v>653</v>
      </c>
      <c r="P18" s="166">
        <v>711</v>
      </c>
      <c r="Q18" s="167">
        <f t="shared" si="2"/>
        <v>8.8820826952526799E-2</v>
      </c>
      <c r="R18" s="167">
        <f t="shared" si="3"/>
        <v>2.2731632457318244E-2</v>
      </c>
    </row>
    <row r="19" spans="2:22" x14ac:dyDescent="0.25">
      <c r="B19" s="165" t="s">
        <v>121</v>
      </c>
      <c r="C19" s="166">
        <v>10451</v>
      </c>
      <c r="D19" s="166">
        <v>16173</v>
      </c>
      <c r="E19" s="166">
        <v>17642</v>
      </c>
      <c r="F19" s="166">
        <v>17970</v>
      </c>
      <c r="G19" s="166">
        <v>15861</v>
      </c>
      <c r="H19" s="167">
        <f t="shared" si="0"/>
        <v>-0.1173622704507512</v>
      </c>
      <c r="I19" s="167">
        <f t="shared" si="1"/>
        <v>2.8077834071524924E-2</v>
      </c>
      <c r="J19" s="81"/>
      <c r="K19" s="165" t="s">
        <v>121</v>
      </c>
      <c r="L19" s="166">
        <v>221</v>
      </c>
      <c r="M19" s="166">
        <v>607</v>
      </c>
      <c r="N19" s="166">
        <v>770</v>
      </c>
      <c r="O19" s="166">
        <v>753</v>
      </c>
      <c r="P19" s="166">
        <v>738</v>
      </c>
      <c r="Q19" s="167">
        <f t="shared" si="2"/>
        <v>-1.9920318725099584E-2</v>
      </c>
      <c r="R19" s="167">
        <f t="shared" si="3"/>
        <v>2.3594859006330328E-2</v>
      </c>
    </row>
    <row r="20" spans="2:22" x14ac:dyDescent="0.25">
      <c r="B20" s="165" t="s">
        <v>130</v>
      </c>
      <c r="C20" s="166">
        <v>1424</v>
      </c>
      <c r="D20" s="166">
        <v>2442</v>
      </c>
      <c r="E20" s="166">
        <v>1682</v>
      </c>
      <c r="F20" s="166">
        <v>2553</v>
      </c>
      <c r="G20" s="166">
        <v>2157</v>
      </c>
      <c r="H20" s="167">
        <f t="shared" si="0"/>
        <v>-0.15511163337250289</v>
      </c>
      <c r="I20" s="167">
        <f t="shared" si="1"/>
        <v>3.8184154903397804E-3</v>
      </c>
      <c r="J20" s="81"/>
      <c r="K20" s="165" t="s">
        <v>130</v>
      </c>
      <c r="L20" s="166">
        <v>28</v>
      </c>
      <c r="M20" s="166">
        <v>94</v>
      </c>
      <c r="N20" s="166">
        <v>7</v>
      </c>
      <c r="O20" s="166">
        <v>19</v>
      </c>
      <c r="P20" s="166">
        <v>46</v>
      </c>
      <c r="Q20" s="167">
        <f t="shared" si="2"/>
        <v>1.4210526315789473</v>
      </c>
      <c r="R20" s="167">
        <f t="shared" si="3"/>
        <v>1.4706822686872563E-3</v>
      </c>
    </row>
    <row r="21" spans="2:22" x14ac:dyDescent="0.25">
      <c r="B21" s="165" t="s">
        <v>133</v>
      </c>
      <c r="C21" s="166">
        <v>254</v>
      </c>
      <c r="D21" s="166">
        <v>818</v>
      </c>
      <c r="E21" s="166">
        <v>1076</v>
      </c>
      <c r="F21" s="166">
        <v>713</v>
      </c>
      <c r="G21" s="166">
        <v>566</v>
      </c>
      <c r="H21" s="167">
        <f t="shared" si="0"/>
        <v>-0.20617110799438987</v>
      </c>
      <c r="I21" s="167">
        <f t="shared" si="1"/>
        <v>1.0019578894447454E-3</v>
      </c>
      <c r="J21" s="81"/>
      <c r="K21" s="165" t="s">
        <v>133</v>
      </c>
      <c r="L21" s="166">
        <v>12</v>
      </c>
      <c r="M21" s="166">
        <v>37</v>
      </c>
      <c r="N21" s="166">
        <v>21</v>
      </c>
      <c r="O21" s="166">
        <v>25</v>
      </c>
      <c r="P21" s="166">
        <v>19</v>
      </c>
      <c r="Q21" s="167">
        <f t="shared" si="2"/>
        <v>-0.24</v>
      </c>
      <c r="R21" s="167">
        <f t="shared" si="3"/>
        <v>6.0745571967517104E-4</v>
      </c>
    </row>
    <row r="22" spans="2:22" x14ac:dyDescent="0.25">
      <c r="B22" s="170" t="s">
        <v>147</v>
      </c>
      <c r="C22" s="171">
        <f>C14-SUM(C15:C21)</f>
        <v>52958</v>
      </c>
      <c r="D22" s="171">
        <f>D14-SUM(D15:D21)</f>
        <v>94862</v>
      </c>
      <c r="E22" s="171">
        <f>E14-SUM(E15:E21)</f>
        <v>101085</v>
      </c>
      <c r="F22" s="171">
        <f>F14-SUM(F15:F21)</f>
        <v>110349</v>
      </c>
      <c r="G22" s="171">
        <f>G14-SUM(G15:G21)</f>
        <v>113112</v>
      </c>
      <c r="H22" s="172">
        <f t="shared" si="0"/>
        <v>2.503874072261647E-2</v>
      </c>
      <c r="I22" s="172">
        <f t="shared" si="1"/>
        <v>0.20023579645030748</v>
      </c>
      <c r="J22" s="81"/>
      <c r="K22" s="170" t="s">
        <v>147</v>
      </c>
      <c r="L22" s="171">
        <f>L14-SUM(L15:L21)</f>
        <v>3469</v>
      </c>
      <c r="M22" s="171">
        <f>M14-SUM(M15:M21)</f>
        <v>6218</v>
      </c>
      <c r="N22" s="171">
        <f>N14-SUM(N15:N21)</f>
        <v>6676</v>
      </c>
      <c r="O22" s="171">
        <f>O14-SUM(O15:O21)</f>
        <v>7738</v>
      </c>
      <c r="P22" s="171">
        <f>P14-SUM(P15:P21)</f>
        <v>7901</v>
      </c>
      <c r="Q22" s="172">
        <f t="shared" si="2"/>
        <v>2.1064874644610931E-2</v>
      </c>
      <c r="R22" s="172">
        <f t="shared" si="3"/>
        <v>0.2526056653238698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104300</v>
      </c>
      <c r="D24" s="178">
        <v>193056</v>
      </c>
      <c r="E24" s="178">
        <v>195421</v>
      </c>
      <c r="F24" s="178">
        <v>198178</v>
      </c>
      <c r="G24" s="178">
        <v>184181</v>
      </c>
      <c r="H24" s="179">
        <f t="shared" ref="H24:H36" si="4">IFERROR(G24/F24-1,"-")</f>
        <v>-7.062842495130639E-2</v>
      </c>
      <c r="I24" s="179">
        <f t="shared" ref="I24:I36" si="5">G24/G$10</f>
        <v>0.32604524034597643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44439</v>
      </c>
      <c r="D25" s="162">
        <v>33408</v>
      </c>
      <c r="E25" s="162">
        <v>26219</v>
      </c>
      <c r="F25" s="162">
        <v>21651</v>
      </c>
      <c r="G25" s="162">
        <v>19540</v>
      </c>
      <c r="H25" s="163">
        <f t="shared" si="4"/>
        <v>-9.7501270149184749E-2</v>
      </c>
      <c r="I25" s="163">
        <f t="shared" si="5"/>
        <v>3.4590560352915765E-2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20331</v>
      </c>
      <c r="D26" s="166">
        <v>13052</v>
      </c>
      <c r="E26" s="166">
        <v>10656</v>
      </c>
      <c r="F26" s="166">
        <v>8502</v>
      </c>
      <c r="G26" s="166">
        <v>9123</v>
      </c>
      <c r="H26" s="167">
        <f t="shared" si="4"/>
        <v>7.304163726182078E-2</v>
      </c>
      <c r="I26" s="167">
        <f t="shared" si="5"/>
        <v>1.6149932553718042E-2</v>
      </c>
    </row>
    <row r="27" spans="2:22" x14ac:dyDescent="0.25">
      <c r="B27" s="165" t="s">
        <v>102</v>
      </c>
      <c r="C27" s="166">
        <v>24108</v>
      </c>
      <c r="D27" s="166">
        <v>20356</v>
      </c>
      <c r="E27" s="166">
        <v>15563</v>
      </c>
      <c r="F27" s="166">
        <v>13149</v>
      </c>
      <c r="G27" s="166">
        <v>10417</v>
      </c>
      <c r="H27" s="167">
        <f t="shared" si="4"/>
        <v>-0.20777245417902501</v>
      </c>
      <c r="I27" s="167">
        <f t="shared" si="5"/>
        <v>1.8440627799197726E-2</v>
      </c>
    </row>
    <row r="28" spans="2:22" x14ac:dyDescent="0.25">
      <c r="B28" s="161" t="s">
        <v>109</v>
      </c>
      <c r="C28" s="162">
        <v>59861</v>
      </c>
      <c r="D28" s="162">
        <v>159648</v>
      </c>
      <c r="E28" s="162">
        <v>169202</v>
      </c>
      <c r="F28" s="162">
        <v>176527</v>
      </c>
      <c r="G28" s="162">
        <v>164641</v>
      </c>
      <c r="H28" s="163">
        <f t="shared" si="4"/>
        <v>-6.7332476051822132E-2</v>
      </c>
      <c r="I28" s="163">
        <f t="shared" si="5"/>
        <v>0.29145467999306063</v>
      </c>
    </row>
    <row r="29" spans="2:22" x14ac:dyDescent="0.25">
      <c r="B29" s="165" t="s">
        <v>112</v>
      </c>
      <c r="C29" s="166">
        <v>10198</v>
      </c>
      <c r="D29" s="166">
        <v>86684</v>
      </c>
      <c r="E29" s="166">
        <v>91801</v>
      </c>
      <c r="F29" s="166">
        <v>96458</v>
      </c>
      <c r="G29" s="166">
        <v>90115</v>
      </c>
      <c r="H29" s="167">
        <f t="shared" si="4"/>
        <v>-6.5759190528520195E-2</v>
      </c>
      <c r="I29" s="167">
        <f t="shared" si="5"/>
        <v>0.15952550389984671</v>
      </c>
    </row>
    <row r="30" spans="2:22" x14ac:dyDescent="0.25">
      <c r="B30" s="165" t="s">
        <v>115</v>
      </c>
      <c r="C30" s="166">
        <v>12681</v>
      </c>
      <c r="D30" s="166">
        <v>16321</v>
      </c>
      <c r="E30" s="166">
        <v>16981</v>
      </c>
      <c r="F30" s="166">
        <v>16678</v>
      </c>
      <c r="G30" s="166">
        <v>14849</v>
      </c>
      <c r="H30" s="167">
        <f t="shared" si="4"/>
        <v>-0.10966542750929364</v>
      </c>
      <c r="I30" s="167">
        <f t="shared" si="5"/>
        <v>2.6286347527146686E-2</v>
      </c>
    </row>
    <row r="31" spans="2:22" x14ac:dyDescent="0.25">
      <c r="B31" s="165" t="s">
        <v>118</v>
      </c>
      <c r="C31" s="166">
        <v>5169</v>
      </c>
      <c r="D31" s="166">
        <v>5785</v>
      </c>
      <c r="E31" s="166">
        <v>5824</v>
      </c>
      <c r="F31" s="166">
        <v>4971</v>
      </c>
      <c r="G31" s="166">
        <v>4699</v>
      </c>
      <c r="H31" s="167">
        <f t="shared" si="4"/>
        <v>-5.4717360692013717E-2</v>
      </c>
      <c r="I31" s="167">
        <f t="shared" si="5"/>
        <v>8.3183747747364988E-3</v>
      </c>
    </row>
    <row r="32" spans="2:22" x14ac:dyDescent="0.25">
      <c r="B32" s="165" t="s">
        <v>125</v>
      </c>
      <c r="C32" s="166">
        <v>4408</v>
      </c>
      <c r="D32" s="166">
        <v>7612</v>
      </c>
      <c r="E32" s="166">
        <v>7630</v>
      </c>
      <c r="F32" s="166">
        <v>7871</v>
      </c>
      <c r="G32" s="166">
        <v>7330</v>
      </c>
      <c r="H32" s="167">
        <f t="shared" si="4"/>
        <v>-6.8733324863422651E-2</v>
      </c>
      <c r="I32" s="167">
        <f t="shared" si="5"/>
        <v>1.2975885741395731E-2</v>
      </c>
    </row>
    <row r="33" spans="2:9" x14ac:dyDescent="0.25">
      <c r="B33" s="165" t="s">
        <v>121</v>
      </c>
      <c r="C33" s="166">
        <v>6150</v>
      </c>
      <c r="D33" s="166">
        <v>8809</v>
      </c>
      <c r="E33" s="166">
        <v>9100</v>
      </c>
      <c r="F33" s="166">
        <v>9325</v>
      </c>
      <c r="G33" s="166">
        <v>8150</v>
      </c>
      <c r="H33" s="167">
        <f t="shared" si="4"/>
        <v>-0.12600536193029488</v>
      </c>
      <c r="I33" s="167">
        <f t="shared" si="5"/>
        <v>1.4427485510555962E-2</v>
      </c>
    </row>
    <row r="34" spans="2:9" x14ac:dyDescent="0.25">
      <c r="B34" s="165" t="s">
        <v>130</v>
      </c>
      <c r="C34" s="166">
        <v>210</v>
      </c>
      <c r="D34" s="166">
        <v>804</v>
      </c>
      <c r="E34" s="166">
        <v>650</v>
      </c>
      <c r="F34" s="166">
        <v>1422</v>
      </c>
      <c r="G34" s="166">
        <v>854</v>
      </c>
      <c r="H34" s="167">
        <f t="shared" si="4"/>
        <v>-0.39943741209563999</v>
      </c>
      <c r="I34" s="167">
        <f t="shared" si="5"/>
        <v>1.5117880522717536E-3</v>
      </c>
    </row>
    <row r="35" spans="2:9" x14ac:dyDescent="0.25">
      <c r="B35" s="165" t="s">
        <v>133</v>
      </c>
      <c r="C35" s="166">
        <v>87</v>
      </c>
      <c r="D35" s="166">
        <v>350</v>
      </c>
      <c r="E35" s="166">
        <v>498</v>
      </c>
      <c r="F35" s="166">
        <v>342</v>
      </c>
      <c r="G35" s="166">
        <v>155</v>
      </c>
      <c r="H35" s="167">
        <f t="shared" si="4"/>
        <v>-0.54678362573099415</v>
      </c>
      <c r="I35" s="167">
        <f t="shared" si="5"/>
        <v>2.7438776124370237E-4</v>
      </c>
    </row>
    <row r="36" spans="2:9" x14ac:dyDescent="0.25">
      <c r="B36" s="170" t="s">
        <v>147</v>
      </c>
      <c r="C36" s="171">
        <f>C28-SUM(C29:C35)</f>
        <v>20958</v>
      </c>
      <c r="D36" s="171">
        <f>D28-SUM(D29:D35)</f>
        <v>33283</v>
      </c>
      <c r="E36" s="171">
        <f>E28-SUM(E29:E35)</f>
        <v>36718</v>
      </c>
      <c r="F36" s="171">
        <f>F28-SUM(F29:F35)</f>
        <v>39460</v>
      </c>
      <c r="G36" s="171">
        <f>G28-SUM(G29:G35)</f>
        <v>38489</v>
      </c>
      <c r="H36" s="172">
        <f t="shared" si="4"/>
        <v>-2.4607197161682692E-2</v>
      </c>
      <c r="I36" s="172">
        <f t="shared" si="5"/>
        <v>6.8134906725863614E-2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46309</v>
      </c>
      <c r="D38" s="178">
        <v>140298</v>
      </c>
      <c r="E38" s="178">
        <v>135627</v>
      </c>
      <c r="F38" s="178">
        <v>144210</v>
      </c>
      <c r="G38" s="178">
        <v>151264</v>
      </c>
      <c r="H38" s="179">
        <f t="shared" ref="H38:H50" si="6">IFERROR(G38/F38-1,"-")</f>
        <v>4.8914777061230152E-2</v>
      </c>
      <c r="I38" s="179">
        <f t="shared" ref="I38:I50" si="7">G38/G$10</f>
        <v>0.26777413107591869</v>
      </c>
    </row>
    <row r="39" spans="2:9" x14ac:dyDescent="0.25">
      <c r="B39" s="161" t="s">
        <v>99</v>
      </c>
      <c r="C39" s="162">
        <v>15242</v>
      </c>
      <c r="D39" s="162">
        <v>19503</v>
      </c>
      <c r="E39" s="162">
        <v>15910</v>
      </c>
      <c r="F39" s="162">
        <v>15999</v>
      </c>
      <c r="G39" s="162">
        <v>15683</v>
      </c>
      <c r="H39" s="163">
        <f t="shared" si="6"/>
        <v>-1.975123445215321E-2</v>
      </c>
      <c r="I39" s="163">
        <f t="shared" si="7"/>
        <v>2.7762730706999899E-2</v>
      </c>
    </row>
    <row r="40" spans="2:9" x14ac:dyDescent="0.25">
      <c r="B40" s="165" t="s">
        <v>105</v>
      </c>
      <c r="C40" s="166">
        <v>8365</v>
      </c>
      <c r="D40" s="166">
        <v>8182</v>
      </c>
      <c r="E40" s="166">
        <v>7519</v>
      </c>
      <c r="F40" s="166">
        <v>7601</v>
      </c>
      <c r="G40" s="166">
        <v>6885</v>
      </c>
      <c r="H40" s="167">
        <f t="shared" si="6"/>
        <v>-9.419813182475989E-2</v>
      </c>
      <c r="I40" s="167">
        <f t="shared" si="7"/>
        <v>1.2188127330083166E-2</v>
      </c>
    </row>
    <row r="41" spans="2:9" x14ac:dyDescent="0.25">
      <c r="B41" s="165" t="s">
        <v>102</v>
      </c>
      <c r="C41" s="166">
        <v>6877</v>
      </c>
      <c r="D41" s="166">
        <v>11321</v>
      </c>
      <c r="E41" s="166">
        <v>8391</v>
      </c>
      <c r="F41" s="166">
        <v>8398</v>
      </c>
      <c r="G41" s="166">
        <v>8798</v>
      </c>
      <c r="H41" s="167">
        <f t="shared" si="6"/>
        <v>4.763038818766363E-2</v>
      </c>
      <c r="I41" s="167">
        <f t="shared" si="7"/>
        <v>1.5574603376916732E-2</v>
      </c>
    </row>
    <row r="42" spans="2:9" x14ac:dyDescent="0.25">
      <c r="B42" s="161" t="s">
        <v>109</v>
      </c>
      <c r="C42" s="162">
        <v>31067</v>
      </c>
      <c r="D42" s="162">
        <v>120795</v>
      </c>
      <c r="E42" s="162">
        <v>119717</v>
      </c>
      <c r="F42" s="162">
        <v>128211</v>
      </c>
      <c r="G42" s="162">
        <v>135581</v>
      </c>
      <c r="H42" s="163">
        <f t="shared" si="6"/>
        <v>5.7483367261779383E-2</v>
      </c>
      <c r="I42" s="163">
        <f t="shared" si="7"/>
        <v>0.24001140036891877</v>
      </c>
    </row>
    <row r="43" spans="2:9" x14ac:dyDescent="0.25">
      <c r="B43" s="165" t="s">
        <v>112</v>
      </c>
      <c r="C43" s="166">
        <v>5219</v>
      </c>
      <c r="D43" s="166">
        <v>71288</v>
      </c>
      <c r="E43" s="166">
        <v>73066</v>
      </c>
      <c r="F43" s="166">
        <v>77891</v>
      </c>
      <c r="G43" s="166">
        <v>79751</v>
      </c>
      <c r="H43" s="167">
        <f t="shared" si="6"/>
        <v>2.3879523950135484E-2</v>
      </c>
      <c r="I43" s="167">
        <f t="shared" si="7"/>
        <v>0.14117869901255811</v>
      </c>
    </row>
    <row r="44" spans="2:9" x14ac:dyDescent="0.25">
      <c r="B44" s="165" t="s">
        <v>115</v>
      </c>
      <c r="C44" s="166">
        <v>1616</v>
      </c>
      <c r="D44" s="166">
        <v>3513</v>
      </c>
      <c r="E44" s="166">
        <v>3042</v>
      </c>
      <c r="F44" s="166">
        <v>3031</v>
      </c>
      <c r="G44" s="166">
        <v>3747</v>
      </c>
      <c r="H44" s="167">
        <f t="shared" si="6"/>
        <v>0.23622566809633794</v>
      </c>
      <c r="I44" s="167">
        <f t="shared" si="7"/>
        <v>6.6331028476138889E-3</v>
      </c>
    </row>
    <row r="45" spans="2:9" x14ac:dyDescent="0.25">
      <c r="B45" s="165" t="s">
        <v>118</v>
      </c>
      <c r="C45" s="166">
        <v>2196</v>
      </c>
      <c r="D45" s="166">
        <v>2336</v>
      </c>
      <c r="E45" s="166">
        <v>2338</v>
      </c>
      <c r="F45" s="166">
        <v>2776</v>
      </c>
      <c r="G45" s="166">
        <v>3320</v>
      </c>
      <c r="H45" s="167">
        <f t="shared" si="6"/>
        <v>0.19596541786743527</v>
      </c>
      <c r="I45" s="167">
        <f t="shared" si="7"/>
        <v>5.8772088214780116E-3</v>
      </c>
    </row>
    <row r="46" spans="2:9" x14ac:dyDescent="0.25">
      <c r="B46" s="165" t="s">
        <v>125</v>
      </c>
      <c r="C46" s="166">
        <v>3501</v>
      </c>
      <c r="D46" s="166">
        <v>6530</v>
      </c>
      <c r="E46" s="166">
        <v>5758</v>
      </c>
      <c r="F46" s="166">
        <v>6584</v>
      </c>
      <c r="G46" s="166">
        <v>6332</v>
      </c>
      <c r="H46" s="167">
        <f t="shared" si="6"/>
        <v>-3.8274605103280734E-2</v>
      </c>
      <c r="I46" s="167">
        <f t="shared" si="7"/>
        <v>1.1209182607710474E-2</v>
      </c>
    </row>
    <row r="47" spans="2:9" x14ac:dyDescent="0.25">
      <c r="B47" s="165" t="s">
        <v>121</v>
      </c>
      <c r="C47" s="166">
        <v>2476</v>
      </c>
      <c r="D47" s="166">
        <v>4173</v>
      </c>
      <c r="E47" s="166">
        <v>4704</v>
      </c>
      <c r="F47" s="166">
        <v>4974</v>
      </c>
      <c r="G47" s="166">
        <v>4454</v>
      </c>
      <c r="H47" s="167">
        <f t="shared" si="6"/>
        <v>-0.10454362685967034</v>
      </c>
      <c r="I47" s="167">
        <f t="shared" si="7"/>
        <v>7.8846650876093563E-3</v>
      </c>
    </row>
    <row r="48" spans="2:9" x14ac:dyDescent="0.25">
      <c r="B48" s="165" t="s">
        <v>130</v>
      </c>
      <c r="C48" s="166">
        <v>965</v>
      </c>
      <c r="D48" s="166">
        <v>992</v>
      </c>
      <c r="E48" s="166">
        <v>601</v>
      </c>
      <c r="F48" s="166">
        <v>761</v>
      </c>
      <c r="G48" s="166">
        <v>636</v>
      </c>
      <c r="H48" s="167">
        <f t="shared" si="6"/>
        <v>-0.16425755584756896</v>
      </c>
      <c r="I48" s="167">
        <f t="shared" si="7"/>
        <v>1.1258749429096432E-3</v>
      </c>
    </row>
    <row r="49" spans="2:9" x14ac:dyDescent="0.25">
      <c r="B49" s="165" t="s">
        <v>133</v>
      </c>
      <c r="C49" s="166">
        <v>71</v>
      </c>
      <c r="D49" s="166">
        <v>194</v>
      </c>
      <c r="E49" s="166">
        <v>285</v>
      </c>
      <c r="F49" s="166">
        <v>136</v>
      </c>
      <c r="G49" s="166">
        <v>144</v>
      </c>
      <c r="H49" s="167">
        <f t="shared" si="6"/>
        <v>5.8823529411764719E-2</v>
      </c>
      <c r="I49" s="167">
        <f t="shared" si="7"/>
        <v>2.5491508141350412E-4</v>
      </c>
    </row>
    <row r="50" spans="2:9" x14ac:dyDescent="0.25">
      <c r="B50" s="170" t="s">
        <v>147</v>
      </c>
      <c r="C50" s="171">
        <f>C42-SUM(C43:C49)</f>
        <v>15023</v>
      </c>
      <c r="D50" s="171">
        <f>D42-SUM(D43:D49)</f>
        <v>31769</v>
      </c>
      <c r="E50" s="171">
        <f>E42-SUM(E43:E49)</f>
        <v>29923</v>
      </c>
      <c r="F50" s="171">
        <f>F42-SUM(F43:F49)</f>
        <v>32058</v>
      </c>
      <c r="G50" s="171">
        <f>G42-SUM(G43:G49)</f>
        <v>37197</v>
      </c>
      <c r="H50" s="172">
        <f t="shared" si="6"/>
        <v>0.16030320044918578</v>
      </c>
      <c r="I50" s="172">
        <f t="shared" si="7"/>
        <v>6.5847751967625781E-2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2038</v>
      </c>
      <c r="D52" s="178">
        <v>2613</v>
      </c>
      <c r="E52" s="178">
        <v>3056</v>
      </c>
      <c r="F52" s="178">
        <v>2720</v>
      </c>
      <c r="G52" s="178">
        <v>3023</v>
      </c>
      <c r="H52" s="179">
        <f t="shared" ref="H52:H64" si="8">IFERROR(G52/F52-1,"-")</f>
        <v>0.11139705882352935</v>
      </c>
      <c r="I52" s="179">
        <f t="shared" ref="I52:I64" si="9">G52/G$10</f>
        <v>5.35144646606266E-3</v>
      </c>
    </row>
    <row r="53" spans="2:9" x14ac:dyDescent="0.25">
      <c r="B53" s="161" t="s">
        <v>99</v>
      </c>
      <c r="C53" s="162">
        <v>863</v>
      </c>
      <c r="D53" s="162">
        <v>538</v>
      </c>
      <c r="E53" s="162">
        <v>1385</v>
      </c>
      <c r="F53" s="162">
        <v>937</v>
      </c>
      <c r="G53" s="162">
        <v>481</v>
      </c>
      <c r="H53" s="163">
        <f t="shared" si="8"/>
        <v>-0.48665955176093911</v>
      </c>
      <c r="I53" s="163">
        <f t="shared" si="9"/>
        <v>8.5148718166594092E-4</v>
      </c>
    </row>
    <row r="54" spans="2:9" x14ac:dyDescent="0.25">
      <c r="B54" s="165" t="s">
        <v>105</v>
      </c>
      <c r="C54" s="166">
        <v>480</v>
      </c>
      <c r="D54" s="166">
        <v>274</v>
      </c>
      <c r="E54" s="166">
        <v>1086</v>
      </c>
      <c r="F54" s="166">
        <v>651</v>
      </c>
      <c r="G54" s="166">
        <v>42</v>
      </c>
      <c r="H54" s="167">
        <f t="shared" si="8"/>
        <v>-0.93548387096774199</v>
      </c>
      <c r="I54" s="167">
        <f t="shared" si="9"/>
        <v>7.4350232078938699E-5</v>
      </c>
    </row>
    <row r="55" spans="2:9" x14ac:dyDescent="0.25">
      <c r="B55" s="165" t="s">
        <v>102</v>
      </c>
      <c r="C55" s="166">
        <v>383</v>
      </c>
      <c r="D55" s="166">
        <v>264</v>
      </c>
      <c r="E55" s="166">
        <v>299</v>
      </c>
      <c r="F55" s="166">
        <v>286</v>
      </c>
      <c r="G55" s="166">
        <v>439</v>
      </c>
      <c r="H55" s="167">
        <f t="shared" si="8"/>
        <v>0.534965034965035</v>
      </c>
      <c r="I55" s="167">
        <f t="shared" si="9"/>
        <v>7.7713694958700212E-4</v>
      </c>
    </row>
    <row r="56" spans="2:9" x14ac:dyDescent="0.25">
      <c r="B56" s="161" t="s">
        <v>109</v>
      </c>
      <c r="C56" s="162">
        <v>1175</v>
      </c>
      <c r="D56" s="162">
        <v>2075</v>
      </c>
      <c r="E56" s="162">
        <v>1671</v>
      </c>
      <c r="F56" s="162">
        <v>1783</v>
      </c>
      <c r="G56" s="162">
        <v>2542</v>
      </c>
      <c r="H56" s="163">
        <f t="shared" si="8"/>
        <v>0.42568704430734727</v>
      </c>
      <c r="I56" s="163">
        <f t="shared" si="9"/>
        <v>4.4999592843967184E-3</v>
      </c>
    </row>
    <row r="57" spans="2:9" x14ac:dyDescent="0.25">
      <c r="B57" s="165" t="s">
        <v>112</v>
      </c>
      <c r="C57" s="166">
        <v>61</v>
      </c>
      <c r="D57" s="166">
        <v>1011</v>
      </c>
      <c r="E57" s="166">
        <v>667</v>
      </c>
      <c r="F57" s="166">
        <v>807</v>
      </c>
      <c r="G57" s="166">
        <v>1050</v>
      </c>
      <c r="H57" s="167">
        <f t="shared" si="8"/>
        <v>0.3011152416356877</v>
      </c>
      <c r="I57" s="167">
        <f t="shared" si="9"/>
        <v>1.8587558019734676E-3</v>
      </c>
    </row>
    <row r="58" spans="2:9" x14ac:dyDescent="0.25">
      <c r="B58" s="165" t="s">
        <v>115</v>
      </c>
      <c r="C58" s="166">
        <v>442</v>
      </c>
      <c r="D58" s="166">
        <v>252</v>
      </c>
      <c r="E58" s="166">
        <v>215</v>
      </c>
      <c r="F58" s="166">
        <v>311</v>
      </c>
      <c r="G58" s="166">
        <v>350</v>
      </c>
      <c r="H58" s="167">
        <f t="shared" si="8"/>
        <v>0.12540192926045024</v>
      </c>
      <c r="I58" s="167">
        <f t="shared" si="9"/>
        <v>6.1958526732448923E-4</v>
      </c>
    </row>
    <row r="59" spans="2:9" x14ac:dyDescent="0.25">
      <c r="B59" s="165" t="s">
        <v>118</v>
      </c>
      <c r="C59" s="166">
        <v>108</v>
      </c>
      <c r="D59" s="166">
        <v>166</v>
      </c>
      <c r="E59" s="166">
        <v>173</v>
      </c>
      <c r="F59" s="166">
        <v>61</v>
      </c>
      <c r="G59" s="166">
        <v>285</v>
      </c>
      <c r="H59" s="167">
        <f t="shared" si="8"/>
        <v>3.6721311475409832</v>
      </c>
      <c r="I59" s="167">
        <f t="shared" si="9"/>
        <v>5.0451943196422691E-4</v>
      </c>
    </row>
    <row r="60" spans="2:9" x14ac:dyDescent="0.25">
      <c r="B60" s="165" t="s">
        <v>125</v>
      </c>
      <c r="C60" s="166">
        <v>34</v>
      </c>
      <c r="D60" s="166">
        <v>77</v>
      </c>
      <c r="E60" s="166">
        <v>39</v>
      </c>
      <c r="F60" s="166">
        <v>41</v>
      </c>
      <c r="G60" s="166">
        <v>58</v>
      </c>
      <c r="H60" s="167">
        <f t="shared" si="8"/>
        <v>0.41463414634146334</v>
      </c>
      <c r="I60" s="167">
        <f t="shared" si="9"/>
        <v>1.0267413001377249E-4</v>
      </c>
    </row>
    <row r="61" spans="2:9" x14ac:dyDescent="0.25">
      <c r="B61" s="165" t="s">
        <v>121</v>
      </c>
      <c r="C61" s="166">
        <v>61</v>
      </c>
      <c r="D61" s="166">
        <v>51</v>
      </c>
      <c r="E61" s="166">
        <v>27</v>
      </c>
      <c r="F61" s="166">
        <v>5</v>
      </c>
      <c r="G61" s="166">
        <v>64</v>
      </c>
      <c r="H61" s="167">
        <f t="shared" si="8"/>
        <v>11.8</v>
      </c>
      <c r="I61" s="167">
        <f t="shared" si="9"/>
        <v>1.1329559173933516E-4</v>
      </c>
    </row>
    <row r="62" spans="2:9" x14ac:dyDescent="0.25">
      <c r="B62" s="165" t="s">
        <v>130</v>
      </c>
      <c r="C62" s="166">
        <v>10</v>
      </c>
      <c r="D62" s="166">
        <v>13</v>
      </c>
      <c r="E62" s="166">
        <v>3</v>
      </c>
      <c r="F62" s="166">
        <v>6</v>
      </c>
      <c r="G62" s="166">
        <v>6</v>
      </c>
      <c r="H62" s="167">
        <f t="shared" si="8"/>
        <v>0</v>
      </c>
      <c r="I62" s="167">
        <f t="shared" si="9"/>
        <v>1.0621461725562671E-5</v>
      </c>
    </row>
    <row r="63" spans="2:9" x14ac:dyDescent="0.25">
      <c r="B63" s="165" t="s">
        <v>133</v>
      </c>
      <c r="C63" s="166">
        <v>3</v>
      </c>
      <c r="D63" s="166">
        <v>6</v>
      </c>
      <c r="E63" s="166">
        <v>0</v>
      </c>
      <c r="F63" s="166">
        <v>0</v>
      </c>
      <c r="G63" s="166">
        <v>12</v>
      </c>
      <c r="H63" s="167" t="str">
        <f t="shared" si="8"/>
        <v>-</v>
      </c>
      <c r="I63" s="167">
        <f t="shared" si="9"/>
        <v>2.1242923451125342E-5</v>
      </c>
    </row>
    <row r="64" spans="2:9" x14ac:dyDescent="0.25">
      <c r="B64" s="170" t="s">
        <v>147</v>
      </c>
      <c r="C64" s="171">
        <f>C56-SUM(C57:C63)</f>
        <v>456</v>
      </c>
      <c r="D64" s="171">
        <f>D56-SUM(D57:D63)</f>
        <v>499</v>
      </c>
      <c r="E64" s="171">
        <f>E56-SUM(E57:E63)</f>
        <v>547</v>
      </c>
      <c r="F64" s="171">
        <f>F56-SUM(F57:F63)</f>
        <v>552</v>
      </c>
      <c r="G64" s="171">
        <f>G56-SUM(G57:G63)</f>
        <v>717</v>
      </c>
      <c r="H64" s="172">
        <f t="shared" si="8"/>
        <v>0.29891304347826098</v>
      </c>
      <c r="I64" s="172">
        <f t="shared" si="9"/>
        <v>1.2692646762047393E-3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2426</v>
      </c>
      <c r="D66" s="178">
        <v>27893</v>
      </c>
      <c r="E66" s="178">
        <v>26664</v>
      </c>
      <c r="F66" s="178">
        <v>19100</v>
      </c>
      <c r="G66" s="178">
        <v>20231</v>
      </c>
      <c r="H66" s="179">
        <f t="shared" ref="H66:H78" si="10">IFERROR(G66/F66-1,"-")</f>
        <v>5.9214659685863813E-2</v>
      </c>
      <c r="I66" s="179">
        <f t="shared" ref="I66:I78" si="11">G66/G$10</f>
        <v>3.5813798694976404E-2</v>
      </c>
    </row>
    <row r="67" spans="2:9" x14ac:dyDescent="0.25">
      <c r="B67" s="161" t="s">
        <v>99</v>
      </c>
      <c r="C67" s="162">
        <v>2106</v>
      </c>
      <c r="D67" s="162">
        <v>12732</v>
      </c>
      <c r="E67" s="162">
        <v>13348</v>
      </c>
      <c r="F67" s="162">
        <v>4578</v>
      </c>
      <c r="G67" s="162">
        <v>7294</v>
      </c>
      <c r="H67" s="163">
        <f t="shared" si="10"/>
        <v>0.5932721712538227</v>
      </c>
      <c r="I67" s="163">
        <f t="shared" si="11"/>
        <v>1.2912156971042355E-2</v>
      </c>
    </row>
    <row r="68" spans="2:9" x14ac:dyDescent="0.25">
      <c r="B68" s="165" t="s">
        <v>105</v>
      </c>
      <c r="C68" s="166">
        <v>1992</v>
      </c>
      <c r="D68" s="166">
        <v>11475</v>
      </c>
      <c r="E68" s="166">
        <v>10243</v>
      </c>
      <c r="F68" s="166">
        <v>2063</v>
      </c>
      <c r="G68" s="166">
        <v>2741</v>
      </c>
      <c r="H68" s="167">
        <f t="shared" si="10"/>
        <v>0.32864760058167719</v>
      </c>
      <c r="I68" s="167">
        <f t="shared" si="11"/>
        <v>4.8522377649612139E-3</v>
      </c>
    </row>
    <row r="69" spans="2:9" x14ac:dyDescent="0.25">
      <c r="B69" s="165" t="s">
        <v>102</v>
      </c>
      <c r="C69" s="166">
        <v>114</v>
      </c>
      <c r="D69" s="166">
        <v>1257</v>
      </c>
      <c r="E69" s="166">
        <v>3105</v>
      </c>
      <c r="F69" s="166">
        <v>2515</v>
      </c>
      <c r="G69" s="166">
        <v>4553</v>
      </c>
      <c r="H69" s="167">
        <f t="shared" si="10"/>
        <v>0.8103379721669981</v>
      </c>
      <c r="I69" s="167">
        <f t="shared" si="11"/>
        <v>8.0599192060811405E-3</v>
      </c>
    </row>
    <row r="70" spans="2:9" x14ac:dyDescent="0.25">
      <c r="B70" s="161" t="s">
        <v>109</v>
      </c>
      <c r="C70" s="162">
        <v>320</v>
      </c>
      <c r="D70" s="162">
        <v>15161</v>
      </c>
      <c r="E70" s="162">
        <v>13316</v>
      </c>
      <c r="F70" s="162">
        <v>14522</v>
      </c>
      <c r="G70" s="162">
        <v>12937</v>
      </c>
      <c r="H70" s="163">
        <f t="shared" si="10"/>
        <v>-0.10914474590276824</v>
      </c>
      <c r="I70" s="163">
        <f t="shared" si="11"/>
        <v>2.2901641723934048E-2</v>
      </c>
    </row>
    <row r="71" spans="2:9" x14ac:dyDescent="0.25">
      <c r="B71" s="165" t="s">
        <v>112</v>
      </c>
      <c r="C71" s="166">
        <v>0</v>
      </c>
      <c r="D71" s="166">
        <v>8685</v>
      </c>
      <c r="E71" s="166">
        <v>5779</v>
      </c>
      <c r="F71" s="166">
        <v>8571</v>
      </c>
      <c r="G71" s="166">
        <v>7350</v>
      </c>
      <c r="H71" s="167">
        <f t="shared" si="10"/>
        <v>-0.14245712285614276</v>
      </c>
      <c r="I71" s="167">
        <f t="shared" si="11"/>
        <v>1.3011290613814274E-2</v>
      </c>
    </row>
    <row r="72" spans="2:9" x14ac:dyDescent="0.25">
      <c r="B72" s="165" t="s">
        <v>115</v>
      </c>
      <c r="C72" s="166">
        <v>30</v>
      </c>
      <c r="D72" s="166">
        <v>237</v>
      </c>
      <c r="E72" s="166">
        <v>540</v>
      </c>
      <c r="F72" s="166">
        <v>747</v>
      </c>
      <c r="G72" s="166">
        <v>614</v>
      </c>
      <c r="H72" s="167">
        <f t="shared" si="10"/>
        <v>-0.17804551539491298</v>
      </c>
      <c r="I72" s="167">
        <f t="shared" si="11"/>
        <v>1.0869295832492468E-3</v>
      </c>
    </row>
    <row r="73" spans="2:9" x14ac:dyDescent="0.25">
      <c r="B73" s="165" t="s">
        <v>118</v>
      </c>
      <c r="C73" s="166">
        <v>184</v>
      </c>
      <c r="D73" s="166">
        <v>1882</v>
      </c>
      <c r="E73" s="166">
        <v>1806</v>
      </c>
      <c r="F73" s="166">
        <v>1006</v>
      </c>
      <c r="G73" s="166">
        <v>925</v>
      </c>
      <c r="H73" s="167">
        <f t="shared" si="10"/>
        <v>-8.0516898608349874E-2</v>
      </c>
      <c r="I73" s="167">
        <f t="shared" si="11"/>
        <v>1.6374753493575787E-3</v>
      </c>
    </row>
    <row r="74" spans="2:9" x14ac:dyDescent="0.25">
      <c r="B74" s="165" t="s">
        <v>125</v>
      </c>
      <c r="C74" s="166">
        <v>6</v>
      </c>
      <c r="D74" s="166">
        <v>275</v>
      </c>
      <c r="E74" s="166">
        <v>481</v>
      </c>
      <c r="F74" s="166">
        <v>278</v>
      </c>
      <c r="G74" s="166">
        <v>544</v>
      </c>
      <c r="H74" s="167">
        <f t="shared" si="10"/>
        <v>0.95683453237410077</v>
      </c>
      <c r="I74" s="167">
        <f t="shared" si="11"/>
        <v>9.6301252978434895E-4</v>
      </c>
    </row>
    <row r="75" spans="2:9" x14ac:dyDescent="0.25">
      <c r="B75" s="165" t="s">
        <v>121</v>
      </c>
      <c r="C75" s="166">
        <v>33</v>
      </c>
      <c r="D75" s="166">
        <v>569</v>
      </c>
      <c r="E75" s="166">
        <v>610</v>
      </c>
      <c r="F75" s="166">
        <v>514</v>
      </c>
      <c r="G75" s="166">
        <v>231</v>
      </c>
      <c r="H75" s="167">
        <f t="shared" si="10"/>
        <v>-0.55058365758754868</v>
      </c>
      <c r="I75" s="167">
        <f t="shared" si="11"/>
        <v>4.0892627643416288E-4</v>
      </c>
    </row>
    <row r="76" spans="2:9" x14ac:dyDescent="0.25">
      <c r="B76" s="165" t="s">
        <v>130</v>
      </c>
      <c r="C76" s="166">
        <v>0</v>
      </c>
      <c r="D76" s="166">
        <v>13</v>
      </c>
      <c r="E76" s="166">
        <v>29</v>
      </c>
      <c r="F76" s="166">
        <v>4</v>
      </c>
      <c r="G76" s="166">
        <v>85</v>
      </c>
      <c r="H76" s="167">
        <f t="shared" si="10"/>
        <v>20.25</v>
      </c>
      <c r="I76" s="167">
        <f t="shared" si="11"/>
        <v>1.5047070777880452E-4</v>
      </c>
    </row>
    <row r="77" spans="2:9" x14ac:dyDescent="0.25">
      <c r="B77" s="165" t="s">
        <v>133</v>
      </c>
      <c r="C77" s="166">
        <v>0</v>
      </c>
      <c r="D77" s="166">
        <v>10</v>
      </c>
      <c r="E77" s="166">
        <v>27</v>
      </c>
      <c r="F77" s="166">
        <v>0</v>
      </c>
      <c r="G77" s="166">
        <v>71</v>
      </c>
      <c r="H77" s="167" t="str">
        <f t="shared" si="10"/>
        <v>-</v>
      </c>
      <c r="I77" s="167">
        <f t="shared" si="11"/>
        <v>1.2568729708582494E-4</v>
      </c>
    </row>
    <row r="78" spans="2:9" x14ac:dyDescent="0.25">
      <c r="B78" s="170" t="s">
        <v>147</v>
      </c>
      <c r="C78" s="171">
        <f>C70-SUM(C71:C77)</f>
        <v>67</v>
      </c>
      <c r="D78" s="171">
        <f>D70-SUM(D71:D77)</f>
        <v>3490</v>
      </c>
      <c r="E78" s="171">
        <f>E70-SUM(E71:E77)</f>
        <v>4044</v>
      </c>
      <c r="F78" s="171">
        <f>F70-SUM(F71:F77)</f>
        <v>3402</v>
      </c>
      <c r="G78" s="171">
        <f>G70-SUM(G71:G77)</f>
        <v>3117</v>
      </c>
      <c r="H78" s="172">
        <f t="shared" si="10"/>
        <v>-8.3774250440917131E-2</v>
      </c>
      <c r="I78" s="172">
        <f t="shared" si="11"/>
        <v>5.5178493664298084E-3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44986</v>
      </c>
      <c r="D80" s="178">
        <v>84199</v>
      </c>
      <c r="E80" s="178">
        <v>86585</v>
      </c>
      <c r="F80" s="178">
        <v>101084</v>
      </c>
      <c r="G80" s="178">
        <v>104813</v>
      </c>
      <c r="H80" s="179">
        <f t="shared" ref="H80:H92" si="12">IFERROR(G80/F80-1,"-")</f>
        <v>3.6890111194650022E-2</v>
      </c>
      <c r="I80" s="179">
        <f t="shared" ref="I80:I92" si="13">G80/G$10</f>
        <v>0.1855445446402334</v>
      </c>
    </row>
    <row r="81" spans="2:9" x14ac:dyDescent="0.25">
      <c r="B81" s="161" t="s">
        <v>99</v>
      </c>
      <c r="C81" s="162">
        <v>29508</v>
      </c>
      <c r="D81" s="162">
        <v>49388</v>
      </c>
      <c r="E81" s="162">
        <v>47019</v>
      </c>
      <c r="F81" s="162">
        <v>49842</v>
      </c>
      <c r="G81" s="162">
        <v>55731</v>
      </c>
      <c r="H81" s="163">
        <f t="shared" si="12"/>
        <v>0.11815336463223791</v>
      </c>
      <c r="I81" s="163">
        <f t="shared" si="13"/>
        <v>9.8657447237888884E-2</v>
      </c>
    </row>
    <row r="82" spans="2:9" x14ac:dyDescent="0.25">
      <c r="B82" s="165" t="s">
        <v>105</v>
      </c>
      <c r="C82" s="166">
        <v>10173</v>
      </c>
      <c r="D82" s="166">
        <v>16867</v>
      </c>
      <c r="E82" s="166">
        <v>14974</v>
      </c>
      <c r="F82" s="166">
        <v>15712</v>
      </c>
      <c r="G82" s="166">
        <v>14537</v>
      </c>
      <c r="H82" s="167">
        <f t="shared" si="12"/>
        <v>-7.4783604887983746E-2</v>
      </c>
      <c r="I82" s="167">
        <f t="shared" si="13"/>
        <v>2.5734031517417426E-2</v>
      </c>
    </row>
    <row r="83" spans="2:9" x14ac:dyDescent="0.25">
      <c r="B83" s="165" t="s">
        <v>102</v>
      </c>
      <c r="C83" s="166">
        <v>19335</v>
      </c>
      <c r="D83" s="166">
        <v>32521</v>
      </c>
      <c r="E83" s="166">
        <v>32045</v>
      </c>
      <c r="F83" s="166">
        <v>34130</v>
      </c>
      <c r="G83" s="166">
        <v>41194</v>
      </c>
      <c r="H83" s="167">
        <f t="shared" si="12"/>
        <v>0.20697333723996492</v>
      </c>
      <c r="I83" s="167">
        <f t="shared" si="13"/>
        <v>7.2923415720471452E-2</v>
      </c>
    </row>
    <row r="84" spans="2:9" x14ac:dyDescent="0.25">
      <c r="B84" s="161" t="s">
        <v>109</v>
      </c>
      <c r="C84" s="162">
        <v>15478</v>
      </c>
      <c r="D84" s="162">
        <v>34811</v>
      </c>
      <c r="E84" s="162">
        <v>39566</v>
      </c>
      <c r="F84" s="162">
        <v>51242</v>
      </c>
      <c r="G84" s="162">
        <v>49082</v>
      </c>
      <c r="H84" s="163">
        <f t="shared" si="12"/>
        <v>-4.2152921431638068E-2</v>
      </c>
      <c r="I84" s="163">
        <f t="shared" si="13"/>
        <v>8.6887097402344515E-2</v>
      </c>
    </row>
    <row r="85" spans="2:9" x14ac:dyDescent="0.25">
      <c r="B85" s="165" t="s">
        <v>112</v>
      </c>
      <c r="C85" s="166">
        <v>1002</v>
      </c>
      <c r="D85" s="166">
        <v>8917</v>
      </c>
      <c r="E85" s="166">
        <v>9578</v>
      </c>
      <c r="F85" s="166">
        <v>12336</v>
      </c>
      <c r="G85" s="166">
        <v>14562</v>
      </c>
      <c r="H85" s="167">
        <f t="shared" si="12"/>
        <v>0.18044747081712065</v>
      </c>
      <c r="I85" s="167">
        <f t="shared" si="13"/>
        <v>2.5778287607940605E-2</v>
      </c>
    </row>
    <row r="86" spans="2:9" x14ac:dyDescent="0.25">
      <c r="B86" s="165" t="s">
        <v>115</v>
      </c>
      <c r="C86" s="166">
        <v>4013</v>
      </c>
      <c r="D86" s="166">
        <v>9215</v>
      </c>
      <c r="E86" s="166">
        <v>8519</v>
      </c>
      <c r="F86" s="166">
        <v>9969</v>
      </c>
      <c r="G86" s="166">
        <v>8440</v>
      </c>
      <c r="H86" s="167">
        <f t="shared" si="12"/>
        <v>-0.15337546393820845</v>
      </c>
      <c r="I86" s="167">
        <f t="shared" si="13"/>
        <v>1.4940856160624825E-2</v>
      </c>
    </row>
    <row r="87" spans="2:9" x14ac:dyDescent="0.25">
      <c r="B87" s="165" t="s">
        <v>118</v>
      </c>
      <c r="C87" s="166">
        <v>2209</v>
      </c>
      <c r="D87" s="166">
        <v>2595</v>
      </c>
      <c r="E87" s="166">
        <v>3394</v>
      </c>
      <c r="F87" s="166">
        <v>6368</v>
      </c>
      <c r="G87" s="166">
        <v>5938</v>
      </c>
      <c r="H87" s="167">
        <f t="shared" si="12"/>
        <v>-6.7525125628140725E-2</v>
      </c>
      <c r="I87" s="167">
        <f t="shared" si="13"/>
        <v>1.0511706621065191E-2</v>
      </c>
    </row>
    <row r="88" spans="2:9" x14ac:dyDescent="0.25">
      <c r="B88" s="165" t="s">
        <v>125</v>
      </c>
      <c r="C88" s="166">
        <v>573</v>
      </c>
      <c r="D88" s="166">
        <v>1125</v>
      </c>
      <c r="E88" s="166">
        <v>1281</v>
      </c>
      <c r="F88" s="166">
        <v>2772</v>
      </c>
      <c r="G88" s="166">
        <v>1841</v>
      </c>
      <c r="H88" s="167">
        <f t="shared" si="12"/>
        <v>-0.33585858585858586</v>
      </c>
      <c r="I88" s="167">
        <f t="shared" si="13"/>
        <v>3.259018506126813E-3</v>
      </c>
    </row>
    <row r="89" spans="2:9" x14ac:dyDescent="0.25">
      <c r="B89" s="165" t="s">
        <v>121</v>
      </c>
      <c r="C89" s="166">
        <v>431</v>
      </c>
      <c r="D89" s="166">
        <v>588</v>
      </c>
      <c r="E89" s="166">
        <v>873</v>
      </c>
      <c r="F89" s="166">
        <v>1365</v>
      </c>
      <c r="G89" s="166">
        <v>1082</v>
      </c>
      <c r="H89" s="167">
        <f t="shared" si="12"/>
        <v>-0.20732600732600737</v>
      </c>
      <c r="I89" s="167">
        <f t="shared" si="13"/>
        <v>1.9154035978431352E-3</v>
      </c>
    </row>
    <row r="90" spans="2:9" x14ac:dyDescent="0.25">
      <c r="B90" s="165" t="s">
        <v>130</v>
      </c>
      <c r="C90" s="166">
        <v>145</v>
      </c>
      <c r="D90" s="166">
        <v>437</v>
      </c>
      <c r="E90" s="166">
        <v>185</v>
      </c>
      <c r="F90" s="166">
        <v>247</v>
      </c>
      <c r="G90" s="166">
        <v>405</v>
      </c>
      <c r="H90" s="167">
        <f t="shared" si="12"/>
        <v>0.63967611336032393</v>
      </c>
      <c r="I90" s="167">
        <f t="shared" si="13"/>
        <v>7.169486664754804E-4</v>
      </c>
    </row>
    <row r="91" spans="2:9" x14ac:dyDescent="0.25">
      <c r="B91" s="165" t="s">
        <v>133</v>
      </c>
      <c r="C91" s="166">
        <v>42</v>
      </c>
      <c r="D91" s="166">
        <v>166</v>
      </c>
      <c r="E91" s="166">
        <v>161</v>
      </c>
      <c r="F91" s="166">
        <v>98</v>
      </c>
      <c r="G91" s="166">
        <v>69</v>
      </c>
      <c r="H91" s="167">
        <f t="shared" si="12"/>
        <v>-0.29591836734693877</v>
      </c>
      <c r="I91" s="167">
        <f t="shared" si="13"/>
        <v>1.2214680984397073E-4</v>
      </c>
    </row>
    <row r="92" spans="2:9" x14ac:dyDescent="0.25">
      <c r="B92" s="170" t="s">
        <v>147</v>
      </c>
      <c r="C92" s="171">
        <f>C84-SUM(C85:C91)</f>
        <v>7063</v>
      </c>
      <c r="D92" s="171">
        <f>D84-SUM(D85:D91)</f>
        <v>11768</v>
      </c>
      <c r="E92" s="171">
        <f>E84-SUM(E85:E91)</f>
        <v>15575</v>
      </c>
      <c r="F92" s="171">
        <f>F84-SUM(F85:F91)</f>
        <v>18087</v>
      </c>
      <c r="G92" s="171">
        <f>G84-SUM(G85:G91)</f>
        <v>16745</v>
      </c>
      <c r="H92" s="172">
        <f t="shared" si="12"/>
        <v>-7.419693702659369E-2</v>
      </c>
      <c r="I92" s="172">
        <f t="shared" si="13"/>
        <v>2.9642729432424492E-2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2531</v>
      </c>
      <c r="D94" s="178">
        <v>4460</v>
      </c>
      <c r="E94" s="178">
        <v>4564</v>
      </c>
      <c r="F94" s="178">
        <v>4705</v>
      </c>
      <c r="G94" s="178">
        <v>3825</v>
      </c>
      <c r="H94" s="179">
        <f t="shared" ref="H94:H106" si="14">IFERROR(G94/F94-1,"-")</f>
        <v>-0.18703506907545164</v>
      </c>
      <c r="I94" s="179">
        <f t="shared" ref="I94:I106" si="15">G94/G$10</f>
        <v>6.7711818500462029E-3</v>
      </c>
    </row>
    <row r="95" spans="2:9" x14ac:dyDescent="0.25">
      <c r="B95" s="161" t="s">
        <v>99</v>
      </c>
      <c r="C95" s="162">
        <v>1673</v>
      </c>
      <c r="D95" s="162">
        <v>3404</v>
      </c>
      <c r="E95" s="162">
        <v>3332</v>
      </c>
      <c r="F95" s="162">
        <v>3522</v>
      </c>
      <c r="G95" s="162">
        <v>2586</v>
      </c>
      <c r="H95" s="163">
        <f t="shared" si="14"/>
        <v>-0.26575809199318567</v>
      </c>
      <c r="I95" s="163">
        <f t="shared" si="15"/>
        <v>4.577850003717512E-3</v>
      </c>
    </row>
    <row r="96" spans="2:9" x14ac:dyDescent="0.25">
      <c r="B96" s="165" t="s">
        <v>105</v>
      </c>
      <c r="C96" s="166">
        <v>647</v>
      </c>
      <c r="D96" s="166">
        <v>1737</v>
      </c>
      <c r="E96" s="166">
        <v>1249</v>
      </c>
      <c r="F96" s="166">
        <v>1629</v>
      </c>
      <c r="G96" s="166">
        <v>869</v>
      </c>
      <c r="H96" s="167">
        <f t="shared" si="14"/>
        <v>-0.46654389195825663</v>
      </c>
      <c r="I96" s="167">
        <f t="shared" si="15"/>
        <v>1.5383417065856604E-3</v>
      </c>
    </row>
    <row r="97" spans="2:9" x14ac:dyDescent="0.25">
      <c r="B97" s="165" t="s">
        <v>102</v>
      </c>
      <c r="C97" s="166">
        <v>1026</v>
      </c>
      <c r="D97" s="166">
        <v>1667</v>
      </c>
      <c r="E97" s="166">
        <v>2083</v>
      </c>
      <c r="F97" s="166">
        <v>1893</v>
      </c>
      <c r="G97" s="166">
        <v>1717</v>
      </c>
      <c r="H97" s="167">
        <f t="shared" si="14"/>
        <v>-9.2974115161119864E-2</v>
      </c>
      <c r="I97" s="167">
        <f t="shared" si="15"/>
        <v>3.0395082971318515E-3</v>
      </c>
    </row>
    <row r="98" spans="2:9" x14ac:dyDescent="0.25">
      <c r="B98" s="161" t="s">
        <v>109</v>
      </c>
      <c r="C98" s="162">
        <v>858</v>
      </c>
      <c r="D98" s="162">
        <v>1056</v>
      </c>
      <c r="E98" s="162">
        <v>1232</v>
      </c>
      <c r="F98" s="162">
        <v>1183</v>
      </c>
      <c r="G98" s="162">
        <v>1239</v>
      </c>
      <c r="H98" s="163">
        <f t="shared" si="14"/>
        <v>4.7337278106508895E-2</v>
      </c>
      <c r="I98" s="163">
        <f t="shared" si="15"/>
        <v>2.1933318463286918E-3</v>
      </c>
    </row>
    <row r="99" spans="2:9" x14ac:dyDescent="0.25">
      <c r="B99" s="165" t="s">
        <v>112</v>
      </c>
      <c r="C99" s="166">
        <v>58</v>
      </c>
      <c r="D99" s="166">
        <v>101</v>
      </c>
      <c r="E99" s="166">
        <v>174</v>
      </c>
      <c r="F99" s="166">
        <v>160</v>
      </c>
      <c r="G99" s="166">
        <v>140</v>
      </c>
      <c r="H99" s="167">
        <f t="shared" si="14"/>
        <v>-0.125</v>
      </c>
      <c r="I99" s="167">
        <f t="shared" si="15"/>
        <v>2.4783410692979569E-4</v>
      </c>
    </row>
    <row r="100" spans="2:9" x14ac:dyDescent="0.25">
      <c r="B100" s="165" t="s">
        <v>115</v>
      </c>
      <c r="C100" s="166">
        <v>149</v>
      </c>
      <c r="D100" s="166">
        <v>159</v>
      </c>
      <c r="E100" s="166">
        <v>128</v>
      </c>
      <c r="F100" s="166">
        <v>126</v>
      </c>
      <c r="G100" s="166">
        <v>130</v>
      </c>
      <c r="H100" s="167">
        <f t="shared" si="14"/>
        <v>3.1746031746031855E-2</v>
      </c>
      <c r="I100" s="167">
        <f t="shared" si="15"/>
        <v>2.3013167072052457E-4</v>
      </c>
    </row>
    <row r="101" spans="2:9" x14ac:dyDescent="0.25">
      <c r="B101" s="165" t="s">
        <v>118</v>
      </c>
      <c r="C101" s="166">
        <v>219</v>
      </c>
      <c r="D101" s="166">
        <v>201</v>
      </c>
      <c r="E101" s="166">
        <v>190</v>
      </c>
      <c r="F101" s="166">
        <v>188</v>
      </c>
      <c r="G101" s="166">
        <v>146</v>
      </c>
      <c r="H101" s="167">
        <f t="shared" si="14"/>
        <v>-0.22340425531914898</v>
      </c>
      <c r="I101" s="167">
        <f t="shared" si="15"/>
        <v>2.5845556865535836E-4</v>
      </c>
    </row>
    <row r="102" spans="2:9" x14ac:dyDescent="0.25">
      <c r="B102" s="165" t="s">
        <v>125</v>
      </c>
      <c r="C102" s="166">
        <v>15</v>
      </c>
      <c r="D102" s="166">
        <v>55</v>
      </c>
      <c r="E102" s="166">
        <v>44</v>
      </c>
      <c r="F102" s="166">
        <v>35</v>
      </c>
      <c r="G102" s="166">
        <v>46</v>
      </c>
      <c r="H102" s="167">
        <f t="shared" si="14"/>
        <v>0.31428571428571428</v>
      </c>
      <c r="I102" s="167">
        <f t="shared" si="15"/>
        <v>8.1431206562647155E-5</v>
      </c>
    </row>
    <row r="103" spans="2:9" x14ac:dyDescent="0.25">
      <c r="B103" s="165" t="s">
        <v>121</v>
      </c>
      <c r="C103" s="166">
        <v>47</v>
      </c>
      <c r="D103" s="166">
        <v>62</v>
      </c>
      <c r="E103" s="166">
        <v>43</v>
      </c>
      <c r="F103" s="166">
        <v>25</v>
      </c>
      <c r="G103" s="166">
        <v>41</v>
      </c>
      <c r="H103" s="167">
        <f t="shared" si="14"/>
        <v>0.6399999999999999</v>
      </c>
      <c r="I103" s="167">
        <f t="shared" si="15"/>
        <v>7.2579988458011592E-5</v>
      </c>
    </row>
    <row r="104" spans="2:9" x14ac:dyDescent="0.25">
      <c r="B104" s="165" t="s">
        <v>130</v>
      </c>
      <c r="C104" s="166">
        <v>2</v>
      </c>
      <c r="D104" s="166">
        <v>8</v>
      </c>
      <c r="E104" s="166">
        <v>9</v>
      </c>
      <c r="F104" s="166">
        <v>12</v>
      </c>
      <c r="G104" s="166">
        <v>27</v>
      </c>
      <c r="H104" s="167">
        <f t="shared" si="14"/>
        <v>1.25</v>
      </c>
      <c r="I104" s="167">
        <f t="shared" si="15"/>
        <v>4.7796577765032026E-5</v>
      </c>
    </row>
    <row r="105" spans="2:9" x14ac:dyDescent="0.25">
      <c r="B105" s="165" t="s">
        <v>133</v>
      </c>
      <c r="C105" s="166">
        <v>2</v>
      </c>
      <c r="D105" s="166">
        <v>5</v>
      </c>
      <c r="E105" s="166">
        <v>9</v>
      </c>
      <c r="F105" s="166">
        <v>2</v>
      </c>
      <c r="G105" s="166">
        <v>6</v>
      </c>
      <c r="H105" s="167">
        <f t="shared" si="14"/>
        <v>2</v>
      </c>
      <c r="I105" s="167">
        <f t="shared" si="15"/>
        <v>1.0621461725562671E-5</v>
      </c>
    </row>
    <row r="106" spans="2:9" x14ac:dyDescent="0.25">
      <c r="B106" s="170" t="s">
        <v>147</v>
      </c>
      <c r="C106" s="171">
        <f>C98-SUM(C99:C105)</f>
        <v>366</v>
      </c>
      <c r="D106" s="171">
        <f>D98-SUM(D99:D105)</f>
        <v>465</v>
      </c>
      <c r="E106" s="171">
        <f>E98-SUM(E99:E105)</f>
        <v>635</v>
      </c>
      <c r="F106" s="171">
        <f>F98-SUM(F99:F105)</f>
        <v>635</v>
      </c>
      <c r="G106" s="171">
        <f>G98-SUM(G99:G105)</f>
        <v>703</v>
      </c>
      <c r="H106" s="172">
        <f t="shared" si="14"/>
        <v>0.10708661417322829</v>
      </c>
      <c r="I106" s="172">
        <f t="shared" si="15"/>
        <v>1.2444812655117597E-3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12400</v>
      </c>
      <c r="D108" s="178">
        <v>17775</v>
      </c>
      <c r="E108" s="178">
        <v>24316</v>
      </c>
      <c r="F108" s="178">
        <v>23859</v>
      </c>
      <c r="G108" s="178">
        <v>29368</v>
      </c>
      <c r="H108" s="179">
        <f t="shared" ref="H108:H120" si="16">IFERROR(G108/F108-1,"-")</f>
        <v>0.23089819355379526</v>
      </c>
      <c r="I108" s="179">
        <f t="shared" ref="I108:I120" si="17">G108/G$10</f>
        <v>5.1988514659387426E-2</v>
      </c>
    </row>
    <row r="109" spans="2:9" x14ac:dyDescent="0.25">
      <c r="B109" s="161" t="s">
        <v>99</v>
      </c>
      <c r="C109" s="162">
        <v>6642</v>
      </c>
      <c r="D109" s="162">
        <v>5780</v>
      </c>
      <c r="E109" s="162">
        <v>7532</v>
      </c>
      <c r="F109" s="162">
        <v>6028</v>
      </c>
      <c r="G109" s="162">
        <v>9343</v>
      </c>
      <c r="H109" s="163">
        <f t="shared" si="16"/>
        <v>0.54993364299933645</v>
      </c>
      <c r="I109" s="163">
        <f t="shared" si="17"/>
        <v>1.6539386150322008E-2</v>
      </c>
    </row>
    <row r="110" spans="2:9" x14ac:dyDescent="0.25">
      <c r="B110" s="165" t="s">
        <v>105</v>
      </c>
      <c r="C110" s="166">
        <v>2137</v>
      </c>
      <c r="D110" s="166">
        <v>1312</v>
      </c>
      <c r="E110" s="166">
        <v>3177</v>
      </c>
      <c r="F110" s="166">
        <v>2143</v>
      </c>
      <c r="G110" s="166">
        <v>4774</v>
      </c>
      <c r="H110" s="167">
        <f t="shared" si="16"/>
        <v>1.2277181521231917</v>
      </c>
      <c r="I110" s="167">
        <f t="shared" si="17"/>
        <v>8.4511430463060332E-3</v>
      </c>
    </row>
    <row r="111" spans="2:9" x14ac:dyDescent="0.25">
      <c r="B111" s="165" t="s">
        <v>102</v>
      </c>
      <c r="C111" s="166">
        <v>4505</v>
      </c>
      <c r="D111" s="166">
        <v>4468</v>
      </c>
      <c r="E111" s="166">
        <v>4355</v>
      </c>
      <c r="F111" s="166">
        <v>3885</v>
      </c>
      <c r="G111" s="166">
        <v>4569</v>
      </c>
      <c r="H111" s="167">
        <f t="shared" si="16"/>
        <v>0.17606177606177598</v>
      </c>
      <c r="I111" s="167">
        <f t="shared" si="17"/>
        <v>8.0882431040159748E-3</v>
      </c>
    </row>
    <row r="112" spans="2:9" x14ac:dyDescent="0.25">
      <c r="B112" s="161" t="s">
        <v>109</v>
      </c>
      <c r="C112" s="162">
        <v>5758</v>
      </c>
      <c r="D112" s="162">
        <v>11995</v>
      </c>
      <c r="E112" s="162">
        <v>16784</v>
      </c>
      <c r="F112" s="162">
        <v>17831</v>
      </c>
      <c r="G112" s="162">
        <v>20025</v>
      </c>
      <c r="H112" s="163">
        <f t="shared" si="16"/>
        <v>0.12304413661600577</v>
      </c>
      <c r="I112" s="163">
        <f t="shared" si="17"/>
        <v>3.5449128509065418E-2</v>
      </c>
    </row>
    <row r="113" spans="2:9" x14ac:dyDescent="0.25">
      <c r="B113" s="165" t="s">
        <v>112</v>
      </c>
      <c r="C113" s="166">
        <v>1423</v>
      </c>
      <c r="D113" s="166">
        <v>7409</v>
      </c>
      <c r="E113" s="166">
        <v>11006</v>
      </c>
      <c r="F113" s="166">
        <v>11723</v>
      </c>
      <c r="G113" s="166">
        <v>13574</v>
      </c>
      <c r="H113" s="167">
        <f t="shared" si="16"/>
        <v>0.15789473684210531</v>
      </c>
      <c r="I113" s="167">
        <f t="shared" si="17"/>
        <v>2.4029286910464617E-2</v>
      </c>
    </row>
    <row r="114" spans="2:9" x14ac:dyDescent="0.25">
      <c r="B114" s="165" t="s">
        <v>115</v>
      </c>
      <c r="C114" s="166">
        <v>516</v>
      </c>
      <c r="D114" s="166">
        <v>315</v>
      </c>
      <c r="E114" s="166">
        <v>405</v>
      </c>
      <c r="F114" s="166">
        <v>602</v>
      </c>
      <c r="G114" s="166">
        <v>478</v>
      </c>
      <c r="H114" s="167">
        <f t="shared" si="16"/>
        <v>-0.20598006644518274</v>
      </c>
      <c r="I114" s="167">
        <f t="shared" si="17"/>
        <v>8.4617645080315958E-4</v>
      </c>
    </row>
    <row r="115" spans="2:9" x14ac:dyDescent="0.25">
      <c r="B115" s="165" t="s">
        <v>118</v>
      </c>
      <c r="C115" s="166">
        <v>902</v>
      </c>
      <c r="D115" s="166">
        <v>554</v>
      </c>
      <c r="E115" s="166">
        <v>840</v>
      </c>
      <c r="F115" s="166">
        <v>1350</v>
      </c>
      <c r="G115" s="166">
        <v>1407</v>
      </c>
      <c r="H115" s="167">
        <f t="shared" si="16"/>
        <v>4.2222222222222161E-2</v>
      </c>
      <c r="I115" s="167">
        <f t="shared" si="17"/>
        <v>2.4907327746444465E-3</v>
      </c>
    </row>
    <row r="116" spans="2:9" x14ac:dyDescent="0.25">
      <c r="B116" s="165" t="s">
        <v>125</v>
      </c>
      <c r="C116" s="166">
        <v>496</v>
      </c>
      <c r="D116" s="166">
        <v>283</v>
      </c>
      <c r="E116" s="166">
        <v>444</v>
      </c>
      <c r="F116" s="166">
        <v>333</v>
      </c>
      <c r="G116" s="166">
        <v>832</v>
      </c>
      <c r="H116" s="167">
        <f t="shared" si="16"/>
        <v>1.4984984984984986</v>
      </c>
      <c r="I116" s="167">
        <f t="shared" si="17"/>
        <v>1.4728426926113572E-3</v>
      </c>
    </row>
    <row r="117" spans="2:9" x14ac:dyDescent="0.25">
      <c r="B117" s="165" t="s">
        <v>121</v>
      </c>
      <c r="C117" s="166">
        <v>713</v>
      </c>
      <c r="D117" s="166">
        <v>646</v>
      </c>
      <c r="E117" s="166">
        <v>1087</v>
      </c>
      <c r="F117" s="166">
        <v>382</v>
      </c>
      <c r="G117" s="166">
        <v>598</v>
      </c>
      <c r="H117" s="167">
        <f t="shared" si="16"/>
        <v>0.5654450261780104</v>
      </c>
      <c r="I117" s="167">
        <f t="shared" si="17"/>
        <v>1.0586056853144129E-3</v>
      </c>
    </row>
    <row r="118" spans="2:9" x14ac:dyDescent="0.25">
      <c r="B118" s="165" t="s">
        <v>130</v>
      </c>
      <c r="C118" s="166">
        <v>30</v>
      </c>
      <c r="D118" s="166">
        <v>29</v>
      </c>
      <c r="E118" s="166">
        <v>153</v>
      </c>
      <c r="F118" s="166">
        <v>23</v>
      </c>
      <c r="G118" s="166">
        <v>44</v>
      </c>
      <c r="H118" s="167">
        <f t="shared" si="16"/>
        <v>0.91304347826086962</v>
      </c>
      <c r="I118" s="167">
        <f t="shared" si="17"/>
        <v>7.7890719320792927E-5</v>
      </c>
    </row>
    <row r="119" spans="2:9" x14ac:dyDescent="0.25">
      <c r="B119" s="165" t="s">
        <v>133</v>
      </c>
      <c r="C119" s="166">
        <v>1</v>
      </c>
      <c r="D119" s="166">
        <v>7</v>
      </c>
      <c r="E119" s="166">
        <v>18</v>
      </c>
      <c r="F119" s="166">
        <v>55</v>
      </c>
      <c r="G119" s="166">
        <v>21</v>
      </c>
      <c r="H119" s="167">
        <f t="shared" si="16"/>
        <v>-0.61818181818181817</v>
      </c>
      <c r="I119" s="167">
        <f t="shared" si="17"/>
        <v>3.717511603946935E-5</v>
      </c>
    </row>
    <row r="120" spans="2:9" x14ac:dyDescent="0.25">
      <c r="B120" s="170" t="s">
        <v>147</v>
      </c>
      <c r="C120" s="171">
        <f>C112-SUM(C113:C119)</f>
        <v>1677</v>
      </c>
      <c r="D120" s="171">
        <f>D112-SUM(D113:D119)</f>
        <v>2752</v>
      </c>
      <c r="E120" s="171">
        <f>E112-SUM(E113:E119)</f>
        <v>2831</v>
      </c>
      <c r="F120" s="171">
        <f>F112-SUM(F113:F119)</f>
        <v>3363</v>
      </c>
      <c r="G120" s="171">
        <f>G112-SUM(G113:G119)</f>
        <v>3071</v>
      </c>
      <c r="H120" s="172">
        <f t="shared" si="16"/>
        <v>-8.6827237585489159E-2</v>
      </c>
      <c r="I120" s="172">
        <f t="shared" si="17"/>
        <v>5.4364181598671613E-3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14859</v>
      </c>
      <c r="D122" s="178">
        <v>18761</v>
      </c>
      <c r="E122" s="178">
        <v>17627</v>
      </c>
      <c r="F122" s="178">
        <v>22231</v>
      </c>
      <c r="G122" s="178">
        <v>24531</v>
      </c>
      <c r="H122" s="179">
        <f t="shared" ref="H122:H134" si="18">IFERROR(G122/F122-1,"-")</f>
        <v>0.10345913364221127</v>
      </c>
      <c r="I122" s="179">
        <f t="shared" ref="I122:I134" si="19">G122/G$10</f>
        <v>4.3425846264962986E-2</v>
      </c>
    </row>
    <row r="123" spans="2:9" x14ac:dyDescent="0.25">
      <c r="B123" s="161" t="s">
        <v>99</v>
      </c>
      <c r="C123" s="162">
        <v>10238</v>
      </c>
      <c r="D123" s="162">
        <v>12867</v>
      </c>
      <c r="E123" s="162">
        <v>12297</v>
      </c>
      <c r="F123" s="162">
        <v>16725</v>
      </c>
      <c r="G123" s="162">
        <v>18311</v>
      </c>
      <c r="H123" s="163">
        <f t="shared" si="18"/>
        <v>9.4828101644245155E-2</v>
      </c>
      <c r="I123" s="163">
        <f t="shared" si="19"/>
        <v>3.2414930942796349E-2</v>
      </c>
    </row>
    <row r="124" spans="2:9" x14ac:dyDescent="0.25">
      <c r="B124" s="165" t="s">
        <v>105</v>
      </c>
      <c r="C124" s="166">
        <v>4713</v>
      </c>
      <c r="D124" s="166">
        <v>7496</v>
      </c>
      <c r="E124" s="166">
        <v>4739</v>
      </c>
      <c r="F124" s="166">
        <v>10068</v>
      </c>
      <c r="G124" s="166">
        <v>11323</v>
      </c>
      <c r="H124" s="167">
        <f t="shared" si="18"/>
        <v>0.12465236392530787</v>
      </c>
      <c r="I124" s="167">
        <f t="shared" si="19"/>
        <v>2.0044468519757688E-2</v>
      </c>
    </row>
    <row r="125" spans="2:9" x14ac:dyDescent="0.25">
      <c r="B125" s="165" t="s">
        <v>102</v>
      </c>
      <c r="C125" s="166">
        <v>5525</v>
      </c>
      <c r="D125" s="166">
        <v>5371</v>
      </c>
      <c r="E125" s="166">
        <v>7558</v>
      </c>
      <c r="F125" s="166">
        <v>6657</v>
      </c>
      <c r="G125" s="166">
        <v>6988</v>
      </c>
      <c r="H125" s="167">
        <f t="shared" si="18"/>
        <v>4.9722097040709068E-2</v>
      </c>
      <c r="I125" s="167">
        <f t="shared" si="19"/>
        <v>1.2370462423038658E-2</v>
      </c>
    </row>
    <row r="126" spans="2:9" x14ac:dyDescent="0.25">
      <c r="B126" s="161" t="s">
        <v>109</v>
      </c>
      <c r="C126" s="162">
        <v>4621</v>
      </c>
      <c r="D126" s="162">
        <v>5894</v>
      </c>
      <c r="E126" s="162">
        <v>5330</v>
      </c>
      <c r="F126" s="162">
        <v>5506</v>
      </c>
      <c r="G126" s="162">
        <v>6220</v>
      </c>
      <c r="H126" s="163">
        <f t="shared" si="18"/>
        <v>0.12967671630948052</v>
      </c>
      <c r="I126" s="163">
        <f t="shared" si="19"/>
        <v>1.1010915322166637E-2</v>
      </c>
    </row>
    <row r="127" spans="2:9" x14ac:dyDescent="0.25">
      <c r="B127" s="165" t="s">
        <v>112</v>
      </c>
      <c r="C127" s="166">
        <v>177</v>
      </c>
      <c r="D127" s="166">
        <v>781</v>
      </c>
      <c r="E127" s="166">
        <v>690</v>
      </c>
      <c r="F127" s="166">
        <v>648</v>
      </c>
      <c r="G127" s="166">
        <v>640</v>
      </c>
      <c r="H127" s="167">
        <f t="shared" si="18"/>
        <v>-1.2345679012345734E-2</v>
      </c>
      <c r="I127" s="167">
        <f t="shared" si="19"/>
        <v>1.1329559173933518E-3</v>
      </c>
    </row>
    <row r="128" spans="2:9" x14ac:dyDescent="0.25">
      <c r="B128" s="165" t="s">
        <v>115</v>
      </c>
      <c r="C128" s="166">
        <v>478</v>
      </c>
      <c r="D128" s="166">
        <v>489</v>
      </c>
      <c r="E128" s="166">
        <v>540</v>
      </c>
      <c r="F128" s="166">
        <v>506</v>
      </c>
      <c r="G128" s="166">
        <v>538</v>
      </c>
      <c r="H128" s="167">
        <f t="shared" si="18"/>
        <v>6.3241106719367668E-2</v>
      </c>
      <c r="I128" s="167">
        <f t="shared" si="19"/>
        <v>9.5239106805878628E-4</v>
      </c>
    </row>
    <row r="129" spans="2:9" x14ac:dyDescent="0.25">
      <c r="B129" s="165" t="s">
        <v>118</v>
      </c>
      <c r="C129" s="166">
        <v>592</v>
      </c>
      <c r="D129" s="166">
        <v>421</v>
      </c>
      <c r="E129" s="166">
        <v>499</v>
      </c>
      <c r="F129" s="166">
        <v>455</v>
      </c>
      <c r="G129" s="166">
        <v>765</v>
      </c>
      <c r="H129" s="167">
        <f t="shared" si="18"/>
        <v>0.68131868131868134</v>
      </c>
      <c r="I129" s="167">
        <f t="shared" si="19"/>
        <v>1.3542363700092407E-3</v>
      </c>
    </row>
    <row r="130" spans="2:9" x14ac:dyDescent="0.25">
      <c r="B130" s="165" t="s">
        <v>125</v>
      </c>
      <c r="C130" s="166">
        <v>138</v>
      </c>
      <c r="D130" s="166">
        <v>101</v>
      </c>
      <c r="E130" s="166">
        <v>306</v>
      </c>
      <c r="F130" s="166">
        <v>151</v>
      </c>
      <c r="G130" s="166">
        <v>214</v>
      </c>
      <c r="H130" s="167">
        <f t="shared" si="18"/>
        <v>0.41721854304635753</v>
      </c>
      <c r="I130" s="167">
        <f t="shared" si="19"/>
        <v>3.7883213487840197E-4</v>
      </c>
    </row>
    <row r="131" spans="2:9" x14ac:dyDescent="0.25">
      <c r="B131" s="165" t="s">
        <v>121</v>
      </c>
      <c r="C131" s="166">
        <v>87</v>
      </c>
      <c r="D131" s="166">
        <v>117</v>
      </c>
      <c r="E131" s="166">
        <v>139</v>
      </c>
      <c r="F131" s="166">
        <v>123</v>
      </c>
      <c r="G131" s="166">
        <v>190</v>
      </c>
      <c r="H131" s="167">
        <f t="shared" si="18"/>
        <v>0.54471544715447151</v>
      </c>
      <c r="I131" s="167">
        <f t="shared" si="19"/>
        <v>3.3634628797615129E-4</v>
      </c>
    </row>
    <row r="132" spans="2:9" x14ac:dyDescent="0.25">
      <c r="B132" s="165" t="s">
        <v>130</v>
      </c>
      <c r="C132" s="166">
        <v>29</v>
      </c>
      <c r="D132" s="166">
        <v>33</v>
      </c>
      <c r="E132" s="166">
        <v>33</v>
      </c>
      <c r="F132" s="166">
        <v>53</v>
      </c>
      <c r="G132" s="166">
        <v>38</v>
      </c>
      <c r="H132" s="167">
        <f t="shared" si="18"/>
        <v>-0.28301886792452835</v>
      </c>
      <c r="I132" s="167">
        <f t="shared" si="19"/>
        <v>6.7269257595230258E-5</v>
      </c>
    </row>
    <row r="133" spans="2:9" x14ac:dyDescent="0.25">
      <c r="B133" s="165" t="s">
        <v>133</v>
      </c>
      <c r="C133" s="166">
        <v>30</v>
      </c>
      <c r="D133" s="166">
        <v>30</v>
      </c>
      <c r="E133" s="166">
        <v>42</v>
      </c>
      <c r="F133" s="166">
        <v>49</v>
      </c>
      <c r="G133" s="166">
        <v>54</v>
      </c>
      <c r="H133" s="167">
        <f t="shared" si="18"/>
        <v>0.1020408163265305</v>
      </c>
      <c r="I133" s="167">
        <f t="shared" si="19"/>
        <v>9.5593155530064052E-5</v>
      </c>
    </row>
    <row r="134" spans="2:9" x14ac:dyDescent="0.25">
      <c r="B134" s="170" t="s">
        <v>147</v>
      </c>
      <c r="C134" s="171">
        <f>C126-SUM(C127:C133)</f>
        <v>3090</v>
      </c>
      <c r="D134" s="171">
        <f>D126-SUM(D127:D133)</f>
        <v>3922</v>
      </c>
      <c r="E134" s="171">
        <f>E126-SUM(E127:E133)</f>
        <v>3081</v>
      </c>
      <c r="F134" s="171">
        <f>F126-SUM(F127:F133)</f>
        <v>3521</v>
      </c>
      <c r="G134" s="171">
        <f>G126-SUM(G127:G133)</f>
        <v>3781</v>
      </c>
      <c r="H134" s="172">
        <f t="shared" si="18"/>
        <v>7.384265833570014E-2</v>
      </c>
      <c r="I134" s="172">
        <f t="shared" si="19"/>
        <v>6.6932911307254102E-3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10937</v>
      </c>
      <c r="D136" s="178">
        <v>26589</v>
      </c>
      <c r="E136" s="178">
        <v>28421</v>
      </c>
      <c r="F136" s="178">
        <v>29387</v>
      </c>
      <c r="G136" s="178">
        <v>31278</v>
      </c>
      <c r="H136" s="179">
        <f t="shared" ref="H136:H148" si="20">IFERROR(G136/F136-1,"-")</f>
        <v>6.4348181168544016E-2</v>
      </c>
      <c r="I136" s="179">
        <f t="shared" ref="I136:I148" si="21">G136/G$10</f>
        <v>5.5369679975358209E-2</v>
      </c>
    </row>
    <row r="137" spans="2:9" x14ac:dyDescent="0.25">
      <c r="B137" s="161" t="s">
        <v>99</v>
      </c>
      <c r="C137" s="162">
        <v>4324</v>
      </c>
      <c r="D137" s="162">
        <v>4253</v>
      </c>
      <c r="E137" s="162">
        <v>4890</v>
      </c>
      <c r="F137" s="162">
        <v>4326</v>
      </c>
      <c r="G137" s="162">
        <v>5513</v>
      </c>
      <c r="H137" s="163">
        <f t="shared" si="20"/>
        <v>0.27438742487286172</v>
      </c>
      <c r="I137" s="163">
        <f t="shared" si="21"/>
        <v>9.7593530821711676E-3</v>
      </c>
    </row>
    <row r="138" spans="2:9" x14ac:dyDescent="0.25">
      <c r="B138" s="165" t="s">
        <v>105</v>
      </c>
      <c r="C138" s="166">
        <v>2204</v>
      </c>
      <c r="D138" s="166">
        <v>2736</v>
      </c>
      <c r="E138" s="166">
        <v>3180</v>
      </c>
      <c r="F138" s="166">
        <v>2940</v>
      </c>
      <c r="G138" s="166">
        <v>4030</v>
      </c>
      <c r="H138" s="167">
        <f t="shared" si="20"/>
        <v>0.37074829931972797</v>
      </c>
      <c r="I138" s="167">
        <f t="shared" si="21"/>
        <v>7.1340817923362613E-3</v>
      </c>
    </row>
    <row r="139" spans="2:9" x14ac:dyDescent="0.25">
      <c r="B139" s="165" t="s">
        <v>102</v>
      </c>
      <c r="C139" s="166">
        <v>2120</v>
      </c>
      <c r="D139" s="166">
        <v>1517</v>
      </c>
      <c r="E139" s="166">
        <v>1710</v>
      </c>
      <c r="F139" s="166">
        <v>1386</v>
      </c>
      <c r="G139" s="166">
        <v>1483</v>
      </c>
      <c r="H139" s="167">
        <f t="shared" si="20"/>
        <v>6.998556998557004E-2</v>
      </c>
      <c r="I139" s="167">
        <f t="shared" si="21"/>
        <v>2.6252712898349071E-3</v>
      </c>
    </row>
    <row r="140" spans="2:9" x14ac:dyDescent="0.25">
      <c r="B140" s="161" t="s">
        <v>109</v>
      </c>
      <c r="C140" s="162">
        <v>6613</v>
      </c>
      <c r="D140" s="162">
        <v>22336</v>
      </c>
      <c r="E140" s="162">
        <v>23531</v>
      </c>
      <c r="F140" s="162">
        <v>25061</v>
      </c>
      <c r="G140" s="162">
        <v>25765</v>
      </c>
      <c r="H140" s="163">
        <f t="shared" si="20"/>
        <v>2.8091456845297458E-2</v>
      </c>
      <c r="I140" s="163">
        <f t="shared" si="21"/>
        <v>4.5610326893187038E-2</v>
      </c>
    </row>
    <row r="141" spans="2:9" x14ac:dyDescent="0.25">
      <c r="B141" s="165" t="s">
        <v>112</v>
      </c>
      <c r="C141" s="166">
        <v>693</v>
      </c>
      <c r="D141" s="166">
        <v>9847</v>
      </c>
      <c r="E141" s="166">
        <v>11091</v>
      </c>
      <c r="F141" s="166">
        <v>12176</v>
      </c>
      <c r="G141" s="166">
        <v>11425</v>
      </c>
      <c r="H141" s="167">
        <f t="shared" si="20"/>
        <v>-6.1678712220762155E-2</v>
      </c>
      <c r="I141" s="167">
        <f t="shared" si="21"/>
        <v>2.0225033369092253E-2</v>
      </c>
    </row>
    <row r="142" spans="2:9" x14ac:dyDescent="0.25">
      <c r="B142" s="165" t="s">
        <v>115</v>
      </c>
      <c r="C142" s="166">
        <v>767</v>
      </c>
      <c r="D142" s="166">
        <v>1340</v>
      </c>
      <c r="E142" s="166">
        <v>1783</v>
      </c>
      <c r="F142" s="166">
        <v>1475</v>
      </c>
      <c r="G142" s="166">
        <v>2462</v>
      </c>
      <c r="H142" s="167">
        <f t="shared" si="20"/>
        <v>0.66915254237288146</v>
      </c>
      <c r="I142" s="167">
        <f t="shared" si="21"/>
        <v>4.3583397947225501E-3</v>
      </c>
    </row>
    <row r="143" spans="2:9" x14ac:dyDescent="0.25">
      <c r="B143" s="165" t="s">
        <v>118</v>
      </c>
      <c r="C143" s="166">
        <v>1251</v>
      </c>
      <c r="D143" s="166">
        <v>2917</v>
      </c>
      <c r="E143" s="166">
        <v>2194</v>
      </c>
      <c r="F143" s="166">
        <v>2222</v>
      </c>
      <c r="G143" s="166">
        <v>2463</v>
      </c>
      <c r="H143" s="167">
        <f t="shared" si="20"/>
        <v>0.10846084608460838</v>
      </c>
      <c r="I143" s="167">
        <f t="shared" si="21"/>
        <v>4.3601100383434772E-3</v>
      </c>
    </row>
    <row r="144" spans="2:9" x14ac:dyDescent="0.25">
      <c r="B144" s="165" t="s">
        <v>125</v>
      </c>
      <c r="C144" s="166">
        <v>172</v>
      </c>
      <c r="D144" s="166">
        <v>1276</v>
      </c>
      <c r="E144" s="166">
        <v>989</v>
      </c>
      <c r="F144" s="166">
        <v>653</v>
      </c>
      <c r="G144" s="166">
        <v>711</v>
      </c>
      <c r="H144" s="167">
        <f t="shared" si="20"/>
        <v>8.8820826952526799E-2</v>
      </c>
      <c r="I144" s="167">
        <f t="shared" si="21"/>
        <v>1.2586432144791767E-3</v>
      </c>
    </row>
    <row r="145" spans="2:9" x14ac:dyDescent="0.25">
      <c r="B145" s="165" t="s">
        <v>121</v>
      </c>
      <c r="C145" s="166">
        <v>221</v>
      </c>
      <c r="D145" s="166">
        <v>607</v>
      </c>
      <c r="E145" s="166">
        <v>770</v>
      </c>
      <c r="F145" s="166">
        <v>753</v>
      </c>
      <c r="G145" s="166">
        <v>738</v>
      </c>
      <c r="H145" s="167">
        <f t="shared" si="20"/>
        <v>-1.9920318725099584E-2</v>
      </c>
      <c r="I145" s="167">
        <f t="shared" si="21"/>
        <v>1.3064397922442086E-3</v>
      </c>
    </row>
    <row r="146" spans="2:9" x14ac:dyDescent="0.25">
      <c r="B146" s="165" t="s">
        <v>130</v>
      </c>
      <c r="C146" s="166">
        <v>28</v>
      </c>
      <c r="D146" s="166">
        <v>94</v>
      </c>
      <c r="E146" s="166">
        <v>7</v>
      </c>
      <c r="F146" s="166">
        <v>19</v>
      </c>
      <c r="G146" s="166">
        <v>46</v>
      </c>
      <c r="H146" s="167">
        <f t="shared" si="20"/>
        <v>1.4210526315789473</v>
      </c>
      <c r="I146" s="167">
        <f t="shared" si="21"/>
        <v>8.1431206562647155E-5</v>
      </c>
    </row>
    <row r="147" spans="2:9" x14ac:dyDescent="0.25">
      <c r="B147" s="165" t="s">
        <v>133</v>
      </c>
      <c r="C147" s="166">
        <v>12</v>
      </c>
      <c r="D147" s="166">
        <v>37</v>
      </c>
      <c r="E147" s="166">
        <v>21</v>
      </c>
      <c r="F147" s="166">
        <v>25</v>
      </c>
      <c r="G147" s="166">
        <v>19</v>
      </c>
      <c r="H147" s="167">
        <f t="shared" si="20"/>
        <v>-0.24</v>
      </c>
      <c r="I147" s="167">
        <f t="shared" si="21"/>
        <v>3.3634628797615129E-5</v>
      </c>
    </row>
    <row r="148" spans="2:9" x14ac:dyDescent="0.25">
      <c r="B148" s="170" t="s">
        <v>147</v>
      </c>
      <c r="C148" s="171">
        <f>C140-SUM(C141:C147)</f>
        <v>3469</v>
      </c>
      <c r="D148" s="171">
        <f>D140-SUM(D141:D147)</f>
        <v>6218</v>
      </c>
      <c r="E148" s="171">
        <f>E140-SUM(E141:E147)</f>
        <v>6676</v>
      </c>
      <c r="F148" s="171">
        <f>F140-SUM(F141:F147)</f>
        <v>7738</v>
      </c>
      <c r="G148" s="171">
        <f>G140-SUM(G141:G147)</f>
        <v>7901</v>
      </c>
      <c r="H148" s="172">
        <f t="shared" si="20"/>
        <v>2.1064874644610931E-2</v>
      </c>
      <c r="I148" s="172">
        <f t="shared" si="21"/>
        <v>1.3986694848945111E-2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5539</v>
      </c>
      <c r="D150" s="178">
        <v>10249</v>
      </c>
      <c r="E150" s="178">
        <v>11208</v>
      </c>
      <c r="F150" s="178">
        <v>13055</v>
      </c>
      <c r="G150" s="178">
        <v>12380</v>
      </c>
      <c r="H150" s="179">
        <f t="shared" ref="H150:H162" si="22">IFERROR(G150/F150-1,"-")</f>
        <v>-5.1704327843738018E-2</v>
      </c>
      <c r="I150" s="179">
        <f t="shared" ref="I150:I162" si="23">G150/G$10</f>
        <v>2.1915616027077648E-2</v>
      </c>
    </row>
    <row r="151" spans="2:9" x14ac:dyDescent="0.25">
      <c r="B151" s="161" t="s">
        <v>99</v>
      </c>
      <c r="C151" s="162">
        <v>3340</v>
      </c>
      <c r="D151" s="162">
        <v>5747</v>
      </c>
      <c r="E151" s="162">
        <v>6603</v>
      </c>
      <c r="F151" s="162">
        <v>7242</v>
      </c>
      <c r="G151" s="162">
        <v>6160</v>
      </c>
      <c r="H151" s="163">
        <f t="shared" si="22"/>
        <v>-0.14940624136978731</v>
      </c>
      <c r="I151" s="163">
        <f t="shared" si="23"/>
        <v>1.090470070491101E-2</v>
      </c>
    </row>
    <row r="152" spans="2:9" x14ac:dyDescent="0.25">
      <c r="B152" s="165" t="s">
        <v>105</v>
      </c>
      <c r="C152" s="166">
        <v>2340</v>
      </c>
      <c r="D152" s="166">
        <v>4364</v>
      </c>
      <c r="E152" s="166">
        <v>5247</v>
      </c>
      <c r="F152" s="166">
        <v>5289</v>
      </c>
      <c r="G152" s="166">
        <v>3800</v>
      </c>
      <c r="H152" s="167">
        <f t="shared" si="22"/>
        <v>-0.28152769899792018</v>
      </c>
      <c r="I152" s="167">
        <f t="shared" si="23"/>
        <v>6.726925759523026E-3</v>
      </c>
    </row>
    <row r="153" spans="2:9" x14ac:dyDescent="0.25">
      <c r="B153" s="165" t="s">
        <v>102</v>
      </c>
      <c r="C153" s="166">
        <v>1000</v>
      </c>
      <c r="D153" s="166">
        <v>1383</v>
      </c>
      <c r="E153" s="166">
        <v>1356</v>
      </c>
      <c r="F153" s="166">
        <v>1953</v>
      </c>
      <c r="G153" s="166">
        <v>2360</v>
      </c>
      <c r="H153" s="167">
        <f t="shared" si="22"/>
        <v>0.20839733742959554</v>
      </c>
      <c r="I153" s="167">
        <f t="shared" si="23"/>
        <v>4.1777749453879845E-3</v>
      </c>
    </row>
    <row r="154" spans="2:9" x14ac:dyDescent="0.25">
      <c r="B154" s="161" t="s">
        <v>109</v>
      </c>
      <c r="C154" s="162">
        <v>2199</v>
      </c>
      <c r="D154" s="162">
        <v>4502</v>
      </c>
      <c r="E154" s="162">
        <v>4605</v>
      </c>
      <c r="F154" s="162">
        <v>5813</v>
      </c>
      <c r="G154" s="162">
        <v>6220</v>
      </c>
      <c r="H154" s="163">
        <f t="shared" si="22"/>
        <v>7.0015482539136364E-2</v>
      </c>
      <c r="I154" s="163">
        <f t="shared" si="23"/>
        <v>1.1010915322166637E-2</v>
      </c>
    </row>
    <row r="155" spans="2:9" x14ac:dyDescent="0.25">
      <c r="B155" s="165" t="s">
        <v>112</v>
      </c>
      <c r="C155" s="166">
        <v>137</v>
      </c>
      <c r="D155" s="166">
        <v>1991</v>
      </c>
      <c r="E155" s="166">
        <v>1582</v>
      </c>
      <c r="F155" s="166">
        <v>1869</v>
      </c>
      <c r="G155" s="166">
        <v>1786</v>
      </c>
      <c r="H155" s="167">
        <f t="shared" si="22"/>
        <v>-4.4408774745853363E-2</v>
      </c>
      <c r="I155" s="167">
        <f t="shared" si="23"/>
        <v>3.1616551069758221E-3</v>
      </c>
    </row>
    <row r="156" spans="2:9" x14ac:dyDescent="0.25">
      <c r="B156" s="165" t="s">
        <v>115</v>
      </c>
      <c r="C156" s="166">
        <v>492</v>
      </c>
      <c r="D156" s="166">
        <v>524</v>
      </c>
      <c r="E156" s="166">
        <v>656</v>
      </c>
      <c r="F156" s="166">
        <v>561</v>
      </c>
      <c r="G156" s="166">
        <v>601</v>
      </c>
      <c r="H156" s="167">
        <f t="shared" si="22"/>
        <v>7.1301247771835996E-2</v>
      </c>
      <c r="I156" s="167">
        <f t="shared" si="23"/>
        <v>1.0639164161771943E-3</v>
      </c>
    </row>
    <row r="157" spans="2:9" x14ac:dyDescent="0.25">
      <c r="B157" s="165" t="s">
        <v>118</v>
      </c>
      <c r="C157" s="166">
        <v>492</v>
      </c>
      <c r="D157" s="166">
        <v>556</v>
      </c>
      <c r="E157" s="166">
        <v>861</v>
      </c>
      <c r="F157" s="166">
        <v>1146</v>
      </c>
      <c r="G157" s="166">
        <v>1982</v>
      </c>
      <c r="H157" s="167">
        <f t="shared" si="22"/>
        <v>0.72949389179755664</v>
      </c>
      <c r="I157" s="167">
        <f t="shared" si="23"/>
        <v>3.5086228566775361E-3</v>
      </c>
    </row>
    <row r="158" spans="2:9" x14ac:dyDescent="0.25">
      <c r="B158" s="165" t="s">
        <v>125</v>
      </c>
      <c r="C158" s="166">
        <v>46</v>
      </c>
      <c r="D158" s="166">
        <v>152</v>
      </c>
      <c r="E158" s="166">
        <v>135</v>
      </c>
      <c r="F158" s="166">
        <v>188</v>
      </c>
      <c r="G158" s="166">
        <v>116</v>
      </c>
      <c r="H158" s="167">
        <f t="shared" si="22"/>
        <v>-0.38297872340425532</v>
      </c>
      <c r="I158" s="167">
        <f t="shared" si="23"/>
        <v>2.0534826002754499E-4</v>
      </c>
    </row>
    <row r="159" spans="2:9" x14ac:dyDescent="0.25">
      <c r="B159" s="165" t="s">
        <v>121</v>
      </c>
      <c r="C159" s="166">
        <v>232</v>
      </c>
      <c r="D159" s="166">
        <v>551</v>
      </c>
      <c r="E159" s="166">
        <v>289</v>
      </c>
      <c r="F159" s="166">
        <v>504</v>
      </c>
      <c r="G159" s="166">
        <v>313</v>
      </c>
      <c r="H159" s="167">
        <f t="shared" si="22"/>
        <v>-0.37896825396825395</v>
      </c>
      <c r="I159" s="167">
        <f t="shared" si="23"/>
        <v>5.5408625335018607E-4</v>
      </c>
    </row>
    <row r="160" spans="2:9" x14ac:dyDescent="0.25">
      <c r="B160" s="165" t="s">
        <v>130</v>
      </c>
      <c r="C160" s="166">
        <v>5</v>
      </c>
      <c r="D160" s="166">
        <v>19</v>
      </c>
      <c r="E160" s="166">
        <v>12</v>
      </c>
      <c r="F160" s="166">
        <v>6</v>
      </c>
      <c r="G160" s="166">
        <v>16</v>
      </c>
      <c r="H160" s="167">
        <f t="shared" si="22"/>
        <v>1.6666666666666665</v>
      </c>
      <c r="I160" s="167">
        <f t="shared" si="23"/>
        <v>2.8323897934833791E-5</v>
      </c>
    </row>
    <row r="161" spans="2:9" x14ac:dyDescent="0.25">
      <c r="B161" s="165" t="s">
        <v>133</v>
      </c>
      <c r="C161" s="166">
        <v>6</v>
      </c>
      <c r="D161" s="166">
        <v>13</v>
      </c>
      <c r="E161" s="166">
        <v>15</v>
      </c>
      <c r="F161" s="166">
        <v>6</v>
      </c>
      <c r="G161" s="166">
        <v>15</v>
      </c>
      <c r="H161" s="167">
        <f t="shared" si="22"/>
        <v>1.5</v>
      </c>
      <c r="I161" s="167">
        <f t="shared" si="23"/>
        <v>2.655365431390668E-5</v>
      </c>
    </row>
    <row r="162" spans="2:9" x14ac:dyDescent="0.25">
      <c r="B162" s="170" t="s">
        <v>147</v>
      </c>
      <c r="C162" s="171">
        <f>C154-SUM(C155:C161)</f>
        <v>789</v>
      </c>
      <c r="D162" s="171">
        <f>D154-SUM(D155:D161)</f>
        <v>696</v>
      </c>
      <c r="E162" s="171">
        <f>E154-SUM(E155:E161)</f>
        <v>1055</v>
      </c>
      <c r="F162" s="171">
        <f>F154-SUM(F155:F161)</f>
        <v>1533</v>
      </c>
      <c r="G162" s="171">
        <f>G154-SUM(G155:G161)</f>
        <v>1391</v>
      </c>
      <c r="H162" s="172">
        <f t="shared" si="22"/>
        <v>-9.2628832354859747E-2</v>
      </c>
      <c r="I162" s="172">
        <f t="shared" si="23"/>
        <v>2.4624088767096126E-3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F5FA4-5F12-47C5-92D4-F8A345E96356}">
  <sheetPr>
    <tabColor rgb="FFFFC000"/>
    <pageSetUpPr fitToPage="1"/>
  </sheetPr>
  <dimension ref="A1:X163"/>
  <sheetViews>
    <sheetView showGridLines="0" topLeftCell="A2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273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274</v>
      </c>
      <c r="D7" s="174" t="s">
        <v>265</v>
      </c>
      <c r="E7" s="174" t="s">
        <v>266</v>
      </c>
      <c r="F7" s="174" t="s">
        <v>267</v>
      </c>
      <c r="G7" s="174" t="s">
        <v>268</v>
      </c>
      <c r="H7" s="174" t="s">
        <v>269</v>
      </c>
      <c r="I7" s="174" t="s">
        <v>270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265</v>
      </c>
      <c r="Q7" s="174" t="s">
        <v>266</v>
      </c>
      <c r="R7" s="174" t="s">
        <v>267</v>
      </c>
      <c r="S7" s="174" t="s">
        <v>268</v>
      </c>
      <c r="T7" s="174" t="s">
        <v>269</v>
      </c>
      <c r="U7" s="174" t="s">
        <v>270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54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3334544</v>
      </c>
      <c r="D9" s="178">
        <v>1300354</v>
      </c>
      <c r="E9" s="178">
        <v>828020</v>
      </c>
      <c r="F9" s="178">
        <v>3127308</v>
      </c>
      <c r="G9" s="178">
        <v>3519163</v>
      </c>
      <c r="H9" s="178">
        <v>3743983</v>
      </c>
      <c r="I9" s="178">
        <v>3701970</v>
      </c>
      <c r="J9" s="179">
        <f>IFERROR(I9/H9-1,"-")</f>
        <v>-1.1221471892366996E-2</v>
      </c>
      <c r="K9" s="178">
        <f t="shared" ref="K9:K21" si="0">I9-H9</f>
        <v>-42013</v>
      </c>
      <c r="L9" s="179">
        <f t="shared" ref="L9:L21" si="1">I9/I$9</f>
        <v>1</v>
      </c>
      <c r="O9" s="158" t="s">
        <v>70</v>
      </c>
      <c r="P9" s="178">
        <v>65963</v>
      </c>
      <c r="Q9" s="178">
        <v>48429</v>
      </c>
      <c r="R9" s="178">
        <v>172180</v>
      </c>
      <c r="S9" s="178">
        <v>187556</v>
      </c>
      <c r="T9" s="178">
        <v>200403</v>
      </c>
      <c r="U9" s="178">
        <v>194366</v>
      </c>
      <c r="V9" s="179">
        <f>IFERROR(U9/T9-1,"-")</f>
        <v>-3.012429953643414E-2</v>
      </c>
      <c r="W9" s="178">
        <f>U9-T9</f>
        <v>-6037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649823</v>
      </c>
      <c r="D10" s="162">
        <v>213839</v>
      </c>
      <c r="E10" s="162">
        <v>408070</v>
      </c>
      <c r="F10" s="162">
        <v>632958</v>
      </c>
      <c r="G10" s="162">
        <v>670074</v>
      </c>
      <c r="H10" s="162">
        <v>659003</v>
      </c>
      <c r="I10" s="162">
        <v>662879</v>
      </c>
      <c r="J10" s="180">
        <f>IFERROR(I10/H10-1,"-")</f>
        <v>5.881612071568787E-3</v>
      </c>
      <c r="K10" s="161">
        <f t="shared" si="0"/>
        <v>3876</v>
      </c>
      <c r="L10" s="163">
        <f t="shared" si="1"/>
        <v>0.1790611485236239</v>
      </c>
      <c r="O10" s="161" t="s">
        <v>99</v>
      </c>
      <c r="P10" s="162">
        <v>2995</v>
      </c>
      <c r="Q10" s="162">
        <v>25312</v>
      </c>
      <c r="R10" s="162">
        <v>16657</v>
      </c>
      <c r="S10" s="162">
        <v>20607</v>
      </c>
      <c r="T10" s="162">
        <v>16536</v>
      </c>
      <c r="U10" s="162">
        <v>15773</v>
      </c>
      <c r="V10" s="180">
        <f>IFERROR(U10/T10-1,"-")</f>
        <v>-4.6141751330430525E-2</v>
      </c>
      <c r="W10" s="161">
        <f t="shared" ref="W10:W20" si="3">U10-T10</f>
        <v>-763</v>
      </c>
      <c r="X10" s="163">
        <f t="shared" si="2"/>
        <v>8.115102435611167E-2</v>
      </c>
    </row>
    <row r="11" spans="1:24" x14ac:dyDescent="0.25">
      <c r="A11" s="164" t="s">
        <v>105</v>
      </c>
      <c r="B11" s="165" t="s">
        <v>105</v>
      </c>
      <c r="C11" s="166">
        <v>243859</v>
      </c>
      <c r="D11" s="166">
        <v>82759</v>
      </c>
      <c r="E11" s="166">
        <v>241929</v>
      </c>
      <c r="F11" s="166">
        <v>264724</v>
      </c>
      <c r="G11" s="166">
        <v>272122</v>
      </c>
      <c r="H11" s="166">
        <v>259877</v>
      </c>
      <c r="I11" s="166">
        <v>244081</v>
      </c>
      <c r="J11" s="181">
        <f>IFERROR(I11/H11-1,"-")</f>
        <v>-6.0782600999703673E-2</v>
      </c>
      <c r="K11" s="165">
        <f t="shared" si="0"/>
        <v>-15796</v>
      </c>
      <c r="L11" s="167">
        <f t="shared" si="1"/>
        <v>6.5932733112369898E-2</v>
      </c>
      <c r="O11" s="165" t="s">
        <v>105</v>
      </c>
      <c r="P11" s="166">
        <v>1936</v>
      </c>
      <c r="Q11" s="166">
        <v>19905</v>
      </c>
      <c r="R11" s="166">
        <v>10927</v>
      </c>
      <c r="S11" s="166">
        <v>13400</v>
      </c>
      <c r="T11" s="166">
        <v>10591</v>
      </c>
      <c r="U11" s="166">
        <v>8848</v>
      </c>
      <c r="V11" s="181">
        <f>IFERROR(U11/T11-1,"-")</f>
        <v>-0.16457369464639793</v>
      </c>
      <c r="W11" s="165">
        <f t="shared" si="3"/>
        <v>-1743</v>
      </c>
      <c r="X11" s="167">
        <f t="shared" si="2"/>
        <v>4.5522365022689151E-2</v>
      </c>
    </row>
    <row r="12" spans="1:24" x14ac:dyDescent="0.25">
      <c r="A12" s="164" t="s">
        <v>102</v>
      </c>
      <c r="B12" s="165" t="s">
        <v>102</v>
      </c>
      <c r="C12" s="166">
        <v>405964</v>
      </c>
      <c r="D12" s="166">
        <v>131080</v>
      </c>
      <c r="E12" s="166">
        <v>166141</v>
      </c>
      <c r="F12" s="166">
        <v>368234</v>
      </c>
      <c r="G12" s="166">
        <v>397952</v>
      </c>
      <c r="H12" s="166">
        <v>399126</v>
      </c>
      <c r="I12" s="166">
        <v>418798</v>
      </c>
      <c r="J12" s="181">
        <f>IFERROR(I12/H12-1,"-")</f>
        <v>4.9287693610539085E-2</v>
      </c>
      <c r="K12" s="165">
        <f t="shared" si="0"/>
        <v>19672</v>
      </c>
      <c r="L12" s="167">
        <f t="shared" si="1"/>
        <v>0.11312841541125401</v>
      </c>
      <c r="O12" s="165" t="s">
        <v>102</v>
      </c>
      <c r="P12" s="166">
        <v>1059</v>
      </c>
      <c r="Q12" s="166">
        <v>5407</v>
      </c>
      <c r="R12" s="166">
        <v>5730</v>
      </c>
      <c r="S12" s="166">
        <v>7207</v>
      </c>
      <c r="T12" s="166">
        <v>5945</v>
      </c>
      <c r="U12" s="166">
        <v>6925</v>
      </c>
      <c r="V12" s="181">
        <f>IFERROR(U12/T12-1,"-")</f>
        <v>0.16484440706476033</v>
      </c>
      <c r="W12" s="165">
        <f t="shared" si="3"/>
        <v>980</v>
      </c>
      <c r="X12" s="167">
        <f t="shared" si="2"/>
        <v>3.5628659333422512E-2</v>
      </c>
    </row>
    <row r="13" spans="1:24" x14ac:dyDescent="0.25">
      <c r="A13" s="1"/>
      <c r="B13" s="161" t="s">
        <v>109</v>
      </c>
      <c r="C13" s="162">
        <v>2684721</v>
      </c>
      <c r="D13" s="162">
        <v>1086515</v>
      </c>
      <c r="E13" s="162">
        <v>419950</v>
      </c>
      <c r="F13" s="162">
        <v>2494350</v>
      </c>
      <c r="G13" s="162">
        <v>2849089</v>
      </c>
      <c r="H13" s="162">
        <v>3084980</v>
      </c>
      <c r="I13" s="162">
        <v>3039091</v>
      </c>
      <c r="J13" s="180">
        <f>IFERROR(I13/H13-1,"-")</f>
        <v>-1.4874974878281266E-2</v>
      </c>
      <c r="K13" s="161">
        <f t="shared" si="0"/>
        <v>-45889</v>
      </c>
      <c r="L13" s="163">
        <f t="shared" si="1"/>
        <v>0.82093885147637613</v>
      </c>
      <c r="O13" s="161" t="s">
        <v>109</v>
      </c>
      <c r="P13" s="162">
        <v>62968</v>
      </c>
      <c r="Q13" s="162">
        <v>23117</v>
      </c>
      <c r="R13" s="162">
        <v>155523</v>
      </c>
      <c r="S13" s="162">
        <v>166949</v>
      </c>
      <c r="T13" s="162">
        <v>183867</v>
      </c>
      <c r="U13" s="162">
        <v>178593</v>
      </c>
      <c r="V13" s="180">
        <f>IFERROR(U13/T13-1,"-")</f>
        <v>-2.8683776860448096E-2</v>
      </c>
      <c r="W13" s="161">
        <f t="shared" si="3"/>
        <v>-5274</v>
      </c>
      <c r="X13" s="163">
        <f t="shared" si="2"/>
        <v>0.91884897564388834</v>
      </c>
    </row>
    <row r="14" spans="1:24" s="57" customFormat="1" x14ac:dyDescent="0.25">
      <c r="B14" s="165" t="s">
        <v>112</v>
      </c>
      <c r="C14" s="166">
        <v>1223321</v>
      </c>
      <c r="D14" s="166">
        <v>442786</v>
      </c>
      <c r="E14" s="166">
        <v>37593</v>
      </c>
      <c r="F14" s="166">
        <v>1127278</v>
      </c>
      <c r="G14" s="166">
        <v>1313537</v>
      </c>
      <c r="H14" s="166">
        <v>1429862</v>
      </c>
      <c r="I14" s="166">
        <v>1421616</v>
      </c>
      <c r="J14" s="181">
        <f t="shared" ref="J14:J21" si="4">IFERROR(I14/H14-1,"-")</f>
        <v>-5.7669901011426772E-3</v>
      </c>
      <c r="K14" s="165">
        <f t="shared" si="0"/>
        <v>-8246</v>
      </c>
      <c r="L14" s="167">
        <f t="shared" si="1"/>
        <v>0.38401607792607717</v>
      </c>
      <c r="O14" s="165" t="s">
        <v>112</v>
      </c>
      <c r="P14" s="166">
        <v>28766</v>
      </c>
      <c r="Q14" s="166">
        <v>1277</v>
      </c>
      <c r="R14" s="166">
        <v>64768</v>
      </c>
      <c r="S14" s="166">
        <v>68685</v>
      </c>
      <c r="T14" s="166">
        <v>80755</v>
      </c>
      <c r="U14" s="166">
        <v>80745</v>
      </c>
      <c r="V14" s="181">
        <f t="shared" ref="V14:V21" si="5">IFERROR(U14/T14-1,"-")</f>
        <v>-1.2383134171256582E-4</v>
      </c>
      <c r="W14" s="165">
        <f t="shared" si="3"/>
        <v>-10</v>
      </c>
      <c r="X14" s="167">
        <f t="shared" si="2"/>
        <v>0.41542759536132862</v>
      </c>
    </row>
    <row r="15" spans="1:24" s="57" customFormat="1" x14ac:dyDescent="0.25">
      <c r="B15" s="165" t="s">
        <v>115</v>
      </c>
      <c r="C15" s="166">
        <v>360700</v>
      </c>
      <c r="D15" s="166">
        <v>142831</v>
      </c>
      <c r="E15" s="166">
        <v>67082</v>
      </c>
      <c r="F15" s="166">
        <v>260715</v>
      </c>
      <c r="G15" s="166">
        <v>300167</v>
      </c>
      <c r="H15" s="166">
        <v>318449</v>
      </c>
      <c r="I15" s="166">
        <v>307857</v>
      </c>
      <c r="J15" s="181">
        <f t="shared" si="4"/>
        <v>-3.326121294147566E-2</v>
      </c>
      <c r="K15" s="165">
        <f t="shared" si="0"/>
        <v>-10592</v>
      </c>
      <c r="L15" s="167">
        <f t="shared" si="1"/>
        <v>8.3160317344548984E-2</v>
      </c>
      <c r="O15" s="165" t="s">
        <v>115</v>
      </c>
      <c r="P15" s="166">
        <v>4028</v>
      </c>
      <c r="Q15" s="166">
        <v>2580</v>
      </c>
      <c r="R15" s="166">
        <v>10714</v>
      </c>
      <c r="S15" s="166">
        <v>14545</v>
      </c>
      <c r="T15" s="166">
        <v>16174</v>
      </c>
      <c r="U15" s="166">
        <v>15418</v>
      </c>
      <c r="V15" s="181">
        <f t="shared" si="5"/>
        <v>-4.6741684184493648E-2</v>
      </c>
      <c r="W15" s="165">
        <f t="shared" si="3"/>
        <v>-756</v>
      </c>
      <c r="X15" s="167">
        <f t="shared" si="2"/>
        <v>7.9324573227827919E-2</v>
      </c>
    </row>
    <row r="16" spans="1:24" x14ac:dyDescent="0.25">
      <c r="A16" s="1"/>
      <c r="B16" s="165" t="s">
        <v>118</v>
      </c>
      <c r="C16" s="166">
        <v>116741</v>
      </c>
      <c r="D16" s="166">
        <v>46477</v>
      </c>
      <c r="E16" s="166">
        <v>63559</v>
      </c>
      <c r="F16" s="166">
        <v>128327</v>
      </c>
      <c r="G16" s="166">
        <v>147093</v>
      </c>
      <c r="H16" s="166">
        <v>162475</v>
      </c>
      <c r="I16" s="166">
        <v>152266</v>
      </c>
      <c r="J16" s="181">
        <f t="shared" si="4"/>
        <v>-6.2834282197261171E-2</v>
      </c>
      <c r="K16" s="165">
        <f t="shared" si="0"/>
        <v>-10209</v>
      </c>
      <c r="L16" s="167">
        <f t="shared" si="1"/>
        <v>4.1131073455484515E-2</v>
      </c>
      <c r="O16" s="165" t="s">
        <v>118</v>
      </c>
      <c r="P16" s="166">
        <v>4260</v>
      </c>
      <c r="Q16" s="166">
        <v>6339</v>
      </c>
      <c r="R16" s="166">
        <v>18935</v>
      </c>
      <c r="S16" s="166">
        <v>17089</v>
      </c>
      <c r="T16" s="166">
        <v>18300</v>
      </c>
      <c r="U16" s="166">
        <v>15889</v>
      </c>
      <c r="V16" s="181">
        <f t="shared" si="5"/>
        <v>-0.13174863387978142</v>
      </c>
      <c r="W16" s="165">
        <f t="shared" si="3"/>
        <v>-2411</v>
      </c>
      <c r="X16" s="167">
        <f t="shared" si="2"/>
        <v>8.1747836555776221E-2</v>
      </c>
    </row>
    <row r="17" spans="1:24" x14ac:dyDescent="0.25">
      <c r="A17" s="1"/>
      <c r="B17" s="165" t="s">
        <v>125</v>
      </c>
      <c r="C17" s="166">
        <v>98754</v>
      </c>
      <c r="D17" s="166">
        <v>37288</v>
      </c>
      <c r="E17" s="166">
        <v>20102</v>
      </c>
      <c r="F17" s="166">
        <v>126535</v>
      </c>
      <c r="G17" s="166">
        <v>113375</v>
      </c>
      <c r="H17" s="166">
        <v>121200</v>
      </c>
      <c r="I17" s="166">
        <v>112601</v>
      </c>
      <c r="J17" s="181">
        <f t="shared" si="4"/>
        <v>-7.0948844884488493E-2</v>
      </c>
      <c r="K17" s="165">
        <f t="shared" si="0"/>
        <v>-8599</v>
      </c>
      <c r="L17" s="167">
        <f t="shared" si="1"/>
        <v>3.041650796737953E-2</v>
      </c>
      <c r="O17" s="165" t="s">
        <v>125</v>
      </c>
      <c r="P17" s="166">
        <v>933</v>
      </c>
      <c r="Q17" s="166">
        <v>415</v>
      </c>
      <c r="R17" s="166">
        <v>7158</v>
      </c>
      <c r="S17" s="166">
        <v>6343</v>
      </c>
      <c r="T17" s="166">
        <v>4902</v>
      </c>
      <c r="U17" s="166">
        <v>4414</v>
      </c>
      <c r="V17" s="181">
        <f t="shared" si="5"/>
        <v>-9.9551203590371284E-2</v>
      </c>
      <c r="W17" s="165">
        <f t="shared" si="3"/>
        <v>-488</v>
      </c>
      <c r="X17" s="167">
        <f t="shared" si="2"/>
        <v>2.2709733183787287E-2</v>
      </c>
    </row>
    <row r="18" spans="1:24" x14ac:dyDescent="0.25">
      <c r="A18" s="1"/>
      <c r="B18" s="165" t="s">
        <v>121</v>
      </c>
      <c r="C18" s="166">
        <v>95404</v>
      </c>
      <c r="D18" s="166">
        <v>42225</v>
      </c>
      <c r="E18" s="166">
        <v>26596</v>
      </c>
      <c r="F18" s="166">
        <v>105149</v>
      </c>
      <c r="G18" s="166">
        <v>103289</v>
      </c>
      <c r="H18" s="166">
        <v>111827</v>
      </c>
      <c r="I18" s="166">
        <v>101632</v>
      </c>
      <c r="J18" s="181">
        <f t="shared" si="4"/>
        <v>-9.1167607107407012E-2</v>
      </c>
      <c r="K18" s="165">
        <f t="shared" si="0"/>
        <v>-10195</v>
      </c>
      <c r="L18" s="167">
        <f t="shared" si="1"/>
        <v>2.7453490979127328E-2</v>
      </c>
      <c r="O18" s="165" t="s">
        <v>121</v>
      </c>
      <c r="P18" s="166">
        <v>1112</v>
      </c>
      <c r="Q18" s="166">
        <v>719</v>
      </c>
      <c r="R18" s="166">
        <v>3375</v>
      </c>
      <c r="S18" s="166">
        <v>3705</v>
      </c>
      <c r="T18" s="166">
        <v>4428</v>
      </c>
      <c r="U18" s="166">
        <v>3445</v>
      </c>
      <c r="V18" s="181">
        <f t="shared" si="5"/>
        <v>-0.221996386630533</v>
      </c>
      <c r="W18" s="165">
        <f t="shared" si="3"/>
        <v>-983</v>
      </c>
      <c r="X18" s="167">
        <f t="shared" si="2"/>
        <v>1.7724293343486002E-2</v>
      </c>
    </row>
    <row r="19" spans="1:24" x14ac:dyDescent="0.25">
      <c r="A19" s="1"/>
      <c r="B19" s="165" t="s">
        <v>130</v>
      </c>
      <c r="C19" s="166">
        <v>59836</v>
      </c>
      <c r="D19" s="166">
        <v>35555</v>
      </c>
      <c r="E19" s="166">
        <v>2339</v>
      </c>
      <c r="F19" s="166">
        <v>43306</v>
      </c>
      <c r="G19" s="166">
        <v>53709</v>
      </c>
      <c r="H19" s="166">
        <v>50551</v>
      </c>
      <c r="I19" s="166">
        <v>47629</v>
      </c>
      <c r="J19" s="181">
        <f t="shared" si="4"/>
        <v>-5.780301082075523E-2</v>
      </c>
      <c r="K19" s="165">
        <f t="shared" si="0"/>
        <v>-2922</v>
      </c>
      <c r="L19" s="167">
        <f t="shared" si="1"/>
        <v>1.2865852505557851E-2</v>
      </c>
      <c r="O19" s="165" t="s">
        <v>130</v>
      </c>
      <c r="P19" s="166">
        <v>2356</v>
      </c>
      <c r="Q19" s="166">
        <v>66</v>
      </c>
      <c r="R19" s="166">
        <v>2389</v>
      </c>
      <c r="S19" s="166">
        <v>2754</v>
      </c>
      <c r="T19" s="166">
        <v>2536</v>
      </c>
      <c r="U19" s="166">
        <v>2746</v>
      </c>
      <c r="V19" s="181">
        <f t="shared" si="5"/>
        <v>8.280757097791791E-2</v>
      </c>
      <c r="W19" s="165">
        <f t="shared" si="3"/>
        <v>210</v>
      </c>
      <c r="X19" s="167">
        <f t="shared" si="2"/>
        <v>1.4127985347231512E-2</v>
      </c>
    </row>
    <row r="20" spans="1:24" x14ac:dyDescent="0.25">
      <c r="A20" s="164" t="s">
        <v>146</v>
      </c>
      <c r="B20" s="165" t="s">
        <v>133</v>
      </c>
      <c r="C20" s="166">
        <v>76827</v>
      </c>
      <c r="D20" s="166">
        <v>51599</v>
      </c>
      <c r="E20" s="166">
        <v>3671</v>
      </c>
      <c r="F20" s="166">
        <v>33918</v>
      </c>
      <c r="G20" s="166">
        <v>49205</v>
      </c>
      <c r="H20" s="166">
        <v>53158</v>
      </c>
      <c r="I20" s="166">
        <v>41976</v>
      </c>
      <c r="J20" s="181">
        <f t="shared" si="4"/>
        <v>-0.21035403890289328</v>
      </c>
      <c r="K20" s="165">
        <f t="shared" si="0"/>
        <v>-11182</v>
      </c>
      <c r="L20" s="167">
        <f t="shared" si="1"/>
        <v>1.1338827705248827E-2</v>
      </c>
      <c r="O20" s="165" t="s">
        <v>133</v>
      </c>
      <c r="P20" s="166">
        <v>4700</v>
      </c>
      <c r="Q20" s="166">
        <v>65</v>
      </c>
      <c r="R20" s="166">
        <v>1142</v>
      </c>
      <c r="S20" s="166">
        <v>2040</v>
      </c>
      <c r="T20" s="166">
        <v>1877</v>
      </c>
      <c r="U20" s="166">
        <v>1362</v>
      </c>
      <c r="V20" s="181">
        <f t="shared" si="5"/>
        <v>-0.27437400106553012</v>
      </c>
      <c r="W20" s="165">
        <f t="shared" si="3"/>
        <v>-515</v>
      </c>
      <c r="X20" s="167">
        <f t="shared" si="2"/>
        <v>7.0073984133027381E-3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653138</v>
      </c>
      <c r="D21" s="171">
        <f t="shared" ref="D21:I21" si="7">D13-SUM(D14:D20)</f>
        <v>287754</v>
      </c>
      <c r="E21" s="171">
        <f t="shared" si="7"/>
        <v>199008</v>
      </c>
      <c r="F21" s="171">
        <f t="shared" si="7"/>
        <v>669122</v>
      </c>
      <c r="G21" s="171">
        <f t="shared" si="7"/>
        <v>768714</v>
      </c>
      <c r="H21" s="171">
        <f t="shared" si="7"/>
        <v>837458</v>
      </c>
      <c r="I21" s="171">
        <f t="shared" si="7"/>
        <v>853514</v>
      </c>
      <c r="J21" s="182">
        <f t="shared" si="4"/>
        <v>1.9172304760358028E-2</v>
      </c>
      <c r="K21" s="170">
        <f t="shared" si="0"/>
        <v>16056</v>
      </c>
      <c r="L21" s="172">
        <f t="shared" si="1"/>
        <v>0.23055670359295186</v>
      </c>
      <c r="O21" s="170" t="s">
        <v>147</v>
      </c>
      <c r="P21" s="171">
        <f t="shared" ref="P21:U21" si="8">P13-SUM(P14:P20)</f>
        <v>16813</v>
      </c>
      <c r="Q21" s="171">
        <f t="shared" si="8"/>
        <v>11656</v>
      </c>
      <c r="R21" s="171">
        <f t="shared" si="8"/>
        <v>47042</v>
      </c>
      <c r="S21" s="171">
        <f t="shared" si="8"/>
        <v>51788</v>
      </c>
      <c r="T21" s="171">
        <f t="shared" si="8"/>
        <v>54895</v>
      </c>
      <c r="U21" s="171">
        <f t="shared" si="8"/>
        <v>54574</v>
      </c>
      <c r="V21" s="182">
        <f t="shared" si="5"/>
        <v>-5.8475270971855009E-3</v>
      </c>
      <c r="W21" s="170">
        <f>U21-T21</f>
        <v>-321</v>
      </c>
      <c r="X21" s="172">
        <f t="shared" si="2"/>
        <v>0.28077956021114803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1236275</v>
      </c>
      <c r="D23" s="178">
        <v>439711</v>
      </c>
      <c r="E23" s="178">
        <v>317821</v>
      </c>
      <c r="F23" s="178">
        <v>1189041</v>
      </c>
      <c r="G23" s="178">
        <v>1299694</v>
      </c>
      <c r="H23" s="178">
        <v>1355014</v>
      </c>
      <c r="I23" s="178">
        <v>1282726</v>
      </c>
      <c r="J23" s="179">
        <f>IFERROR(I23/H23-1,"-")</f>
        <v>-5.3348526288289233E-2</v>
      </c>
      <c r="K23" s="178">
        <f>I23-H23</f>
        <v>-72288</v>
      </c>
      <c r="L23" s="179">
        <f t="shared" ref="L23:L35" si="9">I23/I$9</f>
        <v>0.34649821581482293</v>
      </c>
    </row>
    <row r="24" spans="1:24" x14ac:dyDescent="0.25">
      <c r="A24" s="1" t="s">
        <v>98</v>
      </c>
      <c r="B24" s="161" t="s">
        <v>99</v>
      </c>
      <c r="C24" s="162">
        <v>131964</v>
      </c>
      <c r="D24" s="162">
        <v>24401</v>
      </c>
      <c r="E24" s="162">
        <v>147436</v>
      </c>
      <c r="F24" s="162">
        <v>129908</v>
      </c>
      <c r="G24" s="162">
        <v>115754</v>
      </c>
      <c r="H24" s="162">
        <v>100261</v>
      </c>
      <c r="I24" s="162">
        <v>89072</v>
      </c>
      <c r="J24" s="180">
        <f>IFERROR(I24/H24-1,"-")</f>
        <v>-0.11159872732169041</v>
      </c>
      <c r="K24" s="161">
        <f t="shared" ref="K24:K34" si="10">I24-H24</f>
        <v>-11189</v>
      </c>
      <c r="L24" s="163">
        <f t="shared" si="9"/>
        <v>2.4060702814987695E-2</v>
      </c>
    </row>
    <row r="25" spans="1:24" x14ac:dyDescent="0.25">
      <c r="A25" s="164" t="s">
        <v>105</v>
      </c>
      <c r="B25" s="165" t="s">
        <v>105</v>
      </c>
      <c r="C25" s="166">
        <v>64627</v>
      </c>
      <c r="D25" s="166">
        <v>10723</v>
      </c>
      <c r="E25" s="166">
        <v>84540</v>
      </c>
      <c r="F25" s="166">
        <v>55274</v>
      </c>
      <c r="G25" s="166">
        <v>47717</v>
      </c>
      <c r="H25" s="166">
        <v>37846</v>
      </c>
      <c r="I25" s="166">
        <v>37813</v>
      </c>
      <c r="J25" s="181">
        <f>IFERROR(I25/H25-1,"-")</f>
        <v>-8.7195476404378081E-4</v>
      </c>
      <c r="K25" s="165">
        <f t="shared" si="10"/>
        <v>-33</v>
      </c>
      <c r="L25" s="167">
        <f t="shared" si="9"/>
        <v>1.02142913097621E-2</v>
      </c>
    </row>
    <row r="26" spans="1:24" x14ac:dyDescent="0.25">
      <c r="A26" s="164" t="s">
        <v>102</v>
      </c>
      <c r="B26" s="165" t="s">
        <v>102</v>
      </c>
      <c r="C26" s="166">
        <v>67337</v>
      </c>
      <c r="D26" s="166">
        <v>13678</v>
      </c>
      <c r="E26" s="166">
        <v>62896</v>
      </c>
      <c r="F26" s="166">
        <v>74634</v>
      </c>
      <c r="G26" s="166">
        <v>68037</v>
      </c>
      <c r="H26" s="166">
        <v>62415</v>
      </c>
      <c r="I26" s="166">
        <v>51259</v>
      </c>
      <c r="J26" s="181">
        <f>IFERROR(I26/H26-1,"-")</f>
        <v>-0.17873908515581194</v>
      </c>
      <c r="K26" s="165">
        <f t="shared" si="10"/>
        <v>-11156</v>
      </c>
      <c r="L26" s="167">
        <f t="shared" si="9"/>
        <v>1.3846411505225597E-2</v>
      </c>
    </row>
    <row r="27" spans="1:24" x14ac:dyDescent="0.25">
      <c r="A27" s="1"/>
      <c r="B27" s="161" t="s">
        <v>109</v>
      </c>
      <c r="C27" s="162">
        <v>1104311</v>
      </c>
      <c r="D27" s="162">
        <v>415310</v>
      </c>
      <c r="E27" s="162">
        <v>170385</v>
      </c>
      <c r="F27" s="162">
        <v>1059133</v>
      </c>
      <c r="G27" s="162">
        <v>1183940</v>
      </c>
      <c r="H27" s="162">
        <v>1254753</v>
      </c>
      <c r="I27" s="162">
        <v>1193654</v>
      </c>
      <c r="J27" s="180">
        <f>IFERROR(I27/H27-1,"-")</f>
        <v>-4.8694045760400706E-2</v>
      </c>
      <c r="K27" s="161">
        <f t="shared" si="10"/>
        <v>-61099</v>
      </c>
      <c r="L27" s="163">
        <f t="shared" si="9"/>
        <v>0.3224375129998352</v>
      </c>
    </row>
    <row r="28" spans="1:24" s="57" customFormat="1" x14ac:dyDescent="0.25">
      <c r="B28" s="165" t="s">
        <v>112</v>
      </c>
      <c r="C28" s="166">
        <v>545138</v>
      </c>
      <c r="D28" s="166">
        <v>190725</v>
      </c>
      <c r="E28" s="166">
        <v>17132</v>
      </c>
      <c r="F28" s="166">
        <v>521684</v>
      </c>
      <c r="G28" s="166">
        <v>604021</v>
      </c>
      <c r="H28" s="166">
        <v>646021</v>
      </c>
      <c r="I28" s="166">
        <v>624730</v>
      </c>
      <c r="J28" s="181">
        <f t="shared" ref="J28:J35" si="11">IFERROR(I28/H28-1,"-")</f>
        <v>-3.2957132972457504E-2</v>
      </c>
      <c r="K28" s="165">
        <f t="shared" si="10"/>
        <v>-21291</v>
      </c>
      <c r="L28" s="167">
        <f t="shared" si="9"/>
        <v>0.16875609472794215</v>
      </c>
    </row>
    <row r="29" spans="1:24" s="57" customFormat="1" x14ac:dyDescent="0.25">
      <c r="B29" s="165" t="s">
        <v>115</v>
      </c>
      <c r="C29" s="166">
        <v>146095</v>
      </c>
      <c r="D29" s="166">
        <v>50910</v>
      </c>
      <c r="E29" s="166">
        <v>31251</v>
      </c>
      <c r="F29" s="166">
        <v>115599</v>
      </c>
      <c r="G29" s="166">
        <v>127151</v>
      </c>
      <c r="H29" s="166">
        <v>128479</v>
      </c>
      <c r="I29" s="166">
        <v>118711</v>
      </c>
      <c r="J29" s="181">
        <f t="shared" si="11"/>
        <v>-7.6027989009877062E-2</v>
      </c>
      <c r="K29" s="165">
        <f t="shared" si="10"/>
        <v>-9768</v>
      </c>
      <c r="L29" s="167">
        <f t="shared" si="9"/>
        <v>3.2066980553597142E-2</v>
      </c>
    </row>
    <row r="30" spans="1:24" x14ac:dyDescent="0.25">
      <c r="A30" s="1"/>
      <c r="B30" s="165" t="s">
        <v>118</v>
      </c>
      <c r="C30" s="166">
        <v>38118</v>
      </c>
      <c r="D30" s="166">
        <v>16130</v>
      </c>
      <c r="E30" s="166">
        <v>23420</v>
      </c>
      <c r="F30" s="166">
        <v>43397</v>
      </c>
      <c r="G30" s="166">
        <v>45290</v>
      </c>
      <c r="H30" s="166">
        <v>45062</v>
      </c>
      <c r="I30" s="166">
        <v>36324</v>
      </c>
      <c r="J30" s="181">
        <f t="shared" si="11"/>
        <v>-0.19391061204562599</v>
      </c>
      <c r="K30" s="165">
        <f t="shared" si="10"/>
        <v>-8738</v>
      </c>
      <c r="L30" s="167">
        <f t="shared" si="9"/>
        <v>9.812073031385992E-3</v>
      </c>
    </row>
    <row r="31" spans="1:24" x14ac:dyDescent="0.25">
      <c r="A31" s="1"/>
      <c r="B31" s="165" t="s">
        <v>125</v>
      </c>
      <c r="C31" s="166">
        <v>44324</v>
      </c>
      <c r="D31" s="166">
        <v>15632</v>
      </c>
      <c r="E31" s="166">
        <v>8777</v>
      </c>
      <c r="F31" s="166">
        <v>58721</v>
      </c>
      <c r="G31" s="166">
        <v>50568</v>
      </c>
      <c r="H31" s="166">
        <v>50573</v>
      </c>
      <c r="I31" s="166">
        <v>47288</v>
      </c>
      <c r="J31" s="181">
        <f t="shared" si="11"/>
        <v>-6.4955608724022729E-2</v>
      </c>
      <c r="K31" s="165">
        <f t="shared" si="10"/>
        <v>-3285</v>
      </c>
      <c r="L31" s="167">
        <f t="shared" si="9"/>
        <v>1.2773739387407246E-2</v>
      </c>
    </row>
    <row r="32" spans="1:24" x14ac:dyDescent="0.25">
      <c r="A32" s="1"/>
      <c r="B32" s="165" t="s">
        <v>121</v>
      </c>
      <c r="C32" s="166">
        <v>51433</v>
      </c>
      <c r="D32" s="166">
        <v>20897</v>
      </c>
      <c r="E32" s="166">
        <v>15208</v>
      </c>
      <c r="F32" s="166">
        <v>61289</v>
      </c>
      <c r="G32" s="166">
        <v>55451</v>
      </c>
      <c r="H32" s="166">
        <v>58385</v>
      </c>
      <c r="I32" s="166">
        <v>54622</v>
      </c>
      <c r="J32" s="181">
        <f t="shared" si="11"/>
        <v>-6.4451485826839128E-2</v>
      </c>
      <c r="K32" s="165">
        <f t="shared" si="10"/>
        <v>-3763</v>
      </c>
      <c r="L32" s="167">
        <f t="shared" si="9"/>
        <v>1.4754846743760755E-2</v>
      </c>
    </row>
    <row r="33" spans="1:12" x14ac:dyDescent="0.25">
      <c r="A33" s="1"/>
      <c r="B33" s="165" t="s">
        <v>130</v>
      </c>
      <c r="C33" s="166">
        <v>25417</v>
      </c>
      <c r="D33" s="166">
        <v>14159</v>
      </c>
      <c r="E33" s="166">
        <v>410</v>
      </c>
      <c r="F33" s="166">
        <v>16676</v>
      </c>
      <c r="G33" s="166">
        <v>18996</v>
      </c>
      <c r="H33" s="166">
        <v>18776</v>
      </c>
      <c r="I33" s="166">
        <v>16666</v>
      </c>
      <c r="J33" s="181">
        <f t="shared" si="11"/>
        <v>-0.11237750319556883</v>
      </c>
      <c r="K33" s="165">
        <f t="shared" si="10"/>
        <v>-2110</v>
      </c>
      <c r="L33" s="167">
        <f t="shared" si="9"/>
        <v>4.5019273521935618E-3</v>
      </c>
    </row>
    <row r="34" spans="1:12" x14ac:dyDescent="0.25">
      <c r="A34" s="164" t="s">
        <v>146</v>
      </c>
      <c r="B34" s="165" t="s">
        <v>133</v>
      </c>
      <c r="C34" s="166">
        <v>24370</v>
      </c>
      <c r="D34" s="166">
        <v>16043</v>
      </c>
      <c r="E34" s="166">
        <v>517</v>
      </c>
      <c r="F34" s="166">
        <v>10519</v>
      </c>
      <c r="G34" s="166">
        <v>17297</v>
      </c>
      <c r="H34" s="166">
        <v>17552</v>
      </c>
      <c r="I34" s="166">
        <v>13790</v>
      </c>
      <c r="J34" s="181">
        <f t="shared" si="11"/>
        <v>-0.21433454876937097</v>
      </c>
      <c r="K34" s="165">
        <f t="shared" si="10"/>
        <v>-3762</v>
      </c>
      <c r="L34" s="167">
        <f t="shared" si="9"/>
        <v>3.7250436929526713E-3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229416</v>
      </c>
      <c r="D35" s="171">
        <f t="shared" ref="D35:I35" si="13">D27-SUM(D28:D34)</f>
        <v>90814</v>
      </c>
      <c r="E35" s="171">
        <f t="shared" si="13"/>
        <v>73670</v>
      </c>
      <c r="F35" s="171">
        <f t="shared" si="13"/>
        <v>231248</v>
      </c>
      <c r="G35" s="171">
        <f t="shared" si="13"/>
        <v>265166</v>
      </c>
      <c r="H35" s="171">
        <f t="shared" si="13"/>
        <v>289905</v>
      </c>
      <c r="I35" s="171">
        <f t="shared" si="13"/>
        <v>281523</v>
      </c>
      <c r="J35" s="182">
        <f t="shared" si="11"/>
        <v>-2.8912919749573107E-2</v>
      </c>
      <c r="K35" s="170">
        <f>I35-H35</f>
        <v>-8382</v>
      </c>
      <c r="L35" s="172">
        <f t="shared" si="9"/>
        <v>7.6046807510595713E-2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918946</v>
      </c>
      <c r="D37" s="178">
        <v>324285</v>
      </c>
      <c r="E37" s="178">
        <v>139606</v>
      </c>
      <c r="F37" s="178">
        <v>824563</v>
      </c>
      <c r="G37" s="178">
        <v>905307</v>
      </c>
      <c r="H37" s="178">
        <v>958144</v>
      </c>
      <c r="I37" s="178">
        <v>983095</v>
      </c>
      <c r="J37" s="179">
        <f>IFERROR(I37/H37-1,"-")</f>
        <v>2.6040970877028835E-2</v>
      </c>
      <c r="K37" s="178">
        <f>I37-H37</f>
        <v>24951</v>
      </c>
      <c r="L37" s="179">
        <f t="shared" ref="L37:L49" si="14">I37/I$9</f>
        <v>0.26555995861662846</v>
      </c>
    </row>
    <row r="38" spans="1:12" x14ac:dyDescent="0.25">
      <c r="A38" s="1" t="s">
        <v>98</v>
      </c>
      <c r="B38" s="161" t="s">
        <v>99</v>
      </c>
      <c r="C38" s="162">
        <v>78092</v>
      </c>
      <c r="D38" s="162">
        <v>17239</v>
      </c>
      <c r="E38" s="162">
        <v>43913</v>
      </c>
      <c r="F38" s="162">
        <v>75385</v>
      </c>
      <c r="G38" s="162">
        <v>69669</v>
      </c>
      <c r="H38" s="162">
        <v>69133</v>
      </c>
      <c r="I38" s="162">
        <v>71105</v>
      </c>
      <c r="J38" s="180">
        <f>IFERROR(I38/H38-1,"-")</f>
        <v>2.8524727698783447E-2</v>
      </c>
      <c r="K38" s="161">
        <f t="shared" ref="K38:K48" si="15">I38-H38</f>
        <v>1972</v>
      </c>
      <c r="L38" s="163">
        <f t="shared" si="14"/>
        <v>1.9207340956301645E-2</v>
      </c>
    </row>
    <row r="39" spans="1:12" x14ac:dyDescent="0.25">
      <c r="A39" s="164" t="s">
        <v>105</v>
      </c>
      <c r="B39" s="165" t="s">
        <v>105</v>
      </c>
      <c r="C39" s="166">
        <v>30969</v>
      </c>
      <c r="D39" s="166">
        <v>6178</v>
      </c>
      <c r="E39" s="166">
        <v>30519</v>
      </c>
      <c r="F39" s="166">
        <v>30455</v>
      </c>
      <c r="G39" s="166">
        <v>28706</v>
      </c>
      <c r="H39" s="166">
        <v>30716</v>
      </c>
      <c r="I39" s="166">
        <v>28893</v>
      </c>
      <c r="J39" s="181">
        <f>IFERROR(I39/H39-1,"-")</f>
        <v>-5.9350175804141148E-2</v>
      </c>
      <c r="K39" s="165">
        <f t="shared" si="15"/>
        <v>-1823</v>
      </c>
      <c r="L39" s="167">
        <f t="shared" si="14"/>
        <v>7.8047634097521048E-3</v>
      </c>
    </row>
    <row r="40" spans="1:12" x14ac:dyDescent="0.25">
      <c r="A40" s="164" t="s">
        <v>102</v>
      </c>
      <c r="B40" s="165" t="s">
        <v>102</v>
      </c>
      <c r="C40" s="166">
        <v>47123</v>
      </c>
      <c r="D40" s="166">
        <v>11061</v>
      </c>
      <c r="E40" s="166">
        <v>13394</v>
      </c>
      <c r="F40" s="166">
        <v>44930</v>
      </c>
      <c r="G40" s="166">
        <v>40963</v>
      </c>
      <c r="H40" s="166">
        <v>38417</v>
      </c>
      <c r="I40" s="166">
        <v>42212</v>
      </c>
      <c r="J40" s="181">
        <f>IFERROR(I40/H40-1,"-")</f>
        <v>9.8784392326313863E-2</v>
      </c>
      <c r="K40" s="165">
        <f t="shared" si="15"/>
        <v>3795</v>
      </c>
      <c r="L40" s="167">
        <f t="shared" si="14"/>
        <v>1.1402577546549541E-2</v>
      </c>
    </row>
    <row r="41" spans="1:12" x14ac:dyDescent="0.25">
      <c r="A41" s="1"/>
      <c r="B41" s="161" t="s">
        <v>109</v>
      </c>
      <c r="C41" s="162">
        <v>840854</v>
      </c>
      <c r="D41" s="162">
        <v>307046</v>
      </c>
      <c r="E41" s="162">
        <v>95693</v>
      </c>
      <c r="F41" s="162">
        <v>749178</v>
      </c>
      <c r="G41" s="162">
        <v>835638</v>
      </c>
      <c r="H41" s="162">
        <v>889011</v>
      </c>
      <c r="I41" s="162">
        <v>911990</v>
      </c>
      <c r="J41" s="180">
        <f>IFERROR(I41/H41-1,"-")</f>
        <v>2.584782415515674E-2</v>
      </c>
      <c r="K41" s="161">
        <f t="shared" si="15"/>
        <v>22979</v>
      </c>
      <c r="L41" s="163">
        <f t="shared" si="14"/>
        <v>0.24635261766032679</v>
      </c>
    </row>
    <row r="42" spans="1:12" s="57" customFormat="1" x14ac:dyDescent="0.25">
      <c r="B42" s="165" t="s">
        <v>112</v>
      </c>
      <c r="C42" s="166">
        <v>456808</v>
      </c>
      <c r="D42" s="166">
        <v>140970</v>
      </c>
      <c r="E42" s="166">
        <v>8636</v>
      </c>
      <c r="F42" s="166">
        <v>377874</v>
      </c>
      <c r="G42" s="166">
        <v>433276</v>
      </c>
      <c r="H42" s="166">
        <v>469809</v>
      </c>
      <c r="I42" s="166">
        <v>478988</v>
      </c>
      <c r="J42" s="181">
        <f t="shared" ref="J42:J49" si="16">IFERROR(I42/H42-1,"-")</f>
        <v>1.9537727033752006E-2</v>
      </c>
      <c r="K42" s="165">
        <f t="shared" si="15"/>
        <v>9179</v>
      </c>
      <c r="L42" s="167">
        <f t="shared" si="14"/>
        <v>0.12938732620739768</v>
      </c>
    </row>
    <row r="43" spans="1:12" s="57" customFormat="1" x14ac:dyDescent="0.25">
      <c r="B43" s="165" t="s">
        <v>115</v>
      </c>
      <c r="C43" s="166">
        <v>39935</v>
      </c>
      <c r="D43" s="166">
        <v>14886</v>
      </c>
      <c r="E43" s="166">
        <v>6506</v>
      </c>
      <c r="F43" s="166">
        <v>25918</v>
      </c>
      <c r="G43" s="166">
        <v>30910</v>
      </c>
      <c r="H43" s="166">
        <v>30281</v>
      </c>
      <c r="I43" s="166">
        <v>32609</v>
      </c>
      <c r="J43" s="181">
        <f t="shared" si="16"/>
        <v>7.687989168125231E-2</v>
      </c>
      <c r="K43" s="165">
        <f t="shared" si="15"/>
        <v>2328</v>
      </c>
      <c r="L43" s="167">
        <f t="shared" si="14"/>
        <v>8.8085532837921428E-3</v>
      </c>
    </row>
    <row r="44" spans="1:12" x14ac:dyDescent="0.25">
      <c r="A44" s="1"/>
      <c r="B44" s="165" t="s">
        <v>118</v>
      </c>
      <c r="C44" s="166">
        <v>17509</v>
      </c>
      <c r="D44" s="166">
        <v>7059</v>
      </c>
      <c r="E44" s="166">
        <v>10045</v>
      </c>
      <c r="F44" s="166">
        <v>17777</v>
      </c>
      <c r="G44" s="166">
        <v>20198</v>
      </c>
      <c r="H44" s="166">
        <v>20812</v>
      </c>
      <c r="I44" s="166">
        <v>21822</v>
      </c>
      <c r="J44" s="181">
        <f t="shared" si="16"/>
        <v>4.8529694407072776E-2</v>
      </c>
      <c r="K44" s="165">
        <f t="shared" si="15"/>
        <v>1010</v>
      </c>
      <c r="L44" s="167">
        <f t="shared" si="14"/>
        <v>5.894699308746424E-3</v>
      </c>
    </row>
    <row r="45" spans="1:12" x14ac:dyDescent="0.25">
      <c r="A45" s="1"/>
      <c r="B45" s="165" t="s">
        <v>125</v>
      </c>
      <c r="C45" s="166">
        <v>38899</v>
      </c>
      <c r="D45" s="166">
        <v>13054</v>
      </c>
      <c r="E45" s="166">
        <v>6920</v>
      </c>
      <c r="F45" s="166">
        <v>42948</v>
      </c>
      <c r="G45" s="166">
        <v>38443</v>
      </c>
      <c r="H45" s="166">
        <v>40791</v>
      </c>
      <c r="I45" s="166">
        <v>37148</v>
      </c>
      <c r="J45" s="181">
        <f t="shared" si="16"/>
        <v>-8.930891618249126E-2</v>
      </c>
      <c r="K45" s="165">
        <f t="shared" si="15"/>
        <v>-3643</v>
      </c>
      <c r="L45" s="167">
        <f t="shared" si="14"/>
        <v>1.0034657223046108E-2</v>
      </c>
    </row>
    <row r="46" spans="1:12" x14ac:dyDescent="0.25">
      <c r="A46" s="1"/>
      <c r="B46" s="165" t="s">
        <v>121</v>
      </c>
      <c r="C46" s="166">
        <v>28374</v>
      </c>
      <c r="D46" s="166">
        <v>11786</v>
      </c>
      <c r="E46" s="166">
        <v>5229</v>
      </c>
      <c r="F46" s="166">
        <v>26262</v>
      </c>
      <c r="G46" s="166">
        <v>29696</v>
      </c>
      <c r="H46" s="166">
        <v>32519</v>
      </c>
      <c r="I46" s="166">
        <v>27695</v>
      </c>
      <c r="J46" s="181">
        <f t="shared" si="16"/>
        <v>-0.14834404501983456</v>
      </c>
      <c r="K46" s="165">
        <f t="shared" si="15"/>
        <v>-4824</v>
      </c>
      <c r="L46" s="167">
        <f t="shared" si="14"/>
        <v>7.4811519272171305E-3</v>
      </c>
    </row>
    <row r="47" spans="1:12" x14ac:dyDescent="0.25">
      <c r="A47" s="1"/>
      <c r="B47" s="165" t="s">
        <v>130</v>
      </c>
      <c r="C47" s="166">
        <v>22094</v>
      </c>
      <c r="D47" s="166">
        <v>12179</v>
      </c>
      <c r="E47" s="166">
        <v>1385</v>
      </c>
      <c r="F47" s="166">
        <v>16381</v>
      </c>
      <c r="G47" s="166">
        <v>18548</v>
      </c>
      <c r="H47" s="166">
        <v>17489</v>
      </c>
      <c r="I47" s="166">
        <v>17681</v>
      </c>
      <c r="J47" s="181">
        <f t="shared" si="16"/>
        <v>1.0978329235519446E-2</v>
      </c>
      <c r="K47" s="165">
        <f t="shared" si="15"/>
        <v>192</v>
      </c>
      <c r="L47" s="167">
        <f t="shared" si="14"/>
        <v>4.776105695075865E-3</v>
      </c>
    </row>
    <row r="48" spans="1:12" x14ac:dyDescent="0.25">
      <c r="A48" s="164" t="s">
        <v>146</v>
      </c>
      <c r="B48" s="165" t="s">
        <v>133</v>
      </c>
      <c r="C48" s="166">
        <v>32257</v>
      </c>
      <c r="D48" s="166">
        <v>20180</v>
      </c>
      <c r="E48" s="166">
        <v>2187</v>
      </c>
      <c r="F48" s="166">
        <v>14923</v>
      </c>
      <c r="G48" s="166">
        <v>18408</v>
      </c>
      <c r="H48" s="166">
        <v>19925</v>
      </c>
      <c r="I48" s="166">
        <v>15744</v>
      </c>
      <c r="J48" s="181">
        <f t="shared" si="16"/>
        <v>-0.20983688833124214</v>
      </c>
      <c r="K48" s="165">
        <f t="shared" si="15"/>
        <v>-4181</v>
      </c>
      <c r="L48" s="167">
        <f t="shared" si="14"/>
        <v>4.2528707688068781E-3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204978</v>
      </c>
      <c r="D49" s="171">
        <f t="shared" ref="D49:I49" si="18">D41-SUM(D42:D48)</f>
        <v>86932</v>
      </c>
      <c r="E49" s="171">
        <f t="shared" si="18"/>
        <v>54785</v>
      </c>
      <c r="F49" s="171">
        <f t="shared" si="18"/>
        <v>227095</v>
      </c>
      <c r="G49" s="171">
        <f t="shared" si="18"/>
        <v>246159</v>
      </c>
      <c r="H49" s="171">
        <f t="shared" si="18"/>
        <v>257385</v>
      </c>
      <c r="I49" s="171">
        <f t="shared" si="18"/>
        <v>280303</v>
      </c>
      <c r="J49" s="182">
        <f t="shared" si="16"/>
        <v>8.9041707947238535E-2</v>
      </c>
      <c r="K49" s="170">
        <f>I49-H49</f>
        <v>22918</v>
      </c>
      <c r="L49" s="172">
        <f t="shared" si="14"/>
        <v>7.5717253246244565E-2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30021</v>
      </c>
      <c r="D51" s="178">
        <v>11900</v>
      </c>
      <c r="E51" s="178">
        <v>7616</v>
      </c>
      <c r="F51" s="178">
        <v>21504</v>
      </c>
      <c r="G51" s="178">
        <v>32605</v>
      </c>
      <c r="H51" s="178">
        <v>28406</v>
      </c>
      <c r="I51" s="178">
        <v>27330</v>
      </c>
      <c r="J51" s="179">
        <f>IFERROR(I51/H51-1,"-")</f>
        <v>-3.7879321270154143E-2</v>
      </c>
      <c r="K51" s="178">
        <f>I51-H51</f>
        <v>-1076</v>
      </c>
      <c r="L51" s="179">
        <f t="shared" ref="L51:L63" si="19">I51/I$9</f>
        <v>7.3825557743579769E-3</v>
      </c>
    </row>
    <row r="52" spans="1:12" x14ac:dyDescent="0.25">
      <c r="A52" s="1" t="s">
        <v>98</v>
      </c>
      <c r="B52" s="161" t="s">
        <v>99</v>
      </c>
      <c r="C52" s="162">
        <v>6424</v>
      </c>
      <c r="D52" s="162">
        <v>1180</v>
      </c>
      <c r="E52" s="162">
        <v>2479</v>
      </c>
      <c r="F52" s="162">
        <v>2754</v>
      </c>
      <c r="G52" s="162">
        <v>13771</v>
      </c>
      <c r="H52" s="162">
        <v>7447</v>
      </c>
      <c r="I52" s="162">
        <v>5089</v>
      </c>
      <c r="J52" s="180">
        <f>IFERROR(I52/H52-1,"-")</f>
        <v>-0.31663757217671551</v>
      </c>
      <c r="K52" s="161">
        <f t="shared" ref="K52:K62" si="20">I52-H52</f>
        <v>-2358</v>
      </c>
      <c r="L52" s="163">
        <f t="shared" si="19"/>
        <v>1.3746734846581685E-3</v>
      </c>
    </row>
    <row r="53" spans="1:12" x14ac:dyDescent="0.25">
      <c r="A53" s="164" t="s">
        <v>105</v>
      </c>
      <c r="B53" s="165" t="s">
        <v>105</v>
      </c>
      <c r="C53" s="166">
        <v>3432</v>
      </c>
      <c r="D53" s="166">
        <v>576</v>
      </c>
      <c r="E53" s="166">
        <v>1236</v>
      </c>
      <c r="F53" s="166">
        <v>1068</v>
      </c>
      <c r="G53" s="166">
        <v>10205</v>
      </c>
      <c r="H53" s="166">
        <v>4969</v>
      </c>
      <c r="I53" s="166">
        <v>2977</v>
      </c>
      <c r="J53" s="181">
        <f>IFERROR(I53/H53-1,"-")</f>
        <v>-0.40088549003823704</v>
      </c>
      <c r="K53" s="165">
        <f t="shared" si="20"/>
        <v>-1992</v>
      </c>
      <c r="L53" s="167">
        <f t="shared" si="19"/>
        <v>8.041664303060262E-4</v>
      </c>
    </row>
    <row r="54" spans="1:12" x14ac:dyDescent="0.25">
      <c r="A54" s="164" t="s">
        <v>102</v>
      </c>
      <c r="B54" s="165" t="s">
        <v>102</v>
      </c>
      <c r="C54" s="166">
        <v>2992</v>
      </c>
      <c r="D54" s="166">
        <v>604</v>
      </c>
      <c r="E54" s="166">
        <v>1243</v>
      </c>
      <c r="F54" s="166">
        <v>1686</v>
      </c>
      <c r="G54" s="166">
        <v>3566</v>
      </c>
      <c r="H54" s="166">
        <v>2478</v>
      </c>
      <c r="I54" s="166">
        <v>2112</v>
      </c>
      <c r="J54" s="181">
        <f>IFERROR(I54/H54-1,"-")</f>
        <v>-0.14769975786924938</v>
      </c>
      <c r="K54" s="165">
        <f t="shared" si="20"/>
        <v>-366</v>
      </c>
      <c r="L54" s="167">
        <f t="shared" si="19"/>
        <v>5.7050705435214219E-4</v>
      </c>
    </row>
    <row r="55" spans="1:12" x14ac:dyDescent="0.25">
      <c r="A55" s="1"/>
      <c r="B55" s="161" t="s">
        <v>109</v>
      </c>
      <c r="C55" s="162">
        <v>23597</v>
      </c>
      <c r="D55" s="162">
        <v>10720</v>
      </c>
      <c r="E55" s="162">
        <v>5137</v>
      </c>
      <c r="F55" s="162">
        <v>18750</v>
      </c>
      <c r="G55" s="162">
        <v>18834</v>
      </c>
      <c r="H55" s="162">
        <v>20959</v>
      </c>
      <c r="I55" s="162">
        <v>22241</v>
      </c>
      <c r="J55" s="180">
        <f>IFERROR(I55/H55-1,"-")</f>
        <v>6.1167040412233309E-2</v>
      </c>
      <c r="K55" s="161">
        <f t="shared" si="20"/>
        <v>1282</v>
      </c>
      <c r="L55" s="163">
        <f t="shared" si="19"/>
        <v>6.0078822896998084E-3</v>
      </c>
    </row>
    <row r="56" spans="1:12" s="57" customFormat="1" x14ac:dyDescent="0.25">
      <c r="B56" s="165" t="s">
        <v>112</v>
      </c>
      <c r="C56" s="166">
        <v>7193</v>
      </c>
      <c r="D56" s="166">
        <v>3648</v>
      </c>
      <c r="E56" s="166">
        <v>175</v>
      </c>
      <c r="F56" s="166">
        <v>7073</v>
      </c>
      <c r="G56" s="166">
        <v>6156</v>
      </c>
      <c r="H56" s="166">
        <v>7484</v>
      </c>
      <c r="I56" s="166">
        <v>8173</v>
      </c>
      <c r="J56" s="181">
        <f t="shared" ref="J56:J63" si="21">IFERROR(I56/H56-1,"-")</f>
        <v>9.2063067878140004E-2</v>
      </c>
      <c r="K56" s="165">
        <f t="shared" si="20"/>
        <v>689</v>
      </c>
      <c r="L56" s="167">
        <f t="shared" si="19"/>
        <v>2.2077434447064673E-3</v>
      </c>
    </row>
    <row r="57" spans="1:12" s="57" customFormat="1" x14ac:dyDescent="0.25">
      <c r="B57" s="165" t="s">
        <v>115</v>
      </c>
      <c r="C57" s="166">
        <v>6473</v>
      </c>
      <c r="D57" s="166">
        <v>2760</v>
      </c>
      <c r="E57" s="166">
        <v>1937</v>
      </c>
      <c r="F57" s="166">
        <v>4389</v>
      </c>
      <c r="G57" s="166">
        <v>3385</v>
      </c>
      <c r="H57" s="166">
        <v>4335</v>
      </c>
      <c r="I57" s="166">
        <v>4512</v>
      </c>
      <c r="J57" s="181">
        <f t="shared" si="21"/>
        <v>4.0830449826989579E-2</v>
      </c>
      <c r="K57" s="165">
        <f t="shared" si="20"/>
        <v>177</v>
      </c>
      <c r="L57" s="167">
        <f t="shared" si="19"/>
        <v>1.2188105252068492E-3</v>
      </c>
    </row>
    <row r="58" spans="1:12" x14ac:dyDescent="0.25">
      <c r="A58" s="1"/>
      <c r="B58" s="165" t="s">
        <v>118</v>
      </c>
      <c r="C58" s="166">
        <v>1617</v>
      </c>
      <c r="D58" s="166">
        <v>468</v>
      </c>
      <c r="E58" s="166">
        <v>747</v>
      </c>
      <c r="F58" s="166">
        <v>1341</v>
      </c>
      <c r="G58" s="166">
        <v>1819</v>
      </c>
      <c r="H58" s="166">
        <v>1343</v>
      </c>
      <c r="I58" s="166">
        <v>1424</v>
      </c>
      <c r="J58" s="181">
        <f t="shared" si="21"/>
        <v>6.0312732688011961E-2</v>
      </c>
      <c r="K58" s="165">
        <f t="shared" si="20"/>
        <v>81</v>
      </c>
      <c r="L58" s="167">
        <f t="shared" si="19"/>
        <v>3.8466005937379288E-4</v>
      </c>
    </row>
    <row r="59" spans="1:12" x14ac:dyDescent="0.25">
      <c r="A59" s="1"/>
      <c r="B59" s="165" t="s">
        <v>125</v>
      </c>
      <c r="C59" s="166">
        <v>572</v>
      </c>
      <c r="D59" s="166">
        <v>223</v>
      </c>
      <c r="E59" s="166">
        <v>128</v>
      </c>
      <c r="F59" s="166">
        <v>521</v>
      </c>
      <c r="G59" s="166">
        <v>424</v>
      </c>
      <c r="H59" s="166">
        <v>679</v>
      </c>
      <c r="I59" s="166">
        <v>651</v>
      </c>
      <c r="J59" s="181">
        <f t="shared" si="21"/>
        <v>-4.123711340206182E-2</v>
      </c>
      <c r="K59" s="165">
        <f t="shared" si="20"/>
        <v>-28</v>
      </c>
      <c r="L59" s="167">
        <f t="shared" si="19"/>
        <v>1.7585231646933931E-4</v>
      </c>
    </row>
    <row r="60" spans="1:12" x14ac:dyDescent="0.25">
      <c r="A60" s="1"/>
      <c r="B60" s="165" t="s">
        <v>121</v>
      </c>
      <c r="C60" s="166">
        <v>594</v>
      </c>
      <c r="D60" s="166">
        <v>213</v>
      </c>
      <c r="E60" s="166">
        <v>173</v>
      </c>
      <c r="F60" s="166">
        <v>470</v>
      </c>
      <c r="G60" s="166">
        <v>433</v>
      </c>
      <c r="H60" s="166">
        <v>459</v>
      </c>
      <c r="I60" s="166">
        <v>585</v>
      </c>
      <c r="J60" s="181">
        <f t="shared" si="21"/>
        <v>0.27450980392156854</v>
      </c>
      <c r="K60" s="165">
        <f t="shared" si="20"/>
        <v>126</v>
      </c>
      <c r="L60" s="167">
        <f t="shared" si="19"/>
        <v>1.5802397102083484E-4</v>
      </c>
    </row>
    <row r="61" spans="1:12" x14ac:dyDescent="0.25">
      <c r="A61" s="1"/>
      <c r="B61" s="165" t="s">
        <v>130</v>
      </c>
      <c r="C61" s="166">
        <v>189</v>
      </c>
      <c r="D61" s="166">
        <v>147</v>
      </c>
      <c r="E61" s="166">
        <v>39</v>
      </c>
      <c r="F61" s="166">
        <v>68</v>
      </c>
      <c r="G61" s="166">
        <v>170</v>
      </c>
      <c r="H61" s="166">
        <v>99</v>
      </c>
      <c r="I61" s="166">
        <v>180</v>
      </c>
      <c r="J61" s="181">
        <f t="shared" si="21"/>
        <v>0.81818181818181812</v>
      </c>
      <c r="K61" s="165">
        <f t="shared" si="20"/>
        <v>81</v>
      </c>
      <c r="L61" s="167">
        <f t="shared" si="19"/>
        <v>4.8622760314103034E-5</v>
      </c>
    </row>
    <row r="62" spans="1:12" x14ac:dyDescent="0.25">
      <c r="A62" s="164" t="s">
        <v>146</v>
      </c>
      <c r="B62" s="165" t="s">
        <v>133</v>
      </c>
      <c r="C62" s="166">
        <v>325</v>
      </c>
      <c r="D62" s="166">
        <v>253</v>
      </c>
      <c r="E62" s="166">
        <v>19</v>
      </c>
      <c r="F62" s="166">
        <v>101</v>
      </c>
      <c r="G62" s="166">
        <v>159</v>
      </c>
      <c r="H62" s="166">
        <v>97</v>
      </c>
      <c r="I62" s="166">
        <v>437</v>
      </c>
      <c r="J62" s="181">
        <f t="shared" si="21"/>
        <v>3.5051546391752577</v>
      </c>
      <c r="K62" s="165">
        <f t="shared" si="20"/>
        <v>340</v>
      </c>
      <c r="L62" s="167">
        <f t="shared" si="19"/>
        <v>1.1804525698479458E-4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6634</v>
      </c>
      <c r="D63" s="171">
        <f t="shared" ref="D63:I63" si="23">D55-SUM(D56:D62)</f>
        <v>3008</v>
      </c>
      <c r="E63" s="171">
        <f t="shared" si="23"/>
        <v>1919</v>
      </c>
      <c r="F63" s="171">
        <f t="shared" si="23"/>
        <v>4787</v>
      </c>
      <c r="G63" s="171">
        <f t="shared" si="23"/>
        <v>6288</v>
      </c>
      <c r="H63" s="171">
        <f t="shared" si="23"/>
        <v>6463</v>
      </c>
      <c r="I63" s="171">
        <f t="shared" si="23"/>
        <v>6279</v>
      </c>
      <c r="J63" s="182">
        <f t="shared" si="21"/>
        <v>-2.8469750889679735E-2</v>
      </c>
      <c r="K63" s="170">
        <f>I63-H63</f>
        <v>-184</v>
      </c>
      <c r="L63" s="172">
        <f t="shared" si="19"/>
        <v>1.6961239556236274E-3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90031</v>
      </c>
      <c r="D65" s="178">
        <v>29538</v>
      </c>
      <c r="E65" s="178">
        <v>23661</v>
      </c>
      <c r="F65" s="178">
        <v>106766</v>
      </c>
      <c r="G65" s="178">
        <v>127703</v>
      </c>
      <c r="H65" s="178">
        <v>155107</v>
      </c>
      <c r="I65" s="178">
        <v>129030</v>
      </c>
      <c r="J65" s="179">
        <f>IFERROR(I65/H65-1,"-")</f>
        <v>-0.16812265081524369</v>
      </c>
      <c r="K65" s="178">
        <f>I65-H65</f>
        <v>-26077</v>
      </c>
      <c r="L65" s="179">
        <f t="shared" ref="L65:L77" si="24">I65/I$9</f>
        <v>3.4854415351826193E-2</v>
      </c>
    </row>
    <row r="66" spans="1:12" x14ac:dyDescent="0.25">
      <c r="A66" s="1" t="s">
        <v>98</v>
      </c>
      <c r="B66" s="161" t="s">
        <v>99</v>
      </c>
      <c r="C66" s="162">
        <v>23540</v>
      </c>
      <c r="D66" s="162">
        <v>6589</v>
      </c>
      <c r="E66" s="162">
        <v>11879</v>
      </c>
      <c r="F66" s="162">
        <v>29253</v>
      </c>
      <c r="G66" s="162">
        <v>30243</v>
      </c>
      <c r="H66" s="162">
        <v>36940</v>
      </c>
      <c r="I66" s="162">
        <v>28608</v>
      </c>
      <c r="J66" s="180">
        <f>IFERROR(I66/H66-1,"-")</f>
        <v>-0.22555495397942604</v>
      </c>
      <c r="K66" s="161">
        <f t="shared" ref="K66:K76" si="25">I66-H66</f>
        <v>-8332</v>
      </c>
      <c r="L66" s="163">
        <f t="shared" si="24"/>
        <v>7.7277773725881087E-3</v>
      </c>
    </row>
    <row r="67" spans="1:12" x14ac:dyDescent="0.25">
      <c r="A67" s="164" t="s">
        <v>105</v>
      </c>
      <c r="B67" s="165" t="s">
        <v>105</v>
      </c>
      <c r="C67" s="166">
        <v>12422</v>
      </c>
      <c r="D67" s="166">
        <v>2565</v>
      </c>
      <c r="E67" s="166">
        <v>11342</v>
      </c>
      <c r="F67" s="166">
        <v>23432</v>
      </c>
      <c r="G67" s="166">
        <v>22337</v>
      </c>
      <c r="H67" s="166">
        <v>21299</v>
      </c>
      <c r="I67" s="166">
        <v>10557</v>
      </c>
      <c r="J67" s="181">
        <f>IFERROR(I67/H67-1,"-")</f>
        <v>-0.50434292689797644</v>
      </c>
      <c r="K67" s="165">
        <f t="shared" si="25"/>
        <v>-10742</v>
      </c>
      <c r="L67" s="167">
        <f t="shared" si="24"/>
        <v>2.8517248924221426E-3</v>
      </c>
    </row>
    <row r="68" spans="1:12" x14ac:dyDescent="0.25">
      <c r="A68" s="164" t="s">
        <v>102</v>
      </c>
      <c r="B68" s="165" t="s">
        <v>102</v>
      </c>
      <c r="C68" s="166">
        <v>11118</v>
      </c>
      <c r="D68" s="166">
        <v>4024</v>
      </c>
      <c r="E68" s="166">
        <v>537</v>
      </c>
      <c r="F68" s="166">
        <v>5821</v>
      </c>
      <c r="G68" s="166">
        <v>7906</v>
      </c>
      <c r="H68" s="166">
        <v>15641</v>
      </c>
      <c r="I68" s="166">
        <v>18051</v>
      </c>
      <c r="J68" s="181">
        <f>IFERROR(I68/H68-1,"-")</f>
        <v>0.15408221980691761</v>
      </c>
      <c r="K68" s="165">
        <f t="shared" si="25"/>
        <v>2410</v>
      </c>
      <c r="L68" s="167">
        <f t="shared" si="24"/>
        <v>4.8760524801659657E-3</v>
      </c>
    </row>
    <row r="69" spans="1:12" x14ac:dyDescent="0.25">
      <c r="A69" s="1"/>
      <c r="B69" s="161" t="s">
        <v>109</v>
      </c>
      <c r="C69" s="162">
        <v>66491</v>
      </c>
      <c r="D69" s="162">
        <v>22949</v>
      </c>
      <c r="E69" s="162">
        <v>11782</v>
      </c>
      <c r="F69" s="162">
        <v>77513</v>
      </c>
      <c r="G69" s="162">
        <v>97460</v>
      </c>
      <c r="H69" s="162">
        <v>118167</v>
      </c>
      <c r="I69" s="162">
        <v>100422</v>
      </c>
      <c r="J69" s="180">
        <f>IFERROR(I69/H69-1,"-")</f>
        <v>-0.15016882886084948</v>
      </c>
      <c r="K69" s="161">
        <f t="shared" si="25"/>
        <v>-17745</v>
      </c>
      <c r="L69" s="163">
        <f t="shared" si="24"/>
        <v>2.7126637979238082E-2</v>
      </c>
    </row>
    <row r="70" spans="1:12" s="57" customFormat="1" x14ac:dyDescent="0.25">
      <c r="B70" s="165" t="s">
        <v>112</v>
      </c>
      <c r="C70" s="166">
        <v>29255</v>
      </c>
      <c r="D70" s="166">
        <v>9198</v>
      </c>
      <c r="E70" s="166">
        <v>1409</v>
      </c>
      <c r="F70" s="166">
        <v>33813</v>
      </c>
      <c r="G70" s="166">
        <v>34901</v>
      </c>
      <c r="H70" s="166">
        <v>48623</v>
      </c>
      <c r="I70" s="166">
        <v>50789</v>
      </c>
      <c r="J70" s="181">
        <f t="shared" ref="J70:J77" si="26">IFERROR(I70/H70-1,"-")</f>
        <v>4.4546819406453775E-2</v>
      </c>
      <c r="K70" s="165">
        <f t="shared" si="25"/>
        <v>2166</v>
      </c>
      <c r="L70" s="167">
        <f t="shared" si="24"/>
        <v>1.371945207551655E-2</v>
      </c>
    </row>
    <row r="71" spans="1:12" s="57" customFormat="1" x14ac:dyDescent="0.25">
      <c r="B71" s="165" t="s">
        <v>115</v>
      </c>
      <c r="C71" s="166">
        <v>8049</v>
      </c>
      <c r="D71" s="166">
        <v>2626</v>
      </c>
      <c r="E71" s="166">
        <v>2113</v>
      </c>
      <c r="F71" s="166">
        <v>6702</v>
      </c>
      <c r="G71" s="166">
        <v>6992</v>
      </c>
      <c r="H71" s="166">
        <v>7510</v>
      </c>
      <c r="I71" s="166">
        <v>7274</v>
      </c>
      <c r="J71" s="181">
        <f t="shared" si="26"/>
        <v>-3.1424766977363516E-2</v>
      </c>
      <c r="K71" s="165">
        <f t="shared" si="25"/>
        <v>-236</v>
      </c>
      <c r="L71" s="167">
        <f t="shared" si="24"/>
        <v>1.9648997695821415E-3</v>
      </c>
    </row>
    <row r="72" spans="1:12" x14ac:dyDescent="0.25">
      <c r="A72" s="1"/>
      <c r="B72" s="165" t="s">
        <v>118</v>
      </c>
      <c r="C72" s="166">
        <v>7284</v>
      </c>
      <c r="D72" s="166">
        <v>2915</v>
      </c>
      <c r="E72" s="166">
        <v>1634</v>
      </c>
      <c r="F72" s="166">
        <v>9988</v>
      </c>
      <c r="G72" s="166">
        <v>12374</v>
      </c>
      <c r="H72" s="166">
        <v>13532</v>
      </c>
      <c r="I72" s="166">
        <v>6760</v>
      </c>
      <c r="J72" s="181">
        <f t="shared" si="26"/>
        <v>-0.50044339343777711</v>
      </c>
      <c r="K72" s="165">
        <f t="shared" si="25"/>
        <v>-6772</v>
      </c>
      <c r="L72" s="167">
        <f t="shared" si="24"/>
        <v>1.8260547762407582E-3</v>
      </c>
    </row>
    <row r="73" spans="1:12" x14ac:dyDescent="0.25">
      <c r="A73" s="1"/>
      <c r="B73" s="165" t="s">
        <v>125</v>
      </c>
      <c r="C73" s="166">
        <v>1421</v>
      </c>
      <c r="D73" s="166">
        <v>233</v>
      </c>
      <c r="E73" s="166">
        <v>502</v>
      </c>
      <c r="F73" s="166">
        <v>2462</v>
      </c>
      <c r="G73" s="166">
        <v>2846</v>
      </c>
      <c r="H73" s="166">
        <v>4373</v>
      </c>
      <c r="I73" s="166">
        <v>3692</v>
      </c>
      <c r="J73" s="181">
        <f t="shared" si="26"/>
        <v>-0.15572833295220667</v>
      </c>
      <c r="K73" s="165">
        <f t="shared" si="25"/>
        <v>-681</v>
      </c>
      <c r="L73" s="167">
        <f t="shared" si="24"/>
        <v>9.9730683933149113E-4</v>
      </c>
    </row>
    <row r="74" spans="1:12" x14ac:dyDescent="0.25">
      <c r="A74" s="1"/>
      <c r="B74" s="165" t="s">
        <v>121</v>
      </c>
      <c r="C74" s="166">
        <v>1552</v>
      </c>
      <c r="D74" s="166">
        <v>590</v>
      </c>
      <c r="E74" s="166">
        <v>933</v>
      </c>
      <c r="F74" s="166">
        <v>2363</v>
      </c>
      <c r="G74" s="166">
        <v>2338</v>
      </c>
      <c r="H74" s="166">
        <v>2820</v>
      </c>
      <c r="I74" s="166">
        <v>2135</v>
      </c>
      <c r="J74" s="181">
        <f t="shared" si="26"/>
        <v>-0.24290780141843971</v>
      </c>
      <c r="K74" s="165">
        <f t="shared" si="25"/>
        <v>-685</v>
      </c>
      <c r="L74" s="167">
        <f t="shared" si="24"/>
        <v>5.7671996261449989E-4</v>
      </c>
    </row>
    <row r="75" spans="1:12" x14ac:dyDescent="0.25">
      <c r="A75" s="1"/>
      <c r="B75" s="165" t="s">
        <v>130</v>
      </c>
      <c r="C75" s="166">
        <v>1400</v>
      </c>
      <c r="D75" s="166">
        <v>833</v>
      </c>
      <c r="E75" s="166">
        <v>2</v>
      </c>
      <c r="F75" s="166">
        <v>1447</v>
      </c>
      <c r="G75" s="166">
        <v>3939</v>
      </c>
      <c r="H75" s="166">
        <v>2835</v>
      </c>
      <c r="I75" s="166">
        <v>1799</v>
      </c>
      <c r="J75" s="181">
        <f t="shared" si="26"/>
        <v>-0.36543209876543215</v>
      </c>
      <c r="K75" s="165">
        <f t="shared" si="25"/>
        <v>-1036</v>
      </c>
      <c r="L75" s="167">
        <f t="shared" si="24"/>
        <v>4.8595747669484085E-4</v>
      </c>
    </row>
    <row r="76" spans="1:12" x14ac:dyDescent="0.25">
      <c r="A76" s="164" t="s">
        <v>146</v>
      </c>
      <c r="B76" s="165" t="s">
        <v>133</v>
      </c>
      <c r="C76" s="166">
        <v>1511</v>
      </c>
      <c r="D76" s="166">
        <v>961</v>
      </c>
      <c r="E76" s="166">
        <v>0</v>
      </c>
      <c r="F76" s="166">
        <v>479</v>
      </c>
      <c r="G76" s="166">
        <v>1088</v>
      </c>
      <c r="H76" s="166">
        <v>2071</v>
      </c>
      <c r="I76" s="166">
        <v>2307</v>
      </c>
      <c r="J76" s="181">
        <f t="shared" si="26"/>
        <v>0.1139546112988894</v>
      </c>
      <c r="K76" s="165">
        <f t="shared" si="25"/>
        <v>236</v>
      </c>
      <c r="L76" s="167">
        <f t="shared" si="24"/>
        <v>6.2318171135908719E-4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16019</v>
      </c>
      <c r="D77" s="171">
        <f t="shared" ref="D77:I77" si="28">D69-SUM(D70:D76)</f>
        <v>5593</v>
      </c>
      <c r="E77" s="171">
        <f t="shared" si="28"/>
        <v>5189</v>
      </c>
      <c r="F77" s="171">
        <f t="shared" si="28"/>
        <v>20259</v>
      </c>
      <c r="G77" s="171">
        <f t="shared" si="28"/>
        <v>32982</v>
      </c>
      <c r="H77" s="171">
        <f t="shared" si="28"/>
        <v>36403</v>
      </c>
      <c r="I77" s="171">
        <f t="shared" si="28"/>
        <v>25666</v>
      </c>
      <c r="J77" s="182">
        <f t="shared" si="26"/>
        <v>-0.29494821855341591</v>
      </c>
      <c r="K77" s="170">
        <f>I77-H77</f>
        <v>-10737</v>
      </c>
      <c r="L77" s="172">
        <f t="shared" si="24"/>
        <v>6.9330653678987136E-3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537772</v>
      </c>
      <c r="D79" s="178">
        <v>183101</v>
      </c>
      <c r="E79" s="178">
        <v>121455</v>
      </c>
      <c r="F79" s="178">
        <v>456752</v>
      </c>
      <c r="G79" s="178">
        <v>530374</v>
      </c>
      <c r="H79" s="178">
        <v>611065</v>
      </c>
      <c r="I79" s="178">
        <v>622231</v>
      </c>
      <c r="J79" s="179">
        <f>IFERROR(I79/H79-1,"-")</f>
        <v>1.8273015145688243E-2</v>
      </c>
      <c r="K79" s="178">
        <f>I79-H79</f>
        <v>11166</v>
      </c>
      <c r="L79" s="179">
        <f t="shared" ref="L79:L91" si="29">I79/I$9</f>
        <v>0.16808104873891469</v>
      </c>
    </row>
    <row r="80" spans="1:12" x14ac:dyDescent="0.25">
      <c r="A80" s="1" t="s">
        <v>98</v>
      </c>
      <c r="B80" s="161" t="s">
        <v>99</v>
      </c>
      <c r="C80" s="162">
        <v>234355</v>
      </c>
      <c r="D80" s="162">
        <v>56011</v>
      </c>
      <c r="E80" s="162">
        <v>70671</v>
      </c>
      <c r="F80" s="162">
        <v>219164</v>
      </c>
      <c r="G80" s="162">
        <v>231110</v>
      </c>
      <c r="H80" s="162">
        <v>244578</v>
      </c>
      <c r="I80" s="162">
        <v>254069</v>
      </c>
      <c r="J80" s="180">
        <f>IFERROR(I80/H80-1,"-")</f>
        <v>3.8805616204237392E-2</v>
      </c>
      <c r="K80" s="161">
        <f t="shared" ref="K80:K90" si="30">I80-H80</f>
        <v>9491</v>
      </c>
      <c r="L80" s="163">
        <f t="shared" si="29"/>
        <v>6.8630756056910242E-2</v>
      </c>
    </row>
    <row r="81" spans="1:12" x14ac:dyDescent="0.25">
      <c r="A81" s="164" t="s">
        <v>105</v>
      </c>
      <c r="B81" s="165" t="s">
        <v>105</v>
      </c>
      <c r="C81" s="166">
        <v>42706</v>
      </c>
      <c r="D81" s="166">
        <v>9469</v>
      </c>
      <c r="E81" s="166">
        <v>28815</v>
      </c>
      <c r="F81" s="166">
        <v>59972</v>
      </c>
      <c r="G81" s="166">
        <v>59964</v>
      </c>
      <c r="H81" s="166">
        <v>68617</v>
      </c>
      <c r="I81" s="166">
        <v>56880</v>
      </c>
      <c r="J81" s="181">
        <f>IFERROR(I81/H81-1,"-")</f>
        <v>-0.17105090575221882</v>
      </c>
      <c r="K81" s="165">
        <f t="shared" si="30"/>
        <v>-11737</v>
      </c>
      <c r="L81" s="167">
        <f t="shared" si="29"/>
        <v>1.5364792259256558E-2</v>
      </c>
    </row>
    <row r="82" spans="1:12" x14ac:dyDescent="0.25">
      <c r="A82" s="164" t="s">
        <v>102</v>
      </c>
      <c r="B82" s="165" t="s">
        <v>102</v>
      </c>
      <c r="C82" s="166">
        <v>191649</v>
      </c>
      <c r="D82" s="166">
        <v>46542</v>
      </c>
      <c r="E82" s="166">
        <v>41856</v>
      </c>
      <c r="F82" s="166">
        <v>159192</v>
      </c>
      <c r="G82" s="166">
        <v>171146</v>
      </c>
      <c r="H82" s="166">
        <v>175961</v>
      </c>
      <c r="I82" s="166">
        <v>197189</v>
      </c>
      <c r="J82" s="181">
        <f>IFERROR(I82/H82-1,"-")</f>
        <v>0.12064036917271448</v>
      </c>
      <c r="K82" s="165">
        <f t="shared" si="30"/>
        <v>21228</v>
      </c>
      <c r="L82" s="167">
        <f t="shared" si="29"/>
        <v>5.3265963797653679E-2</v>
      </c>
    </row>
    <row r="83" spans="1:12" x14ac:dyDescent="0.25">
      <c r="A83" s="1"/>
      <c r="B83" s="161" t="s">
        <v>109</v>
      </c>
      <c r="C83" s="162">
        <v>303417</v>
      </c>
      <c r="D83" s="162">
        <v>127090</v>
      </c>
      <c r="E83" s="162">
        <v>50784</v>
      </c>
      <c r="F83" s="162">
        <v>237588</v>
      </c>
      <c r="G83" s="162">
        <v>299264</v>
      </c>
      <c r="H83" s="162">
        <v>366487</v>
      </c>
      <c r="I83" s="162">
        <v>368162</v>
      </c>
      <c r="J83" s="180">
        <f>IFERROR(I83/H83-1,"-")</f>
        <v>4.5704213246309244E-3</v>
      </c>
      <c r="K83" s="161">
        <f t="shared" si="30"/>
        <v>1675</v>
      </c>
      <c r="L83" s="163">
        <f t="shared" si="29"/>
        <v>9.9450292682004449E-2</v>
      </c>
    </row>
    <row r="84" spans="1:12" s="57" customFormat="1" x14ac:dyDescent="0.25">
      <c r="B84" s="165" t="s">
        <v>112</v>
      </c>
      <c r="C84" s="166">
        <v>49625</v>
      </c>
      <c r="D84" s="166">
        <v>21229</v>
      </c>
      <c r="E84" s="166">
        <v>3468</v>
      </c>
      <c r="F84" s="166">
        <v>44105</v>
      </c>
      <c r="G84" s="166">
        <v>58158</v>
      </c>
      <c r="H84" s="166">
        <v>73097</v>
      </c>
      <c r="I84" s="166">
        <v>74779</v>
      </c>
      <c r="J84" s="181">
        <f t="shared" ref="J84:J91" si="31">IFERROR(I84/H84-1,"-")</f>
        <v>2.3010520267589651E-2</v>
      </c>
      <c r="K84" s="165">
        <f t="shared" si="30"/>
        <v>1682</v>
      </c>
      <c r="L84" s="167">
        <f t="shared" si="29"/>
        <v>2.0199785519601724E-2</v>
      </c>
    </row>
    <row r="85" spans="1:12" s="57" customFormat="1" x14ac:dyDescent="0.25">
      <c r="B85" s="165" t="s">
        <v>115</v>
      </c>
      <c r="C85" s="166">
        <v>120405</v>
      </c>
      <c r="D85" s="166">
        <v>46896</v>
      </c>
      <c r="E85" s="166">
        <v>12048</v>
      </c>
      <c r="F85" s="166">
        <v>76797</v>
      </c>
      <c r="G85" s="166">
        <v>91120</v>
      </c>
      <c r="H85" s="166">
        <v>105428</v>
      </c>
      <c r="I85" s="166">
        <v>102033</v>
      </c>
      <c r="J85" s="181">
        <f t="shared" si="31"/>
        <v>-3.2202071555943346E-2</v>
      </c>
      <c r="K85" s="165">
        <f t="shared" si="30"/>
        <v>-3395</v>
      </c>
      <c r="L85" s="167">
        <f t="shared" si="29"/>
        <v>2.7561811684049302E-2</v>
      </c>
    </row>
    <row r="86" spans="1:12" x14ac:dyDescent="0.25">
      <c r="A86" s="1"/>
      <c r="B86" s="165" t="s">
        <v>118</v>
      </c>
      <c r="C86" s="166">
        <v>16612</v>
      </c>
      <c r="D86" s="166">
        <v>6810</v>
      </c>
      <c r="E86" s="166">
        <v>8680</v>
      </c>
      <c r="F86" s="166">
        <v>20265</v>
      </c>
      <c r="G86" s="166">
        <v>26214</v>
      </c>
      <c r="H86" s="166">
        <v>40162</v>
      </c>
      <c r="I86" s="166">
        <v>40046</v>
      </c>
      <c r="J86" s="181">
        <f t="shared" si="31"/>
        <v>-2.8883023753797366E-3</v>
      </c>
      <c r="K86" s="165">
        <f t="shared" si="30"/>
        <v>-116</v>
      </c>
      <c r="L86" s="167">
        <f t="shared" si="29"/>
        <v>1.0817483664103168E-2</v>
      </c>
    </row>
    <row r="87" spans="1:12" x14ac:dyDescent="0.25">
      <c r="A87" s="1"/>
      <c r="B87" s="165" t="s">
        <v>125</v>
      </c>
      <c r="C87" s="166">
        <v>6075</v>
      </c>
      <c r="D87" s="166">
        <v>1878</v>
      </c>
      <c r="E87" s="166">
        <v>1202</v>
      </c>
      <c r="F87" s="166">
        <v>6888</v>
      </c>
      <c r="G87" s="166">
        <v>6905</v>
      </c>
      <c r="H87" s="166">
        <v>11347</v>
      </c>
      <c r="I87" s="166">
        <v>10425</v>
      </c>
      <c r="J87" s="181">
        <f t="shared" si="31"/>
        <v>-8.125495725742482E-2</v>
      </c>
      <c r="K87" s="165">
        <f t="shared" si="30"/>
        <v>-922</v>
      </c>
      <c r="L87" s="167">
        <f t="shared" si="29"/>
        <v>2.816068201525134E-3</v>
      </c>
    </row>
    <row r="88" spans="1:12" x14ac:dyDescent="0.25">
      <c r="A88" s="1"/>
      <c r="B88" s="165" t="s">
        <v>121</v>
      </c>
      <c r="C88" s="166">
        <v>4528</v>
      </c>
      <c r="D88" s="166">
        <v>1330</v>
      </c>
      <c r="E88" s="166">
        <v>1237</v>
      </c>
      <c r="F88" s="166">
        <v>3919</v>
      </c>
      <c r="G88" s="166">
        <v>4093</v>
      </c>
      <c r="H88" s="166">
        <v>5733</v>
      </c>
      <c r="I88" s="166">
        <v>5762</v>
      </c>
      <c r="J88" s="181">
        <f t="shared" si="31"/>
        <v>5.0584336298622468E-3</v>
      </c>
      <c r="K88" s="165">
        <f t="shared" si="30"/>
        <v>29</v>
      </c>
      <c r="L88" s="167">
        <f t="shared" si="29"/>
        <v>1.5564685829436758E-3</v>
      </c>
    </row>
    <row r="89" spans="1:12" x14ac:dyDescent="0.25">
      <c r="A89" s="1"/>
      <c r="B89" s="165" t="s">
        <v>130</v>
      </c>
      <c r="C89" s="166">
        <v>6628</v>
      </c>
      <c r="D89" s="166">
        <v>4100</v>
      </c>
      <c r="E89" s="166">
        <v>281</v>
      </c>
      <c r="F89" s="166">
        <v>4599</v>
      </c>
      <c r="G89" s="166">
        <v>6864</v>
      </c>
      <c r="H89" s="166">
        <v>6089</v>
      </c>
      <c r="I89" s="166">
        <v>6274</v>
      </c>
      <c r="J89" s="181">
        <f t="shared" si="31"/>
        <v>3.0382657250780154E-2</v>
      </c>
      <c r="K89" s="165">
        <f t="shared" si="30"/>
        <v>185</v>
      </c>
      <c r="L89" s="167">
        <f t="shared" si="29"/>
        <v>1.6947733233926802E-3</v>
      </c>
    </row>
    <row r="90" spans="1:12" x14ac:dyDescent="0.25">
      <c r="A90" s="164" t="s">
        <v>146</v>
      </c>
      <c r="B90" s="165" t="s">
        <v>133</v>
      </c>
      <c r="C90" s="166">
        <v>9115</v>
      </c>
      <c r="D90" s="166">
        <v>6540</v>
      </c>
      <c r="E90" s="166">
        <v>565</v>
      </c>
      <c r="F90" s="166">
        <v>4180</v>
      </c>
      <c r="G90" s="166">
        <v>7198</v>
      </c>
      <c r="H90" s="166">
        <v>7814</v>
      </c>
      <c r="I90" s="166">
        <v>5360</v>
      </c>
      <c r="J90" s="181">
        <f t="shared" si="31"/>
        <v>-0.31405170207320199</v>
      </c>
      <c r="K90" s="165">
        <f t="shared" si="30"/>
        <v>-2454</v>
      </c>
      <c r="L90" s="167">
        <f t="shared" si="29"/>
        <v>1.4478777515755125E-3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90429</v>
      </c>
      <c r="D91" s="171">
        <f t="shared" ref="D91:I91" si="33">D83-SUM(D84:D90)</f>
        <v>38307</v>
      </c>
      <c r="E91" s="171">
        <f t="shared" si="33"/>
        <v>23303</v>
      </c>
      <c r="F91" s="171">
        <f t="shared" si="33"/>
        <v>76835</v>
      </c>
      <c r="G91" s="171">
        <f t="shared" si="33"/>
        <v>98712</v>
      </c>
      <c r="H91" s="171">
        <f t="shared" si="33"/>
        <v>116817</v>
      </c>
      <c r="I91" s="171">
        <f t="shared" si="33"/>
        <v>123483</v>
      </c>
      <c r="J91" s="182">
        <f t="shared" si="31"/>
        <v>5.706361231670054E-2</v>
      </c>
      <c r="K91" s="170">
        <f>I91-H91</f>
        <v>6666</v>
      </c>
      <c r="L91" s="172">
        <f t="shared" si="29"/>
        <v>3.3356023954813248E-2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33053</v>
      </c>
      <c r="D93" s="178">
        <v>13511</v>
      </c>
      <c r="E93" s="178">
        <v>14777</v>
      </c>
      <c r="F93" s="178">
        <v>30304</v>
      </c>
      <c r="G93" s="178">
        <v>36788</v>
      </c>
      <c r="H93" s="178">
        <v>35530</v>
      </c>
      <c r="I93" s="178">
        <v>33664</v>
      </c>
      <c r="J93" s="179">
        <f>IFERROR(I93/H93-1,"-")</f>
        <v>-5.2518998029833952E-2</v>
      </c>
      <c r="K93" s="178">
        <f>I93-H93</f>
        <v>-1866</v>
      </c>
      <c r="L93" s="179">
        <f t="shared" ref="L93:L105" si="34">I93/I$9</f>
        <v>9.0935366845220252E-3</v>
      </c>
    </row>
    <row r="94" spans="1:12" x14ac:dyDescent="0.25">
      <c r="A94" s="1" t="s">
        <v>98</v>
      </c>
      <c r="B94" s="161" t="s">
        <v>99</v>
      </c>
      <c r="C94" s="162">
        <v>20995</v>
      </c>
      <c r="D94" s="162">
        <v>7669</v>
      </c>
      <c r="E94" s="162">
        <v>9230</v>
      </c>
      <c r="F94" s="162">
        <v>19005</v>
      </c>
      <c r="G94" s="162">
        <v>23768</v>
      </c>
      <c r="H94" s="162">
        <v>20858</v>
      </c>
      <c r="I94" s="162">
        <v>19727</v>
      </c>
      <c r="J94" s="180">
        <f>IFERROR(I94/H94-1,"-")</f>
        <v>-5.4223799021957952E-2</v>
      </c>
      <c r="K94" s="161">
        <f t="shared" ref="K94:K104" si="35">I94-H94</f>
        <v>-1131</v>
      </c>
      <c r="L94" s="163">
        <f t="shared" si="34"/>
        <v>5.3287844039795031E-3</v>
      </c>
    </row>
    <row r="95" spans="1:12" x14ac:dyDescent="0.25">
      <c r="A95" s="164" t="s">
        <v>105</v>
      </c>
      <c r="B95" s="165" t="s">
        <v>105</v>
      </c>
      <c r="C95" s="166">
        <v>10034</v>
      </c>
      <c r="D95" s="166">
        <v>4352</v>
      </c>
      <c r="E95" s="166">
        <v>4982</v>
      </c>
      <c r="F95" s="166">
        <v>9097</v>
      </c>
      <c r="G95" s="166">
        <v>7291</v>
      </c>
      <c r="H95" s="166">
        <v>6367</v>
      </c>
      <c r="I95" s="166">
        <v>6435</v>
      </c>
      <c r="J95" s="181">
        <f>IFERROR(I95/H95-1,"-")</f>
        <v>1.0680069106329571E-2</v>
      </c>
      <c r="K95" s="165">
        <f t="shared" si="35"/>
        <v>68</v>
      </c>
      <c r="L95" s="167">
        <f t="shared" si="34"/>
        <v>1.7382636812291834E-3</v>
      </c>
    </row>
    <row r="96" spans="1:12" x14ac:dyDescent="0.25">
      <c r="A96" s="164" t="s">
        <v>102</v>
      </c>
      <c r="B96" s="165" t="s">
        <v>102</v>
      </c>
      <c r="C96" s="166">
        <v>10961</v>
      </c>
      <c r="D96" s="166">
        <v>3317</v>
      </c>
      <c r="E96" s="166">
        <v>4248</v>
      </c>
      <c r="F96" s="166">
        <v>9908</v>
      </c>
      <c r="G96" s="166">
        <v>16477</v>
      </c>
      <c r="H96" s="166">
        <v>14491</v>
      </c>
      <c r="I96" s="166">
        <v>13292</v>
      </c>
      <c r="J96" s="181">
        <f>IFERROR(I96/H96-1,"-")</f>
        <v>-8.2741011662411101E-2</v>
      </c>
      <c r="K96" s="165">
        <f t="shared" si="35"/>
        <v>-1199</v>
      </c>
      <c r="L96" s="167">
        <f t="shared" si="34"/>
        <v>3.5905207227503195E-3</v>
      </c>
    </row>
    <row r="97" spans="1:12" x14ac:dyDescent="0.25">
      <c r="A97" s="1"/>
      <c r="B97" s="161" t="s">
        <v>109</v>
      </c>
      <c r="C97" s="162">
        <v>12058</v>
      </c>
      <c r="D97" s="162">
        <v>5842</v>
      </c>
      <c r="E97" s="162">
        <v>5547</v>
      </c>
      <c r="F97" s="162">
        <v>11299</v>
      </c>
      <c r="G97" s="162">
        <v>13020</v>
      </c>
      <c r="H97" s="162">
        <v>14672</v>
      </c>
      <c r="I97" s="162">
        <v>13937</v>
      </c>
      <c r="J97" s="180">
        <f>IFERROR(I97/H97-1,"-")</f>
        <v>-5.0095419847328237E-2</v>
      </c>
      <c r="K97" s="161">
        <f t="shared" si="35"/>
        <v>-735</v>
      </c>
      <c r="L97" s="163">
        <f t="shared" si="34"/>
        <v>3.7647522805425221E-3</v>
      </c>
    </row>
    <row r="98" spans="1:12" s="57" customFormat="1" x14ac:dyDescent="0.25">
      <c r="B98" s="165" t="s">
        <v>112</v>
      </c>
      <c r="C98" s="166">
        <v>1666</v>
      </c>
      <c r="D98" s="166">
        <v>1092</v>
      </c>
      <c r="E98" s="166">
        <v>209</v>
      </c>
      <c r="F98" s="166">
        <v>1568</v>
      </c>
      <c r="G98" s="166">
        <v>1933</v>
      </c>
      <c r="H98" s="166">
        <v>2200</v>
      </c>
      <c r="I98" s="166">
        <v>1831</v>
      </c>
      <c r="J98" s="181">
        <f t="shared" ref="J98:J105" si="36">IFERROR(I98/H98-1,"-")</f>
        <v>-0.16772727272727272</v>
      </c>
      <c r="K98" s="165">
        <f t="shared" si="35"/>
        <v>-369</v>
      </c>
      <c r="L98" s="167">
        <f t="shared" si="34"/>
        <v>4.9460152297290359E-4</v>
      </c>
    </row>
    <row r="99" spans="1:12" s="57" customFormat="1" x14ac:dyDescent="0.25">
      <c r="B99" s="165" t="s">
        <v>115</v>
      </c>
      <c r="C99" s="166">
        <v>2719</v>
      </c>
      <c r="D99" s="166">
        <v>1303</v>
      </c>
      <c r="E99" s="166">
        <v>919</v>
      </c>
      <c r="F99" s="166">
        <v>2369</v>
      </c>
      <c r="G99" s="166">
        <v>2543</v>
      </c>
      <c r="H99" s="166">
        <v>3020</v>
      </c>
      <c r="I99" s="166">
        <v>2731</v>
      </c>
      <c r="J99" s="181">
        <f t="shared" si="36"/>
        <v>-9.569536423841063E-2</v>
      </c>
      <c r="K99" s="165">
        <f t="shared" si="35"/>
        <v>-289</v>
      </c>
      <c r="L99" s="167">
        <f t="shared" si="34"/>
        <v>7.3771532454341873E-4</v>
      </c>
    </row>
    <row r="100" spans="1:12" x14ac:dyDescent="0.25">
      <c r="A100" s="1"/>
      <c r="B100" s="165" t="s">
        <v>118</v>
      </c>
      <c r="C100" s="166">
        <v>2344</v>
      </c>
      <c r="D100" s="166">
        <v>1217</v>
      </c>
      <c r="E100" s="166">
        <v>2151</v>
      </c>
      <c r="F100" s="166">
        <v>2089</v>
      </c>
      <c r="G100" s="166">
        <v>2359</v>
      </c>
      <c r="H100" s="166">
        <v>2376</v>
      </c>
      <c r="I100" s="166">
        <v>2269</v>
      </c>
      <c r="J100" s="181">
        <f t="shared" si="36"/>
        <v>-4.5033670033669981E-2</v>
      </c>
      <c r="K100" s="165">
        <f t="shared" si="35"/>
        <v>-107</v>
      </c>
      <c r="L100" s="167">
        <f t="shared" si="34"/>
        <v>6.1291690640388763E-4</v>
      </c>
    </row>
    <row r="101" spans="1:12" x14ac:dyDescent="0.25">
      <c r="A101" s="1"/>
      <c r="B101" s="165" t="s">
        <v>125</v>
      </c>
      <c r="C101" s="166">
        <v>405</v>
      </c>
      <c r="D101" s="166">
        <v>278</v>
      </c>
      <c r="E101" s="166">
        <v>108</v>
      </c>
      <c r="F101" s="166">
        <v>786</v>
      </c>
      <c r="G101" s="166">
        <v>629</v>
      </c>
      <c r="H101" s="166">
        <v>696</v>
      </c>
      <c r="I101" s="166">
        <v>652</v>
      </c>
      <c r="J101" s="181">
        <f t="shared" si="36"/>
        <v>-6.3218390804597679E-2</v>
      </c>
      <c r="K101" s="165">
        <f t="shared" si="35"/>
        <v>-44</v>
      </c>
      <c r="L101" s="167">
        <f t="shared" si="34"/>
        <v>1.7612244291552876E-4</v>
      </c>
    </row>
    <row r="102" spans="1:12" x14ac:dyDescent="0.25">
      <c r="A102" s="1"/>
      <c r="B102" s="165" t="s">
        <v>121</v>
      </c>
      <c r="C102" s="166">
        <v>354</v>
      </c>
      <c r="D102" s="166">
        <v>141</v>
      </c>
      <c r="E102" s="166">
        <v>207</v>
      </c>
      <c r="F102" s="166">
        <v>465</v>
      </c>
      <c r="G102" s="166">
        <v>355</v>
      </c>
      <c r="H102" s="166">
        <v>580</v>
      </c>
      <c r="I102" s="166">
        <v>568</v>
      </c>
      <c r="J102" s="181">
        <f t="shared" si="36"/>
        <v>-2.0689655172413834E-2</v>
      </c>
      <c r="K102" s="165">
        <f t="shared" si="35"/>
        <v>-12</v>
      </c>
      <c r="L102" s="167">
        <f t="shared" si="34"/>
        <v>1.5343182143561402E-4</v>
      </c>
    </row>
    <row r="103" spans="1:12" x14ac:dyDescent="0.25">
      <c r="A103" s="1"/>
      <c r="B103" s="165" t="s">
        <v>130</v>
      </c>
      <c r="C103" s="166">
        <v>123</v>
      </c>
      <c r="D103" s="166">
        <v>125</v>
      </c>
      <c r="E103" s="166">
        <v>19</v>
      </c>
      <c r="F103" s="166">
        <v>190</v>
      </c>
      <c r="G103" s="166">
        <v>99</v>
      </c>
      <c r="H103" s="166">
        <v>175</v>
      </c>
      <c r="I103" s="166">
        <v>155</v>
      </c>
      <c r="J103" s="181">
        <f t="shared" si="36"/>
        <v>-0.11428571428571432</v>
      </c>
      <c r="K103" s="165">
        <f t="shared" si="35"/>
        <v>-20</v>
      </c>
      <c r="L103" s="167">
        <f t="shared" si="34"/>
        <v>4.1869599159366498E-5</v>
      </c>
    </row>
    <row r="104" spans="1:12" x14ac:dyDescent="0.25">
      <c r="A104" s="164" t="s">
        <v>146</v>
      </c>
      <c r="B104" s="165" t="s">
        <v>133</v>
      </c>
      <c r="C104" s="166">
        <v>144</v>
      </c>
      <c r="D104" s="166">
        <v>70</v>
      </c>
      <c r="E104" s="166">
        <v>46</v>
      </c>
      <c r="F104" s="166">
        <v>105</v>
      </c>
      <c r="G104" s="166">
        <v>175</v>
      </c>
      <c r="H104" s="166">
        <v>308</v>
      </c>
      <c r="I104" s="166">
        <v>158</v>
      </c>
      <c r="J104" s="181">
        <f t="shared" si="36"/>
        <v>-0.48701298701298701</v>
      </c>
      <c r="K104" s="165">
        <f t="shared" si="35"/>
        <v>-150</v>
      </c>
      <c r="L104" s="167">
        <f t="shared" si="34"/>
        <v>4.2679978497934882E-5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4303</v>
      </c>
      <c r="D105" s="171">
        <f t="shared" ref="D105:I105" si="38">D97-SUM(D98:D104)</f>
        <v>1616</v>
      </c>
      <c r="E105" s="171">
        <f t="shared" si="38"/>
        <v>1888</v>
      </c>
      <c r="F105" s="171">
        <f t="shared" si="38"/>
        <v>3727</v>
      </c>
      <c r="G105" s="171">
        <f t="shared" si="38"/>
        <v>4927</v>
      </c>
      <c r="H105" s="171">
        <f t="shared" si="38"/>
        <v>5317</v>
      </c>
      <c r="I105" s="171">
        <f t="shared" si="38"/>
        <v>5573</v>
      </c>
      <c r="J105" s="182">
        <f t="shared" si="36"/>
        <v>4.8147451570434541E-2</v>
      </c>
      <c r="K105" s="170">
        <f>I105-H105</f>
        <v>256</v>
      </c>
      <c r="L105" s="172">
        <f t="shared" si="34"/>
        <v>1.5054146846138678E-3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98554</v>
      </c>
      <c r="D107" s="178">
        <v>44636</v>
      </c>
      <c r="E107" s="178">
        <v>49996</v>
      </c>
      <c r="F107" s="178">
        <v>127213</v>
      </c>
      <c r="G107" s="178">
        <v>167746</v>
      </c>
      <c r="H107" s="178">
        <v>161937</v>
      </c>
      <c r="I107" s="178">
        <v>176472</v>
      </c>
      <c r="J107" s="179">
        <f>IFERROR(I107/H107-1,"-")</f>
        <v>8.975712777191136E-2</v>
      </c>
      <c r="K107" s="178">
        <f>I107-H107</f>
        <v>14535</v>
      </c>
      <c r="L107" s="179">
        <f t="shared" ref="L107:L119" si="39">I107/I$9</f>
        <v>4.7669754211946615E-2</v>
      </c>
    </row>
    <row r="108" spans="1:12" x14ac:dyDescent="0.25">
      <c r="A108" s="1" t="s">
        <v>98</v>
      </c>
      <c r="B108" s="161" t="s">
        <v>99</v>
      </c>
      <c r="C108" s="162">
        <v>18371</v>
      </c>
      <c r="D108" s="162">
        <v>9051</v>
      </c>
      <c r="E108" s="162">
        <v>27860</v>
      </c>
      <c r="F108" s="162">
        <v>26768</v>
      </c>
      <c r="G108" s="162">
        <v>34340</v>
      </c>
      <c r="H108" s="162">
        <v>31428</v>
      </c>
      <c r="I108" s="162">
        <v>36755</v>
      </c>
      <c r="J108" s="180">
        <f>IFERROR(I108/H108-1,"-")</f>
        <v>0.16949853633702427</v>
      </c>
      <c r="K108" s="161">
        <f t="shared" ref="K108:K118" si="40">I108-H108</f>
        <v>5327</v>
      </c>
      <c r="L108" s="163">
        <f t="shared" si="39"/>
        <v>9.9284975296936497E-3</v>
      </c>
    </row>
    <row r="109" spans="1:12" x14ac:dyDescent="0.25">
      <c r="A109" s="164" t="s">
        <v>105</v>
      </c>
      <c r="B109" s="165" t="s">
        <v>105</v>
      </c>
      <c r="C109" s="166">
        <v>6733</v>
      </c>
      <c r="D109" s="166">
        <v>1581</v>
      </c>
      <c r="E109" s="166">
        <v>18087</v>
      </c>
      <c r="F109" s="166">
        <v>9647</v>
      </c>
      <c r="G109" s="166">
        <v>13617</v>
      </c>
      <c r="H109" s="166">
        <v>9441</v>
      </c>
      <c r="I109" s="166">
        <v>14020</v>
      </c>
      <c r="J109" s="181">
        <f>IFERROR(I109/H109-1,"-")</f>
        <v>0.48501218091303877</v>
      </c>
      <c r="K109" s="165">
        <f t="shared" si="40"/>
        <v>4579</v>
      </c>
      <c r="L109" s="167">
        <f t="shared" si="39"/>
        <v>3.7871727755762474E-3</v>
      </c>
    </row>
    <row r="110" spans="1:12" x14ac:dyDescent="0.25">
      <c r="A110" s="164" t="s">
        <v>102</v>
      </c>
      <c r="B110" s="165" t="s">
        <v>102</v>
      </c>
      <c r="C110" s="166">
        <v>11638</v>
      </c>
      <c r="D110" s="166">
        <v>7470</v>
      </c>
      <c r="E110" s="166">
        <v>9773</v>
      </c>
      <c r="F110" s="166">
        <v>17121</v>
      </c>
      <c r="G110" s="166">
        <v>20723</v>
      </c>
      <c r="H110" s="166">
        <v>21987</v>
      </c>
      <c r="I110" s="166">
        <v>22735</v>
      </c>
      <c r="J110" s="181">
        <f>IFERROR(I110/H110-1,"-")</f>
        <v>3.4020102788011153E-2</v>
      </c>
      <c r="K110" s="165">
        <f t="shared" si="40"/>
        <v>748</v>
      </c>
      <c r="L110" s="167">
        <f t="shared" si="39"/>
        <v>6.1413247541174023E-3</v>
      </c>
    </row>
    <row r="111" spans="1:12" x14ac:dyDescent="0.25">
      <c r="A111" s="1"/>
      <c r="B111" s="161" t="s">
        <v>109</v>
      </c>
      <c r="C111" s="162">
        <v>80183</v>
      </c>
      <c r="D111" s="162">
        <v>35585</v>
      </c>
      <c r="E111" s="162">
        <v>22136</v>
      </c>
      <c r="F111" s="162">
        <v>100445</v>
      </c>
      <c r="G111" s="162">
        <v>133406</v>
      </c>
      <c r="H111" s="162">
        <v>130509</v>
      </c>
      <c r="I111" s="162">
        <v>139717</v>
      </c>
      <c r="J111" s="180">
        <f>IFERROR(I111/H111-1,"-")</f>
        <v>7.0554521144135629E-2</v>
      </c>
      <c r="K111" s="161">
        <f t="shared" si="40"/>
        <v>9208</v>
      </c>
      <c r="L111" s="163">
        <f t="shared" si="39"/>
        <v>3.7741256682252963E-2</v>
      </c>
    </row>
    <row r="112" spans="1:12" s="57" customFormat="1" x14ac:dyDescent="0.25">
      <c r="B112" s="165" t="s">
        <v>112</v>
      </c>
      <c r="C112" s="166">
        <v>43833</v>
      </c>
      <c r="D112" s="166">
        <v>19611</v>
      </c>
      <c r="E112" s="166">
        <v>4039</v>
      </c>
      <c r="F112" s="166">
        <v>58715</v>
      </c>
      <c r="G112" s="166">
        <v>85053</v>
      </c>
      <c r="H112" s="166">
        <v>79735</v>
      </c>
      <c r="I112" s="166">
        <v>82790</v>
      </c>
      <c r="J112" s="181">
        <f t="shared" ref="J112:J119" si="41">IFERROR(I112/H112-1,"-")</f>
        <v>3.8314416504671822E-2</v>
      </c>
      <c r="K112" s="165">
        <f t="shared" si="40"/>
        <v>3055</v>
      </c>
      <c r="L112" s="167">
        <f t="shared" si="39"/>
        <v>2.2363768480025501E-2</v>
      </c>
    </row>
    <row r="113" spans="1:12" s="57" customFormat="1" x14ac:dyDescent="0.25">
      <c r="B113" s="165" t="s">
        <v>115</v>
      </c>
      <c r="C113" s="166">
        <v>7118</v>
      </c>
      <c r="D113" s="166">
        <v>2289</v>
      </c>
      <c r="E113" s="166">
        <v>4931</v>
      </c>
      <c r="F113" s="166">
        <v>4567</v>
      </c>
      <c r="G113" s="166">
        <v>6269</v>
      </c>
      <c r="H113" s="166">
        <v>5769</v>
      </c>
      <c r="I113" s="166">
        <v>6663</v>
      </c>
      <c r="J113" s="181">
        <f t="shared" si="41"/>
        <v>0.15496619864794581</v>
      </c>
      <c r="K113" s="165">
        <f t="shared" si="40"/>
        <v>894</v>
      </c>
      <c r="L113" s="167">
        <f t="shared" si="39"/>
        <v>1.7998525109603806E-3</v>
      </c>
    </row>
    <row r="114" spans="1:12" x14ac:dyDescent="0.25">
      <c r="A114" s="1"/>
      <c r="B114" s="165" t="s">
        <v>118</v>
      </c>
      <c r="C114" s="166">
        <v>9109</v>
      </c>
      <c r="D114" s="166">
        <v>1751</v>
      </c>
      <c r="E114" s="166">
        <v>4218</v>
      </c>
      <c r="F114" s="166">
        <v>6021</v>
      </c>
      <c r="G114" s="166">
        <v>10258</v>
      </c>
      <c r="H114" s="166">
        <v>8610</v>
      </c>
      <c r="I114" s="166">
        <v>10814</v>
      </c>
      <c r="J114" s="181">
        <f t="shared" si="41"/>
        <v>0.2559814169570267</v>
      </c>
      <c r="K114" s="165">
        <f t="shared" si="40"/>
        <v>2204</v>
      </c>
      <c r="L114" s="167">
        <f t="shared" si="39"/>
        <v>2.9211473890928341E-3</v>
      </c>
    </row>
    <row r="115" spans="1:12" x14ac:dyDescent="0.25">
      <c r="A115" s="1"/>
      <c r="B115" s="165" t="s">
        <v>125</v>
      </c>
      <c r="C115" s="166">
        <v>1966</v>
      </c>
      <c r="D115" s="166">
        <v>686</v>
      </c>
      <c r="E115" s="166">
        <v>1294</v>
      </c>
      <c r="F115" s="166">
        <v>4685</v>
      </c>
      <c r="G115" s="166">
        <v>4348</v>
      </c>
      <c r="H115" s="166">
        <v>4509</v>
      </c>
      <c r="I115" s="166">
        <v>5081</v>
      </c>
      <c r="J115" s="181">
        <f t="shared" si="41"/>
        <v>0.12685739631847426</v>
      </c>
      <c r="K115" s="165">
        <f t="shared" si="40"/>
        <v>572</v>
      </c>
      <c r="L115" s="167">
        <f t="shared" si="39"/>
        <v>1.3725124730886529E-3</v>
      </c>
    </row>
    <row r="116" spans="1:12" x14ac:dyDescent="0.25">
      <c r="A116" s="1"/>
      <c r="B116" s="165" t="s">
        <v>121</v>
      </c>
      <c r="C116" s="166">
        <v>2790</v>
      </c>
      <c r="D116" s="166">
        <v>1071</v>
      </c>
      <c r="E116" s="166">
        <v>1947</v>
      </c>
      <c r="F116" s="166">
        <v>3970</v>
      </c>
      <c r="G116" s="166">
        <v>3990</v>
      </c>
      <c r="H116" s="166">
        <v>3556</v>
      </c>
      <c r="I116" s="166">
        <v>3671</v>
      </c>
      <c r="J116" s="181">
        <f t="shared" si="41"/>
        <v>3.2339707536557905E-2</v>
      </c>
      <c r="K116" s="165">
        <f t="shared" si="40"/>
        <v>115</v>
      </c>
      <c r="L116" s="167">
        <f t="shared" si="39"/>
        <v>9.9163418396151239E-4</v>
      </c>
    </row>
    <row r="117" spans="1:12" x14ac:dyDescent="0.25">
      <c r="A117" s="1"/>
      <c r="B117" s="165" t="s">
        <v>130</v>
      </c>
      <c r="C117" s="166">
        <v>591</v>
      </c>
      <c r="D117" s="166">
        <v>440</v>
      </c>
      <c r="E117" s="166">
        <v>44</v>
      </c>
      <c r="F117" s="166">
        <v>598</v>
      </c>
      <c r="G117" s="166">
        <v>986</v>
      </c>
      <c r="H117" s="166">
        <v>1213</v>
      </c>
      <c r="I117" s="166">
        <v>1018</v>
      </c>
      <c r="J117" s="181">
        <f t="shared" si="41"/>
        <v>-0.1607584501236603</v>
      </c>
      <c r="K117" s="165">
        <f t="shared" si="40"/>
        <v>-195</v>
      </c>
      <c r="L117" s="167">
        <f t="shared" si="39"/>
        <v>2.7498872222087159E-4</v>
      </c>
    </row>
    <row r="118" spans="1:12" x14ac:dyDescent="0.25">
      <c r="A118" s="164" t="s">
        <v>146</v>
      </c>
      <c r="B118" s="165" t="s">
        <v>133</v>
      </c>
      <c r="C118" s="166">
        <v>1103</v>
      </c>
      <c r="D118" s="166">
        <v>1160</v>
      </c>
      <c r="E118" s="166">
        <v>24</v>
      </c>
      <c r="F118" s="166">
        <v>848</v>
      </c>
      <c r="G118" s="166">
        <v>595</v>
      </c>
      <c r="H118" s="166">
        <v>1435</v>
      </c>
      <c r="I118" s="166">
        <v>880</v>
      </c>
      <c r="J118" s="181">
        <f t="shared" si="41"/>
        <v>-0.38675958188153314</v>
      </c>
      <c r="K118" s="165">
        <f t="shared" si="40"/>
        <v>-555</v>
      </c>
      <c r="L118" s="167">
        <f t="shared" si="39"/>
        <v>2.3771127264672593E-4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13673</v>
      </c>
      <c r="D119" s="171">
        <f t="shared" ref="D119:I119" si="43">D111-SUM(D112:D118)</f>
        <v>8577</v>
      </c>
      <c r="E119" s="171">
        <f t="shared" si="43"/>
        <v>5639</v>
      </c>
      <c r="F119" s="171">
        <f t="shared" si="43"/>
        <v>21041</v>
      </c>
      <c r="G119" s="171">
        <f t="shared" si="43"/>
        <v>21907</v>
      </c>
      <c r="H119" s="171">
        <f t="shared" si="43"/>
        <v>25682</v>
      </c>
      <c r="I119" s="171">
        <f t="shared" si="43"/>
        <v>28800</v>
      </c>
      <c r="J119" s="182">
        <f t="shared" si="41"/>
        <v>0.12140799003192893</v>
      </c>
      <c r="K119" s="170">
        <f>I119-H119</f>
        <v>3118</v>
      </c>
      <c r="L119" s="172">
        <f t="shared" si="39"/>
        <v>7.7796416502564853E-3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134803</v>
      </c>
      <c r="D121" s="178">
        <v>55825</v>
      </c>
      <c r="E121" s="178">
        <v>75280</v>
      </c>
      <c r="F121" s="178">
        <v>128348</v>
      </c>
      <c r="G121" s="178">
        <v>149684</v>
      </c>
      <c r="H121" s="178">
        <v>153587</v>
      </c>
      <c r="I121" s="178">
        <v>171430</v>
      </c>
      <c r="J121" s="179">
        <f>IFERROR(I121/H121-1,"-")</f>
        <v>0.11617519711954793</v>
      </c>
      <c r="K121" s="178">
        <f>I121-H121</f>
        <v>17843</v>
      </c>
      <c r="L121" s="179">
        <f t="shared" ref="L121:L133" si="44">I121/I$9</f>
        <v>4.630777667025935E-2</v>
      </c>
    </row>
    <row r="122" spans="1:12" x14ac:dyDescent="0.25">
      <c r="A122" s="1" t="s">
        <v>98</v>
      </c>
      <c r="B122" s="161" t="s">
        <v>99</v>
      </c>
      <c r="C122" s="162">
        <v>71960</v>
      </c>
      <c r="D122" s="162">
        <v>28023</v>
      </c>
      <c r="E122" s="162">
        <v>49726</v>
      </c>
      <c r="F122" s="162">
        <v>77834</v>
      </c>
      <c r="G122" s="162">
        <v>91113</v>
      </c>
      <c r="H122" s="162">
        <v>94758</v>
      </c>
      <c r="I122" s="162">
        <v>108956</v>
      </c>
      <c r="J122" s="180">
        <f>IFERROR(I122/H122-1,"-")</f>
        <v>0.14983431478081011</v>
      </c>
      <c r="K122" s="161">
        <f t="shared" ref="K122:K132" si="45">I122-H122</f>
        <v>14198</v>
      </c>
      <c r="L122" s="163">
        <f t="shared" si="44"/>
        <v>2.9431897071018943E-2</v>
      </c>
    </row>
    <row r="123" spans="1:12" x14ac:dyDescent="0.25">
      <c r="A123" s="164" t="s">
        <v>105</v>
      </c>
      <c r="B123" s="165" t="s">
        <v>105</v>
      </c>
      <c r="C123" s="166">
        <v>35363</v>
      </c>
      <c r="D123" s="166">
        <v>14178</v>
      </c>
      <c r="E123" s="166">
        <v>25952</v>
      </c>
      <c r="F123" s="166">
        <v>39856</v>
      </c>
      <c r="G123" s="166">
        <v>41258</v>
      </c>
      <c r="H123" s="166">
        <v>45026</v>
      </c>
      <c r="I123" s="166">
        <v>56559</v>
      </c>
      <c r="J123" s="181">
        <f>IFERROR(I123/H123-1,"-")</f>
        <v>0.25614089637098569</v>
      </c>
      <c r="K123" s="165">
        <f t="shared" si="45"/>
        <v>11533</v>
      </c>
      <c r="L123" s="167">
        <f t="shared" si="44"/>
        <v>1.5278081670029741E-2</v>
      </c>
    </row>
    <row r="124" spans="1:12" x14ac:dyDescent="0.25">
      <c r="A124" s="164" t="s">
        <v>102</v>
      </c>
      <c r="B124" s="165" t="s">
        <v>102</v>
      </c>
      <c r="C124" s="166">
        <v>36597</v>
      </c>
      <c r="D124" s="166">
        <v>13845</v>
      </c>
      <c r="E124" s="166">
        <v>23774</v>
      </c>
      <c r="F124" s="166">
        <v>37978</v>
      </c>
      <c r="G124" s="166">
        <v>49855</v>
      </c>
      <c r="H124" s="166">
        <v>49732</v>
      </c>
      <c r="I124" s="166">
        <v>52397</v>
      </c>
      <c r="J124" s="181">
        <f>IFERROR(I124/H124-1,"-")</f>
        <v>5.3587227539612314E-2</v>
      </c>
      <c r="K124" s="165">
        <f t="shared" si="45"/>
        <v>2665</v>
      </c>
      <c r="L124" s="167">
        <f t="shared" si="44"/>
        <v>1.4153815400989204E-2</v>
      </c>
    </row>
    <row r="125" spans="1:12" x14ac:dyDescent="0.25">
      <c r="A125" s="1"/>
      <c r="B125" s="161" t="s">
        <v>109</v>
      </c>
      <c r="C125" s="162">
        <v>62843</v>
      </c>
      <c r="D125" s="162">
        <v>27802</v>
      </c>
      <c r="E125" s="162">
        <v>25554</v>
      </c>
      <c r="F125" s="162">
        <v>50514</v>
      </c>
      <c r="G125" s="162">
        <v>58571</v>
      </c>
      <c r="H125" s="162">
        <v>58829</v>
      </c>
      <c r="I125" s="162">
        <v>62474</v>
      </c>
      <c r="J125" s="180">
        <f>IFERROR(I125/H125-1,"-")</f>
        <v>6.1959237790885524E-2</v>
      </c>
      <c r="K125" s="161">
        <f t="shared" si="45"/>
        <v>3645</v>
      </c>
      <c r="L125" s="163">
        <f t="shared" si="44"/>
        <v>1.6875879599240404E-2</v>
      </c>
    </row>
    <row r="126" spans="1:12" s="57" customFormat="1" x14ac:dyDescent="0.25">
      <c r="B126" s="165" t="s">
        <v>112</v>
      </c>
      <c r="C126" s="166">
        <v>6725</v>
      </c>
      <c r="D126" s="166">
        <v>3076</v>
      </c>
      <c r="E126" s="166">
        <v>831</v>
      </c>
      <c r="F126" s="166">
        <v>5280</v>
      </c>
      <c r="G126" s="166">
        <v>7104</v>
      </c>
      <c r="H126" s="166">
        <v>7238</v>
      </c>
      <c r="I126" s="166">
        <v>6529</v>
      </c>
      <c r="J126" s="181">
        <f t="shared" ref="J126:J133" si="46">IFERROR(I126/H126-1,"-")</f>
        <v>-9.7955236253108646E-2</v>
      </c>
      <c r="K126" s="165">
        <f t="shared" si="45"/>
        <v>-709</v>
      </c>
      <c r="L126" s="167">
        <f t="shared" si="44"/>
        <v>1.7636555671709927E-3</v>
      </c>
    </row>
    <row r="127" spans="1:12" s="57" customFormat="1" x14ac:dyDescent="0.25">
      <c r="B127" s="165" t="s">
        <v>115</v>
      </c>
      <c r="C127" s="166">
        <v>6356</v>
      </c>
      <c r="D127" s="166">
        <v>3190</v>
      </c>
      <c r="E127" s="166">
        <v>2705</v>
      </c>
      <c r="F127" s="166">
        <v>5628</v>
      </c>
      <c r="G127" s="166">
        <v>8719</v>
      </c>
      <c r="H127" s="166">
        <v>8306</v>
      </c>
      <c r="I127" s="166">
        <v>9140</v>
      </c>
      <c r="J127" s="181">
        <f t="shared" si="46"/>
        <v>0.10040934264387191</v>
      </c>
      <c r="K127" s="165">
        <f t="shared" si="45"/>
        <v>834</v>
      </c>
      <c r="L127" s="167">
        <f t="shared" si="44"/>
        <v>2.4689557181716763E-3</v>
      </c>
    </row>
    <row r="128" spans="1:12" x14ac:dyDescent="0.25">
      <c r="A128" s="1"/>
      <c r="B128" s="165" t="s">
        <v>118</v>
      </c>
      <c r="C128" s="166">
        <v>4177</v>
      </c>
      <c r="D128" s="166">
        <v>2062</v>
      </c>
      <c r="E128" s="166">
        <v>3626</v>
      </c>
      <c r="F128" s="166">
        <v>4754</v>
      </c>
      <c r="G128" s="166">
        <v>5304</v>
      </c>
      <c r="H128" s="166">
        <v>4906</v>
      </c>
      <c r="I128" s="166">
        <v>5289</v>
      </c>
      <c r="J128" s="181">
        <f t="shared" si="46"/>
        <v>7.8067672238075758E-2</v>
      </c>
      <c r="K128" s="165">
        <f t="shared" si="45"/>
        <v>383</v>
      </c>
      <c r="L128" s="167">
        <f t="shared" si="44"/>
        <v>1.4286987738960607E-3</v>
      </c>
    </row>
    <row r="129" spans="1:12" x14ac:dyDescent="0.25">
      <c r="A129" s="1"/>
      <c r="B129" s="165" t="s">
        <v>125</v>
      </c>
      <c r="C129" s="166">
        <v>1046</v>
      </c>
      <c r="D129" s="166">
        <v>560</v>
      </c>
      <c r="E129" s="166">
        <v>458</v>
      </c>
      <c r="F129" s="166">
        <v>1357</v>
      </c>
      <c r="G129" s="166">
        <v>1602</v>
      </c>
      <c r="H129" s="166">
        <v>1492</v>
      </c>
      <c r="I129" s="166">
        <v>1616</v>
      </c>
      <c r="J129" s="181">
        <f t="shared" si="46"/>
        <v>8.3109919571045632E-2</v>
      </c>
      <c r="K129" s="165">
        <f t="shared" si="45"/>
        <v>124</v>
      </c>
      <c r="L129" s="167">
        <f t="shared" si="44"/>
        <v>4.3652433704216944E-4</v>
      </c>
    </row>
    <row r="130" spans="1:12" x14ac:dyDescent="0.25">
      <c r="A130" s="1"/>
      <c r="B130" s="165" t="s">
        <v>121</v>
      </c>
      <c r="C130" s="166">
        <v>892</v>
      </c>
      <c r="D130" s="166">
        <v>480</v>
      </c>
      <c r="E130" s="166">
        <v>406</v>
      </c>
      <c r="F130" s="166">
        <v>1057</v>
      </c>
      <c r="G130" s="166">
        <v>1151</v>
      </c>
      <c r="H130" s="166">
        <v>1202</v>
      </c>
      <c r="I130" s="166">
        <v>1383</v>
      </c>
      <c r="J130" s="181">
        <f t="shared" si="46"/>
        <v>0.15058236272878545</v>
      </c>
      <c r="K130" s="165">
        <f t="shared" si="45"/>
        <v>181</v>
      </c>
      <c r="L130" s="167">
        <f t="shared" si="44"/>
        <v>3.7358487508002498E-4</v>
      </c>
    </row>
    <row r="131" spans="1:12" x14ac:dyDescent="0.25">
      <c r="A131" s="1"/>
      <c r="B131" s="165" t="s">
        <v>130</v>
      </c>
      <c r="C131" s="166">
        <v>1104</v>
      </c>
      <c r="D131" s="166">
        <v>673</v>
      </c>
      <c r="E131" s="166">
        <v>64</v>
      </c>
      <c r="F131" s="166">
        <v>646</v>
      </c>
      <c r="G131" s="166">
        <v>850</v>
      </c>
      <c r="H131" s="166">
        <v>981</v>
      </c>
      <c r="I131" s="166">
        <v>772</v>
      </c>
      <c r="J131" s="181">
        <f t="shared" si="46"/>
        <v>-0.21304791029561676</v>
      </c>
      <c r="K131" s="165">
        <f t="shared" si="45"/>
        <v>-209</v>
      </c>
      <c r="L131" s="167">
        <f t="shared" si="44"/>
        <v>2.0853761645826411E-4</v>
      </c>
    </row>
    <row r="132" spans="1:12" x14ac:dyDescent="0.25">
      <c r="A132" s="164" t="s">
        <v>146</v>
      </c>
      <c r="B132" s="165" t="s">
        <v>133</v>
      </c>
      <c r="C132" s="166">
        <v>1682</v>
      </c>
      <c r="D132" s="166">
        <v>1018</v>
      </c>
      <c r="E132" s="166">
        <v>179</v>
      </c>
      <c r="F132" s="166">
        <v>1107</v>
      </c>
      <c r="G132" s="166">
        <v>1559</v>
      </c>
      <c r="H132" s="166">
        <v>1481</v>
      </c>
      <c r="I132" s="166">
        <v>1446</v>
      </c>
      <c r="J132" s="181">
        <f t="shared" si="46"/>
        <v>-2.363268062120194E-2</v>
      </c>
      <c r="K132" s="165">
        <f t="shared" si="45"/>
        <v>-35</v>
      </c>
      <c r="L132" s="167">
        <f t="shared" si="44"/>
        <v>3.9060284118996104E-4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40861</v>
      </c>
      <c r="D133" s="171">
        <f t="shared" ref="D133:I133" si="48">D125-SUM(D126:D132)</f>
        <v>16743</v>
      </c>
      <c r="E133" s="171">
        <f t="shared" si="48"/>
        <v>17285</v>
      </c>
      <c r="F133" s="171">
        <f t="shared" si="48"/>
        <v>30685</v>
      </c>
      <c r="G133" s="171">
        <f t="shared" si="48"/>
        <v>32282</v>
      </c>
      <c r="H133" s="171">
        <f t="shared" si="48"/>
        <v>33223</v>
      </c>
      <c r="I133" s="171">
        <f t="shared" si="48"/>
        <v>36299</v>
      </c>
      <c r="J133" s="182">
        <f t="shared" si="46"/>
        <v>9.2586461186527469E-2</v>
      </c>
      <c r="K133" s="170">
        <f>I133-H133</f>
        <v>3076</v>
      </c>
      <c r="L133" s="172">
        <f t="shared" si="44"/>
        <v>9.805319870231255E-3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168516</v>
      </c>
      <c r="D135" s="178">
        <v>65963</v>
      </c>
      <c r="E135" s="178">
        <v>48429</v>
      </c>
      <c r="F135" s="178">
        <v>172180</v>
      </c>
      <c r="G135" s="178">
        <v>187556</v>
      </c>
      <c r="H135" s="178">
        <v>200403</v>
      </c>
      <c r="I135" s="178">
        <v>194366</v>
      </c>
      <c r="J135" s="179">
        <f>IFERROR(I135/H135-1,"-")</f>
        <v>-3.012429953643414E-2</v>
      </c>
      <c r="K135" s="178">
        <f>I135-H135</f>
        <v>-6037</v>
      </c>
      <c r="L135" s="179">
        <f t="shared" ref="L135:L147" si="49">I135/I$9</f>
        <v>5.2503396840060834E-2</v>
      </c>
    </row>
    <row r="136" spans="1:12" x14ac:dyDescent="0.25">
      <c r="A136" s="1" t="s">
        <v>98</v>
      </c>
      <c r="B136" s="161" t="s">
        <v>99</v>
      </c>
      <c r="C136" s="162">
        <v>26999</v>
      </c>
      <c r="D136" s="162">
        <v>2995</v>
      </c>
      <c r="E136" s="162">
        <v>25312</v>
      </c>
      <c r="F136" s="162">
        <v>16657</v>
      </c>
      <c r="G136" s="162">
        <v>20607</v>
      </c>
      <c r="H136" s="162">
        <v>16536</v>
      </c>
      <c r="I136" s="162">
        <v>15773</v>
      </c>
      <c r="J136" s="180">
        <f>IFERROR(I136/H136-1,"-")</f>
        <v>-4.6141751330430525E-2</v>
      </c>
      <c r="K136" s="161">
        <f t="shared" ref="K136:K146" si="50">I136-H136</f>
        <v>-763</v>
      </c>
      <c r="L136" s="163">
        <f t="shared" si="49"/>
        <v>4.2607044357463727E-3</v>
      </c>
    </row>
    <row r="137" spans="1:12" x14ac:dyDescent="0.25">
      <c r="A137" s="164" t="s">
        <v>105</v>
      </c>
      <c r="B137" s="165" t="s">
        <v>105</v>
      </c>
      <c r="C137" s="166">
        <v>16078</v>
      </c>
      <c r="D137" s="166">
        <v>1936</v>
      </c>
      <c r="E137" s="166">
        <v>19905</v>
      </c>
      <c r="F137" s="166">
        <v>10927</v>
      </c>
      <c r="G137" s="166">
        <v>13400</v>
      </c>
      <c r="H137" s="166">
        <v>10591</v>
      </c>
      <c r="I137" s="166">
        <v>8848</v>
      </c>
      <c r="J137" s="181">
        <f>IFERROR(I137/H137-1,"-")</f>
        <v>-0.16457369464639793</v>
      </c>
      <c r="K137" s="165">
        <f t="shared" si="50"/>
        <v>-1743</v>
      </c>
      <c r="L137" s="167">
        <f t="shared" si="49"/>
        <v>2.3900787958843536E-3</v>
      </c>
    </row>
    <row r="138" spans="1:12" x14ac:dyDescent="0.25">
      <c r="A138" s="164" t="s">
        <v>102</v>
      </c>
      <c r="B138" s="165" t="s">
        <v>102</v>
      </c>
      <c r="C138" s="166">
        <v>10921</v>
      </c>
      <c r="D138" s="166">
        <v>1059</v>
      </c>
      <c r="E138" s="166">
        <v>5407</v>
      </c>
      <c r="F138" s="166">
        <v>5730</v>
      </c>
      <c r="G138" s="166">
        <v>7207</v>
      </c>
      <c r="H138" s="166">
        <v>5945</v>
      </c>
      <c r="I138" s="166">
        <v>6925</v>
      </c>
      <c r="J138" s="181">
        <f>IFERROR(I138/H138-1,"-")</f>
        <v>0.16484440706476033</v>
      </c>
      <c r="K138" s="165">
        <f t="shared" si="50"/>
        <v>980</v>
      </c>
      <c r="L138" s="167">
        <f t="shared" si="49"/>
        <v>1.8706256398620194E-3</v>
      </c>
    </row>
    <row r="139" spans="1:12" x14ac:dyDescent="0.25">
      <c r="A139" s="1"/>
      <c r="B139" s="161" t="s">
        <v>109</v>
      </c>
      <c r="C139" s="162">
        <v>141517</v>
      </c>
      <c r="D139" s="162">
        <v>62968</v>
      </c>
      <c r="E139" s="162">
        <v>23117</v>
      </c>
      <c r="F139" s="162">
        <v>155523</v>
      </c>
      <c r="G139" s="162">
        <v>166949</v>
      </c>
      <c r="H139" s="162">
        <v>183867</v>
      </c>
      <c r="I139" s="162">
        <v>178593</v>
      </c>
      <c r="J139" s="180">
        <f>IFERROR(I139/H139-1,"-")</f>
        <v>-2.8683776860448096E-2</v>
      </c>
      <c r="K139" s="161">
        <f t="shared" si="50"/>
        <v>-5274</v>
      </c>
      <c r="L139" s="163">
        <f t="shared" si="49"/>
        <v>4.8242692404314461E-2</v>
      </c>
    </row>
    <row r="140" spans="1:12" s="57" customFormat="1" x14ac:dyDescent="0.25">
      <c r="B140" s="165" t="s">
        <v>112</v>
      </c>
      <c r="C140" s="166">
        <v>67665</v>
      </c>
      <c r="D140" s="166">
        <v>28766</v>
      </c>
      <c r="E140" s="166">
        <v>1277</v>
      </c>
      <c r="F140" s="166">
        <v>64768</v>
      </c>
      <c r="G140" s="166">
        <v>68685</v>
      </c>
      <c r="H140" s="166">
        <v>80755</v>
      </c>
      <c r="I140" s="166">
        <v>80745</v>
      </c>
      <c r="J140" s="181">
        <f t="shared" ref="J140:J147" si="51">IFERROR(I140/H140-1,"-")</f>
        <v>-1.2383134171256582E-4</v>
      </c>
      <c r="K140" s="165">
        <f t="shared" si="50"/>
        <v>-10</v>
      </c>
      <c r="L140" s="167">
        <f t="shared" si="49"/>
        <v>2.181135989756805E-2</v>
      </c>
    </row>
    <row r="141" spans="1:12" s="57" customFormat="1" x14ac:dyDescent="0.25">
      <c r="B141" s="165" t="s">
        <v>115</v>
      </c>
      <c r="C141" s="166">
        <v>9638</v>
      </c>
      <c r="D141" s="166">
        <v>4028</v>
      </c>
      <c r="E141" s="166">
        <v>2580</v>
      </c>
      <c r="F141" s="166">
        <v>10714</v>
      </c>
      <c r="G141" s="166">
        <v>14545</v>
      </c>
      <c r="H141" s="166">
        <v>16174</v>
      </c>
      <c r="I141" s="166">
        <v>15418</v>
      </c>
      <c r="J141" s="181">
        <f t="shared" si="51"/>
        <v>-4.6741684184493648E-2</v>
      </c>
      <c r="K141" s="165">
        <f t="shared" si="50"/>
        <v>-756</v>
      </c>
      <c r="L141" s="167">
        <f t="shared" si="49"/>
        <v>4.1648095473491142E-3</v>
      </c>
    </row>
    <row r="142" spans="1:12" x14ac:dyDescent="0.25">
      <c r="A142" s="1"/>
      <c r="B142" s="165" t="s">
        <v>118</v>
      </c>
      <c r="C142" s="166">
        <v>13604</v>
      </c>
      <c r="D142" s="166">
        <v>4260</v>
      </c>
      <c r="E142" s="166">
        <v>6339</v>
      </c>
      <c r="F142" s="166">
        <v>18935</v>
      </c>
      <c r="G142" s="166">
        <v>17089</v>
      </c>
      <c r="H142" s="166">
        <v>18300</v>
      </c>
      <c r="I142" s="166">
        <v>15889</v>
      </c>
      <c r="J142" s="181">
        <f t="shared" si="51"/>
        <v>-0.13174863387978142</v>
      </c>
      <c r="K142" s="165">
        <f t="shared" si="50"/>
        <v>-2411</v>
      </c>
      <c r="L142" s="167">
        <f t="shared" si="49"/>
        <v>4.2920391035043502E-3</v>
      </c>
    </row>
    <row r="143" spans="1:12" x14ac:dyDescent="0.25">
      <c r="A143" s="1"/>
      <c r="B143" s="165" t="s">
        <v>125</v>
      </c>
      <c r="C143" s="166">
        <v>3045</v>
      </c>
      <c r="D143" s="166">
        <v>933</v>
      </c>
      <c r="E143" s="166">
        <v>415</v>
      </c>
      <c r="F143" s="166">
        <v>7158</v>
      </c>
      <c r="G143" s="166">
        <v>6343</v>
      </c>
      <c r="H143" s="166">
        <v>4902</v>
      </c>
      <c r="I143" s="166">
        <v>4414</v>
      </c>
      <c r="J143" s="181">
        <f t="shared" si="51"/>
        <v>-9.9551203590371284E-2</v>
      </c>
      <c r="K143" s="165">
        <f t="shared" si="50"/>
        <v>-488</v>
      </c>
      <c r="L143" s="167">
        <f t="shared" si="49"/>
        <v>1.1923381334802822E-3</v>
      </c>
    </row>
    <row r="144" spans="1:12" x14ac:dyDescent="0.25">
      <c r="A144" s="1"/>
      <c r="B144" s="165" t="s">
        <v>121</v>
      </c>
      <c r="C144" s="166">
        <v>3046</v>
      </c>
      <c r="D144" s="166">
        <v>1112</v>
      </c>
      <c r="E144" s="166">
        <v>719</v>
      </c>
      <c r="F144" s="166">
        <v>3375</v>
      </c>
      <c r="G144" s="166">
        <v>3705</v>
      </c>
      <c r="H144" s="166">
        <v>4428</v>
      </c>
      <c r="I144" s="166">
        <v>3445</v>
      </c>
      <c r="J144" s="181">
        <f t="shared" si="51"/>
        <v>-0.221996386630533</v>
      </c>
      <c r="K144" s="165">
        <f t="shared" si="50"/>
        <v>-983</v>
      </c>
      <c r="L144" s="167">
        <f t="shared" si="49"/>
        <v>9.3058560712269418E-4</v>
      </c>
    </row>
    <row r="145" spans="1:12" x14ac:dyDescent="0.25">
      <c r="A145" s="1"/>
      <c r="B145" s="165" t="s">
        <v>130</v>
      </c>
      <c r="C145" s="166">
        <v>1881</v>
      </c>
      <c r="D145" s="166">
        <v>2356</v>
      </c>
      <c r="E145" s="166">
        <v>66</v>
      </c>
      <c r="F145" s="166">
        <v>2389</v>
      </c>
      <c r="G145" s="166">
        <v>2754</v>
      </c>
      <c r="H145" s="166">
        <v>2536</v>
      </c>
      <c r="I145" s="166">
        <v>2746</v>
      </c>
      <c r="J145" s="181">
        <f t="shared" si="51"/>
        <v>8.280757097791791E-2</v>
      </c>
      <c r="K145" s="165">
        <f t="shared" si="50"/>
        <v>210</v>
      </c>
      <c r="L145" s="167">
        <f t="shared" si="49"/>
        <v>7.417672212362607E-4</v>
      </c>
    </row>
    <row r="146" spans="1:12" x14ac:dyDescent="0.25">
      <c r="A146" s="164" t="s">
        <v>146</v>
      </c>
      <c r="B146" s="165" t="s">
        <v>133</v>
      </c>
      <c r="C146" s="166">
        <v>5501</v>
      </c>
      <c r="D146" s="166">
        <v>4700</v>
      </c>
      <c r="E146" s="166">
        <v>65</v>
      </c>
      <c r="F146" s="166">
        <v>1142</v>
      </c>
      <c r="G146" s="166">
        <v>2040</v>
      </c>
      <c r="H146" s="166">
        <v>1877</v>
      </c>
      <c r="I146" s="166">
        <v>1362</v>
      </c>
      <c r="J146" s="181">
        <f t="shared" si="51"/>
        <v>-0.27437400106553012</v>
      </c>
      <c r="K146" s="165">
        <f t="shared" si="50"/>
        <v>-515</v>
      </c>
      <c r="L146" s="167">
        <f t="shared" si="49"/>
        <v>3.679122197100463E-4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37137</v>
      </c>
      <c r="D147" s="171">
        <f t="shared" ref="D147:I147" si="53">D139-SUM(D140:D146)</f>
        <v>16813</v>
      </c>
      <c r="E147" s="171">
        <f t="shared" si="53"/>
        <v>11656</v>
      </c>
      <c r="F147" s="171">
        <f t="shared" si="53"/>
        <v>47042</v>
      </c>
      <c r="G147" s="171">
        <f t="shared" si="53"/>
        <v>51788</v>
      </c>
      <c r="H147" s="171">
        <f t="shared" si="53"/>
        <v>54895</v>
      </c>
      <c r="I147" s="171">
        <f t="shared" si="53"/>
        <v>54574</v>
      </c>
      <c r="J147" s="182">
        <f t="shared" si="51"/>
        <v>-5.8475270971855009E-3</v>
      </c>
      <c r="K147" s="170">
        <f>I147-H147</f>
        <v>-321</v>
      </c>
      <c r="L147" s="172">
        <f t="shared" si="49"/>
        <v>1.474188067434366E-2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86573</v>
      </c>
      <c r="D149" s="178">
        <v>29561</v>
      </c>
      <c r="E149" s="178">
        <v>29379</v>
      </c>
      <c r="F149" s="178">
        <v>70637</v>
      </c>
      <c r="G149" s="178">
        <v>81706</v>
      </c>
      <c r="H149" s="178">
        <v>84790</v>
      </c>
      <c r="I149" s="178">
        <v>81626</v>
      </c>
      <c r="J149" s="179">
        <f>IFERROR(I149/H149-1,"-")</f>
        <v>-3.7315721193536988E-2</v>
      </c>
      <c r="K149" s="178">
        <f>I149-H149</f>
        <v>-3164</v>
      </c>
      <c r="L149" s="179">
        <f t="shared" ref="L149:L161" si="54">I149/I$9</f>
        <v>2.2049341296660967E-2</v>
      </c>
    </row>
    <row r="150" spans="1:12" x14ac:dyDescent="0.25">
      <c r="A150" s="1" t="s">
        <v>98</v>
      </c>
      <c r="B150" s="161" t="s">
        <v>99</v>
      </c>
      <c r="C150" s="162">
        <v>37123</v>
      </c>
      <c r="D150" s="162">
        <v>10044</v>
      </c>
      <c r="E150" s="162">
        <v>19564</v>
      </c>
      <c r="F150" s="162">
        <v>36230</v>
      </c>
      <c r="G150" s="162">
        <v>39699</v>
      </c>
      <c r="H150" s="162">
        <v>37064</v>
      </c>
      <c r="I150" s="162">
        <v>33725</v>
      </c>
      <c r="J150" s="180">
        <f>IFERROR(I150/H150-1,"-")</f>
        <v>-9.0087416360889239E-2</v>
      </c>
      <c r="K150" s="161">
        <f t="shared" ref="K150:K160" si="55">I150-H150</f>
        <v>-3339</v>
      </c>
      <c r="L150" s="163">
        <f t="shared" si="54"/>
        <v>9.1100143977395822E-3</v>
      </c>
    </row>
    <row r="151" spans="1:12" x14ac:dyDescent="0.25">
      <c r="A151" s="164" t="s">
        <v>105</v>
      </c>
      <c r="B151" s="165" t="s">
        <v>105</v>
      </c>
      <c r="C151" s="166">
        <v>21495</v>
      </c>
      <c r="D151" s="166">
        <v>4891</v>
      </c>
      <c r="E151" s="166">
        <v>16551</v>
      </c>
      <c r="F151" s="166">
        <v>24996</v>
      </c>
      <c r="G151" s="166">
        <v>27627</v>
      </c>
      <c r="H151" s="166">
        <v>25005</v>
      </c>
      <c r="I151" s="166">
        <v>21099</v>
      </c>
      <c r="J151" s="181">
        <f>IFERROR(I151/H151-1,"-")</f>
        <v>-0.15620875824835034</v>
      </c>
      <c r="K151" s="165">
        <f t="shared" si="55"/>
        <v>-3906</v>
      </c>
      <c r="L151" s="167">
        <f t="shared" si="54"/>
        <v>5.699397888151444E-3</v>
      </c>
    </row>
    <row r="152" spans="1:12" x14ac:dyDescent="0.25">
      <c r="A152" s="164" t="s">
        <v>102</v>
      </c>
      <c r="B152" s="165" t="s">
        <v>102</v>
      </c>
      <c r="C152" s="166">
        <v>15628</v>
      </c>
      <c r="D152" s="166">
        <v>5153</v>
      </c>
      <c r="E152" s="166">
        <v>3013</v>
      </c>
      <c r="F152" s="166">
        <v>11234</v>
      </c>
      <c r="G152" s="166">
        <v>12072</v>
      </c>
      <c r="H152" s="166">
        <v>12059</v>
      </c>
      <c r="I152" s="166">
        <v>12626</v>
      </c>
      <c r="J152" s="181">
        <f>IFERROR(I152/H152-1,"-")</f>
        <v>4.7018824114769098E-2</v>
      </c>
      <c r="K152" s="165">
        <f t="shared" si="55"/>
        <v>567</v>
      </c>
      <c r="L152" s="167">
        <f t="shared" si="54"/>
        <v>3.4106165095881382E-3</v>
      </c>
    </row>
    <row r="153" spans="1:12" x14ac:dyDescent="0.25">
      <c r="A153" s="1"/>
      <c r="B153" s="161" t="s">
        <v>109</v>
      </c>
      <c r="C153" s="162">
        <v>49450</v>
      </c>
      <c r="D153" s="162">
        <v>19517</v>
      </c>
      <c r="E153" s="162">
        <v>9815</v>
      </c>
      <c r="F153" s="162">
        <v>34407</v>
      </c>
      <c r="G153" s="162">
        <v>42007</v>
      </c>
      <c r="H153" s="162">
        <v>47726</v>
      </c>
      <c r="I153" s="162">
        <v>47901</v>
      </c>
      <c r="J153" s="180">
        <f>IFERROR(I153/H153-1,"-")</f>
        <v>3.666764447051829E-3</v>
      </c>
      <c r="K153" s="161">
        <f t="shared" si="55"/>
        <v>175</v>
      </c>
      <c r="L153" s="163">
        <f t="shared" si="54"/>
        <v>1.2939326898921385E-2</v>
      </c>
    </row>
    <row r="154" spans="1:12" s="57" customFormat="1" x14ac:dyDescent="0.25">
      <c r="B154" s="165" t="s">
        <v>112</v>
      </c>
      <c r="C154" s="166">
        <v>15413</v>
      </c>
      <c r="D154" s="166">
        <v>5840</v>
      </c>
      <c r="E154" s="166">
        <v>417</v>
      </c>
      <c r="F154" s="166">
        <v>12398</v>
      </c>
      <c r="G154" s="166">
        <v>14250</v>
      </c>
      <c r="H154" s="166">
        <v>14900</v>
      </c>
      <c r="I154" s="166">
        <v>12262</v>
      </c>
      <c r="J154" s="181">
        <f t="shared" ref="J154:J161" si="56">IFERROR(I154/H154-1,"-")</f>
        <v>-0.17704697986577178</v>
      </c>
      <c r="K154" s="165">
        <f t="shared" si="55"/>
        <v>-2638</v>
      </c>
      <c r="L154" s="167">
        <f t="shared" si="54"/>
        <v>3.3122904831751742E-3</v>
      </c>
    </row>
    <row r="155" spans="1:12" s="57" customFormat="1" x14ac:dyDescent="0.25">
      <c r="B155" s="165" t="s">
        <v>115</v>
      </c>
      <c r="C155" s="166">
        <v>13912</v>
      </c>
      <c r="D155" s="166">
        <v>5801</v>
      </c>
      <c r="E155" s="166">
        <v>2092</v>
      </c>
      <c r="F155" s="166">
        <v>8032</v>
      </c>
      <c r="G155" s="166">
        <v>8533</v>
      </c>
      <c r="H155" s="166">
        <v>9147</v>
      </c>
      <c r="I155" s="166">
        <v>8766</v>
      </c>
      <c r="J155" s="181">
        <f t="shared" si="56"/>
        <v>-4.1653000983929211E-2</v>
      </c>
      <c r="K155" s="165">
        <f t="shared" si="55"/>
        <v>-381</v>
      </c>
      <c r="L155" s="167">
        <f t="shared" si="54"/>
        <v>2.3679284272968178E-3</v>
      </c>
    </row>
    <row r="156" spans="1:12" x14ac:dyDescent="0.25">
      <c r="A156" s="1"/>
      <c r="B156" s="165" t="s">
        <v>118</v>
      </c>
      <c r="C156" s="166">
        <v>6367</v>
      </c>
      <c r="D156" s="166">
        <v>2092</v>
      </c>
      <c r="E156" s="166">
        <v>2699</v>
      </c>
      <c r="F156" s="166">
        <v>3760</v>
      </c>
      <c r="G156" s="166">
        <v>6188</v>
      </c>
      <c r="H156" s="166">
        <v>7372</v>
      </c>
      <c r="I156" s="166">
        <v>11629</v>
      </c>
      <c r="J156" s="181">
        <f t="shared" si="56"/>
        <v>0.5774552360282148</v>
      </c>
      <c r="K156" s="165">
        <f t="shared" si="55"/>
        <v>4257</v>
      </c>
      <c r="L156" s="167">
        <f t="shared" si="54"/>
        <v>3.1413004427372454E-3</v>
      </c>
    </row>
    <row r="157" spans="1:12" x14ac:dyDescent="0.25">
      <c r="A157" s="1"/>
      <c r="B157" s="165" t="s">
        <v>125</v>
      </c>
      <c r="C157" s="166">
        <v>1001</v>
      </c>
      <c r="D157" s="166">
        <v>599</v>
      </c>
      <c r="E157" s="166">
        <v>298</v>
      </c>
      <c r="F157" s="166">
        <v>1009</v>
      </c>
      <c r="G157" s="166">
        <v>1267</v>
      </c>
      <c r="H157" s="166">
        <v>1838</v>
      </c>
      <c r="I157" s="166">
        <v>1634</v>
      </c>
      <c r="J157" s="181">
        <f t="shared" si="56"/>
        <v>-0.11099020674646354</v>
      </c>
      <c r="K157" s="165">
        <f t="shared" si="55"/>
        <v>-204</v>
      </c>
      <c r="L157" s="167">
        <f t="shared" si="54"/>
        <v>4.4138661307357974E-4</v>
      </c>
    </row>
    <row r="158" spans="1:12" x14ac:dyDescent="0.25">
      <c r="A158" s="1"/>
      <c r="B158" s="165" t="s">
        <v>121</v>
      </c>
      <c r="C158" s="166">
        <v>1841</v>
      </c>
      <c r="D158" s="166">
        <v>736</v>
      </c>
      <c r="E158" s="166">
        <v>537</v>
      </c>
      <c r="F158" s="166">
        <v>1979</v>
      </c>
      <c r="G158" s="166">
        <v>2077</v>
      </c>
      <c r="H158" s="166">
        <v>2145</v>
      </c>
      <c r="I158" s="166">
        <v>1766</v>
      </c>
      <c r="J158" s="181">
        <f t="shared" si="56"/>
        <v>-0.17668997668997666</v>
      </c>
      <c r="K158" s="165">
        <f t="shared" si="55"/>
        <v>-379</v>
      </c>
      <c r="L158" s="167">
        <f t="shared" si="54"/>
        <v>4.7704330397058863E-4</v>
      </c>
    </row>
    <row r="159" spans="1:12" x14ac:dyDescent="0.25">
      <c r="A159" s="1"/>
      <c r="B159" s="165" t="s">
        <v>130</v>
      </c>
      <c r="C159" s="166">
        <v>409</v>
      </c>
      <c r="D159" s="166">
        <v>432</v>
      </c>
      <c r="E159" s="166">
        <v>29</v>
      </c>
      <c r="F159" s="166">
        <v>312</v>
      </c>
      <c r="G159" s="166">
        <v>503</v>
      </c>
      <c r="H159" s="166">
        <v>358</v>
      </c>
      <c r="I159" s="166">
        <v>338</v>
      </c>
      <c r="J159" s="181">
        <f t="shared" si="56"/>
        <v>-5.5865921787709549E-2</v>
      </c>
      <c r="K159" s="165">
        <f t="shared" si="55"/>
        <v>-20</v>
      </c>
      <c r="L159" s="167">
        <f t="shared" si="54"/>
        <v>9.1302738812037916E-5</v>
      </c>
    </row>
    <row r="160" spans="1:12" x14ac:dyDescent="0.25">
      <c r="A160" s="164" t="s">
        <v>146</v>
      </c>
      <c r="B160" s="165" t="s">
        <v>133</v>
      </c>
      <c r="C160" s="166">
        <v>819</v>
      </c>
      <c r="D160" s="166">
        <v>575</v>
      </c>
      <c r="E160" s="166">
        <v>69</v>
      </c>
      <c r="F160" s="166">
        <v>514</v>
      </c>
      <c r="G160" s="166">
        <v>686</v>
      </c>
      <c r="H160" s="166">
        <v>598</v>
      </c>
      <c r="I160" s="166">
        <v>492</v>
      </c>
      <c r="J160" s="181">
        <f t="shared" si="56"/>
        <v>-0.17725752508361203</v>
      </c>
      <c r="K160" s="165">
        <f t="shared" si="55"/>
        <v>-106</v>
      </c>
      <c r="L160" s="167">
        <f t="shared" si="54"/>
        <v>1.3290221152521494E-4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9688</v>
      </c>
      <c r="D161" s="171">
        <f t="shared" ref="D161:I161" si="58">D153-SUM(D154:D160)</f>
        <v>3442</v>
      </c>
      <c r="E161" s="171">
        <f t="shared" si="58"/>
        <v>3674</v>
      </c>
      <c r="F161" s="171">
        <f t="shared" si="58"/>
        <v>6403</v>
      </c>
      <c r="G161" s="171">
        <f t="shared" si="58"/>
        <v>8503</v>
      </c>
      <c r="H161" s="171">
        <f t="shared" si="58"/>
        <v>11368</v>
      </c>
      <c r="I161" s="171">
        <f t="shared" si="58"/>
        <v>11014</v>
      </c>
      <c r="J161" s="182">
        <f t="shared" si="56"/>
        <v>-3.114004222378608E-2</v>
      </c>
      <c r="K161" s="170">
        <f>I161-H161</f>
        <v>-354</v>
      </c>
      <c r="L161" s="172">
        <f t="shared" si="54"/>
        <v>2.9751726783307265E-3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ABAE8-B07D-4208-AB40-2BEAD720CBE0}">
  <sheetPr>
    <tabColor rgb="FFBB5C0D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6CCDA-64F9-4192-B84F-5CFE3CA017A2}">
  <sheetPr>
    <tabColor rgb="FFF29140"/>
  </sheetPr>
  <dimension ref="A4:O270"/>
  <sheetViews>
    <sheetView showGridLines="0" topLeftCell="I1" zoomScaleNormal="100" workbookViewId="0">
      <selection activeCell="Q253" sqref="Q25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157800</v>
      </c>
      <c r="D9" s="121">
        <v>9.3902719852620997E-3</v>
      </c>
      <c r="E9" s="120">
        <v>26469</v>
      </c>
      <c r="F9" s="121">
        <f t="shared" ref="F9:L21" si="4">IFERROR(E9/C9-1,"-")</f>
        <v>-0.83226235741444865</v>
      </c>
      <c r="G9" s="120">
        <v>114870</v>
      </c>
      <c r="H9" s="121">
        <f t="shared" si="4"/>
        <v>3.3397937209565907</v>
      </c>
      <c r="I9" s="120">
        <v>163920</v>
      </c>
      <c r="J9" s="121">
        <f t="shared" si="4"/>
        <v>0.4270044398015147</v>
      </c>
      <c r="K9" s="120">
        <v>173408</v>
      </c>
      <c r="L9" s="121">
        <f t="shared" si="4"/>
        <v>5.7881893606637425E-2</v>
      </c>
      <c r="M9" s="120">
        <v>169944</v>
      </c>
      <c r="N9" s="121">
        <f>IFERROR(M9/K9-1,"-")</f>
        <v>-1.9976010334009975E-2</v>
      </c>
    </row>
    <row r="10" spans="1:15" x14ac:dyDescent="0.25">
      <c r="A10" s="1" t="s">
        <v>74</v>
      </c>
      <c r="B10" s="119" t="s">
        <v>75</v>
      </c>
      <c r="C10" s="120">
        <v>172884</v>
      </c>
      <c r="D10" s="121">
        <v>0.19373593139353429</v>
      </c>
      <c r="E10" s="120">
        <v>18511</v>
      </c>
      <c r="F10" s="121">
        <f t="shared" si="4"/>
        <v>-0.89292820619606206</v>
      </c>
      <c r="G10" s="120">
        <v>141290</v>
      </c>
      <c r="H10" s="121">
        <f t="shared" si="4"/>
        <v>6.6327589001134459</v>
      </c>
      <c r="I10" s="120">
        <v>156374</v>
      </c>
      <c r="J10" s="121">
        <f t="shared" si="4"/>
        <v>0.10675914785193563</v>
      </c>
      <c r="K10" s="120">
        <v>166759</v>
      </c>
      <c r="L10" s="121">
        <f t="shared" si="4"/>
        <v>6.6411295995497888E-2</v>
      </c>
      <c r="M10" s="120">
        <v>168166</v>
      </c>
      <c r="N10" s="121">
        <f t="shared" ref="N10:N15" si="5">IFERROR(M10/K10-1,"-")</f>
        <v>8.437325721550204E-3</v>
      </c>
    </row>
    <row r="11" spans="1:15" x14ac:dyDescent="0.25">
      <c r="A11" s="1" t="s">
        <v>76</v>
      </c>
      <c r="B11" s="119" t="s">
        <v>77</v>
      </c>
      <c r="C11" s="120">
        <v>82007</v>
      </c>
      <c r="D11" s="121">
        <v>-0.47045111131200679</v>
      </c>
      <c r="E11" s="120">
        <v>22143</v>
      </c>
      <c r="F11" s="121">
        <f t="shared" si="4"/>
        <v>-0.72998646457009775</v>
      </c>
      <c r="G11" s="120">
        <v>148905</v>
      </c>
      <c r="H11" s="121">
        <f t="shared" si="4"/>
        <v>5.724698550331933</v>
      </c>
      <c r="I11" s="120">
        <v>146134</v>
      </c>
      <c r="J11" s="121">
        <f t="shared" si="4"/>
        <v>-1.8609180349887566E-2</v>
      </c>
      <c r="K11" s="120">
        <v>176870</v>
      </c>
      <c r="L11" s="121">
        <f t="shared" si="4"/>
        <v>0.21032750762998353</v>
      </c>
      <c r="M11" s="120">
        <v>166403</v>
      </c>
      <c r="N11" s="121">
        <f t="shared" si="5"/>
        <v>-5.9179058065245704E-2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22148</v>
      </c>
      <c r="F12" s="121" t="str">
        <f t="shared" si="4"/>
        <v>-</v>
      </c>
      <c r="G12" s="120">
        <v>152510</v>
      </c>
      <c r="H12" s="121">
        <f t="shared" si="4"/>
        <v>5.885949069893444</v>
      </c>
      <c r="I12" s="120">
        <v>144835</v>
      </c>
      <c r="J12" s="121">
        <f t="shared" si="4"/>
        <v>-5.0324568880729115E-2</v>
      </c>
      <c r="K12" s="120">
        <v>154662</v>
      </c>
      <c r="L12" s="121">
        <f t="shared" si="4"/>
        <v>6.7849621983636643E-2</v>
      </c>
      <c r="M12" s="120">
        <v>160144</v>
      </c>
      <c r="N12" s="121">
        <f t="shared" si="5"/>
        <v>3.5445034979503687E-2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24096</v>
      </c>
      <c r="F13" s="121" t="str">
        <f t="shared" si="4"/>
        <v>-</v>
      </c>
      <c r="G13" s="120">
        <v>125910</v>
      </c>
      <c r="H13" s="121">
        <f t="shared" si="4"/>
        <v>4.2253486055776897</v>
      </c>
      <c r="I13" s="120">
        <v>140451</v>
      </c>
      <c r="J13" s="121">
        <f t="shared" si="4"/>
        <v>0.11548725279961869</v>
      </c>
      <c r="K13" s="120">
        <v>159924</v>
      </c>
      <c r="L13" s="121">
        <f t="shared" si="4"/>
        <v>0.1386462182540531</v>
      </c>
      <c r="M13" s="120">
        <v>143215</v>
      </c>
      <c r="N13" s="121">
        <f t="shared" si="5"/>
        <v>-0.10448087841724818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18794</v>
      </c>
      <c r="F14" s="121" t="str">
        <f t="shared" si="4"/>
        <v>-</v>
      </c>
      <c r="G14" s="120">
        <v>132220</v>
      </c>
      <c r="H14" s="121">
        <f t="shared" si="4"/>
        <v>6.0352240076620198</v>
      </c>
      <c r="I14" s="120">
        <v>142289</v>
      </c>
      <c r="J14" s="121">
        <f t="shared" si="4"/>
        <v>7.6153380729087949E-2</v>
      </c>
      <c r="K14" s="120">
        <v>157113</v>
      </c>
      <c r="L14" s="121">
        <f t="shared" si="4"/>
        <v>0.10418233313889336</v>
      </c>
      <c r="M14" s="120">
        <v>156124</v>
      </c>
      <c r="N14" s="121">
        <f t="shared" si="5"/>
        <v>-6.2948323817888507E-3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61086</v>
      </c>
      <c r="F15" s="121" t="str">
        <f t="shared" si="4"/>
        <v>-</v>
      </c>
      <c r="G15" s="120">
        <v>159520</v>
      </c>
      <c r="H15" s="121">
        <f t="shared" si="4"/>
        <v>1.6114003208591168</v>
      </c>
      <c r="I15" s="120">
        <v>166431</v>
      </c>
      <c r="J15" s="121">
        <f t="shared" si="4"/>
        <v>4.3323721163490481E-2</v>
      </c>
      <c r="K15" s="120">
        <v>173767</v>
      </c>
      <c r="L15" s="121">
        <f t="shared" si="4"/>
        <v>4.4078326754030117E-2</v>
      </c>
      <c r="M15" s="120">
        <v>184020</v>
      </c>
      <c r="N15" s="121">
        <f t="shared" si="5"/>
        <v>5.9004298859967719E-2</v>
      </c>
    </row>
    <row r="16" spans="1:15" x14ac:dyDescent="0.25">
      <c r="A16" s="1" t="s">
        <v>86</v>
      </c>
      <c r="B16" s="119" t="s">
        <v>87</v>
      </c>
      <c r="C16" s="120">
        <v>60513</v>
      </c>
      <c r="D16" s="121">
        <v>-0.66723673357162494</v>
      </c>
      <c r="E16" s="120">
        <v>94829</v>
      </c>
      <c r="F16" s="121">
        <f t="shared" si="4"/>
        <v>0.56708475864690233</v>
      </c>
      <c r="G16" s="120">
        <v>178525</v>
      </c>
      <c r="H16" s="121">
        <f t="shared" si="4"/>
        <v>0.88259920488458166</v>
      </c>
      <c r="I16" s="120">
        <v>181874</v>
      </c>
      <c r="J16" s="121">
        <f t="shared" si="4"/>
        <v>1.875927741212724E-2</v>
      </c>
      <c r="K16" s="120">
        <v>179514</v>
      </c>
      <c r="L16" s="121">
        <f t="shared" si="4"/>
        <v>-1.2976016362976517E-2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22909</v>
      </c>
      <c r="D17" s="121">
        <v>-0.86040885964110536</v>
      </c>
      <c r="E17" s="120">
        <v>89027</v>
      </c>
      <c r="F17" s="121">
        <f t="shared" si="4"/>
        <v>2.8861146274389977</v>
      </c>
      <c r="G17" s="120">
        <v>136089</v>
      </c>
      <c r="H17" s="121">
        <f t="shared" si="4"/>
        <v>0.52862614712390621</v>
      </c>
      <c r="I17" s="120">
        <v>150809</v>
      </c>
      <c r="J17" s="121">
        <f t="shared" si="4"/>
        <v>0.10816450998978611</v>
      </c>
      <c r="K17" s="120">
        <v>145872</v>
      </c>
      <c r="L17" s="121">
        <f t="shared" si="4"/>
        <v>-3.2736773004263697E-2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24343</v>
      </c>
      <c r="D18" s="121">
        <v>-0.84925814921232534</v>
      </c>
      <c r="E18" s="120">
        <v>137179</v>
      </c>
      <c r="F18" s="121">
        <f t="shared" si="4"/>
        <v>4.6352544879431461</v>
      </c>
      <c r="G18" s="120">
        <v>154114</v>
      </c>
      <c r="H18" s="121">
        <f t="shared" si="4"/>
        <v>0.12345184029625522</v>
      </c>
      <c r="I18" s="120">
        <v>170708</v>
      </c>
      <c r="J18" s="121">
        <f t="shared" si="4"/>
        <v>0.10767354036622234</v>
      </c>
      <c r="K18" s="120">
        <v>177711</v>
      </c>
      <c r="L18" s="121">
        <f t="shared" si="4"/>
        <v>4.1023267802329233E-2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30656</v>
      </c>
      <c r="D19" s="121">
        <v>-0.78903470439671608</v>
      </c>
      <c r="E19" s="120">
        <v>137494</v>
      </c>
      <c r="F19" s="121">
        <f t="shared" si="4"/>
        <v>3.4850600208768263</v>
      </c>
      <c r="G19" s="120">
        <v>153023</v>
      </c>
      <c r="H19" s="121">
        <f t="shared" si="4"/>
        <v>0.11294311024481063</v>
      </c>
      <c r="I19" s="120">
        <v>164389</v>
      </c>
      <c r="J19" s="121">
        <f t="shared" si="4"/>
        <v>7.427641596361334E-2</v>
      </c>
      <c r="K19" s="120">
        <v>162641</v>
      </c>
      <c r="L19" s="121">
        <f t="shared" si="4"/>
        <v>-1.0633314881166034E-2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33192</v>
      </c>
      <c r="D20" s="121">
        <v>-0.77792348556823809</v>
      </c>
      <c r="E20" s="120">
        <v>123213</v>
      </c>
      <c r="F20" s="121">
        <f t="shared" si="4"/>
        <v>2.7121294287780189</v>
      </c>
      <c r="G20" s="120">
        <v>156141</v>
      </c>
      <c r="H20" s="121">
        <f t="shared" si="4"/>
        <v>0.26724452776898544</v>
      </c>
      <c r="I20" s="120">
        <v>158524</v>
      </c>
      <c r="J20" s="121">
        <f t="shared" si="4"/>
        <v>1.5261846664232914E-2</v>
      </c>
      <c r="K20" s="120">
        <v>160539</v>
      </c>
      <c r="L20" s="121">
        <f t="shared" si="4"/>
        <v>1.271100905856537E-2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610766</v>
      </c>
      <c r="D21" s="124">
        <v>-0.67105747874249499</v>
      </c>
      <c r="E21" s="123">
        <v>774989</v>
      </c>
      <c r="F21" s="124">
        <f t="shared" si="4"/>
        <v>0.26888038954362226</v>
      </c>
      <c r="G21" s="123">
        <v>1753117</v>
      </c>
      <c r="H21" s="124">
        <f t="shared" si="4"/>
        <v>1.2621185591021291</v>
      </c>
      <c r="I21" s="123">
        <v>1886738</v>
      </c>
      <c r="J21" s="124">
        <f t="shared" si="4"/>
        <v>7.6219100037247856E-2</v>
      </c>
      <c r="K21" s="123">
        <v>1988780</v>
      </c>
      <c r="L21" s="124">
        <f t="shared" si="4"/>
        <v>5.4083820859069931E-2</v>
      </c>
      <c r="M21" s="123">
        <v>1148016</v>
      </c>
      <c r="N21" s="124">
        <v>-1.2461903324120449E-2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251</v>
      </c>
      <c r="G30" s="118" t="s">
        <v>71</v>
      </c>
      <c r="H30" s="117" t="s">
        <v>251</v>
      </c>
      <c r="I30" s="118" t="s">
        <v>71</v>
      </c>
      <c r="J30" s="117" t="s">
        <v>251</v>
      </c>
      <c r="K30" s="118" t="s">
        <v>71</v>
      </c>
      <c r="L30" s="117" t="s">
        <v>251</v>
      </c>
      <c r="M30" s="118" t="s">
        <v>71</v>
      </c>
      <c r="N30" s="117" t="s">
        <v>277</v>
      </c>
    </row>
    <row r="31" spans="1:15" x14ac:dyDescent="0.25">
      <c r="B31" s="119" t="s">
        <v>73</v>
      </c>
      <c r="C31" s="120">
        <v>2810</v>
      </c>
      <c r="D31" s="121">
        <v>-0.63960497627292545</v>
      </c>
      <c r="E31" s="120">
        <v>7933</v>
      </c>
      <c r="F31" s="121">
        <f t="shared" ref="F31:L43" si="6">IFERROR(E31/C31-1,"-")</f>
        <v>1.8231316725978646</v>
      </c>
      <c r="G31" s="120">
        <v>4259</v>
      </c>
      <c r="H31" s="121">
        <f t="shared" si="6"/>
        <v>-0.46312870288667596</v>
      </c>
      <c r="I31" s="120">
        <v>7684</v>
      </c>
      <c r="J31" s="121">
        <f t="shared" si="6"/>
        <v>0.80417938483212015</v>
      </c>
      <c r="K31" s="120">
        <v>4643</v>
      </c>
      <c r="L31" s="121">
        <f t="shared" si="6"/>
        <v>-0.39575741801145237</v>
      </c>
      <c r="M31" s="120">
        <v>4190</v>
      </c>
      <c r="N31" s="121">
        <f t="shared" ref="N31:N37" si="7">IFERROR(M31/K31-1,"-")</f>
        <v>-9.7566228731423621E-2</v>
      </c>
    </row>
    <row r="32" spans="1:15" x14ac:dyDescent="0.25">
      <c r="B32" s="119" t="s">
        <v>75</v>
      </c>
      <c r="C32" s="120">
        <v>4481</v>
      </c>
      <c r="D32" s="121">
        <v>-0.24281851977019264</v>
      </c>
      <c r="E32" s="120">
        <v>6177</v>
      </c>
      <c r="F32" s="121">
        <f t="shared" si="6"/>
        <v>0.37848694487837542</v>
      </c>
      <c r="G32" s="120">
        <v>4072</v>
      </c>
      <c r="H32" s="121">
        <f t="shared" si="6"/>
        <v>-0.34078031406831799</v>
      </c>
      <c r="I32" s="120">
        <v>4631</v>
      </c>
      <c r="J32" s="121">
        <f t="shared" si="6"/>
        <v>0.13727897838899805</v>
      </c>
      <c r="K32" s="120">
        <v>3359</v>
      </c>
      <c r="L32" s="121">
        <f t="shared" si="6"/>
        <v>-0.27467069747354778</v>
      </c>
      <c r="M32" s="120">
        <v>2494</v>
      </c>
      <c r="N32" s="121">
        <f t="shared" si="7"/>
        <v>-0.2575171181899375</v>
      </c>
    </row>
    <row r="33" spans="2:15" x14ac:dyDescent="0.25">
      <c r="B33" s="119" t="s">
        <v>77</v>
      </c>
      <c r="C33" s="120">
        <v>1861</v>
      </c>
      <c r="D33" s="121">
        <v>-0.87807914046121593</v>
      </c>
      <c r="E33" s="120">
        <v>6981</v>
      </c>
      <c r="F33" s="121">
        <f t="shared" si="6"/>
        <v>2.751209027404621</v>
      </c>
      <c r="G33" s="120">
        <v>4758</v>
      </c>
      <c r="H33" s="121">
        <f t="shared" si="6"/>
        <v>-0.31843575418994419</v>
      </c>
      <c r="I33" s="120">
        <v>6445</v>
      </c>
      <c r="J33" s="121">
        <f t="shared" si="6"/>
        <v>0.35456073980664149</v>
      </c>
      <c r="K33" s="120">
        <v>7332</v>
      </c>
      <c r="L33" s="121">
        <f t="shared" si="6"/>
        <v>0.1376260667183864</v>
      </c>
      <c r="M33" s="120">
        <v>3474</v>
      </c>
      <c r="N33" s="121">
        <f t="shared" si="7"/>
        <v>-0.52618657937806868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10350</v>
      </c>
      <c r="F34" s="121" t="str">
        <f t="shared" si="6"/>
        <v>-</v>
      </c>
      <c r="G34" s="120">
        <v>8585</v>
      </c>
      <c r="H34" s="121">
        <f t="shared" si="6"/>
        <v>-0.17053140096618358</v>
      </c>
      <c r="I34" s="120">
        <v>11356</v>
      </c>
      <c r="J34" s="121">
        <f t="shared" si="6"/>
        <v>0.32277227722772284</v>
      </c>
      <c r="K34" s="120">
        <v>5241</v>
      </c>
      <c r="L34" s="121">
        <f t="shared" si="6"/>
        <v>-0.53848185980979224</v>
      </c>
      <c r="M34" s="120">
        <v>8301</v>
      </c>
      <c r="N34" s="121">
        <f t="shared" si="7"/>
        <v>0.58385804235832861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10388</v>
      </c>
      <c r="F35" s="121" t="str">
        <f t="shared" si="6"/>
        <v>-</v>
      </c>
      <c r="G35" s="120">
        <v>7510</v>
      </c>
      <c r="H35" s="121">
        <f t="shared" si="6"/>
        <v>-0.27705044281863689</v>
      </c>
      <c r="I35" s="120">
        <v>8116</v>
      </c>
      <c r="J35" s="121">
        <f t="shared" si="6"/>
        <v>8.0692410119840297E-2</v>
      </c>
      <c r="K35" s="120">
        <v>6651</v>
      </c>
      <c r="L35" s="121">
        <f t="shared" si="6"/>
        <v>-0.18050763923114832</v>
      </c>
      <c r="M35" s="120">
        <v>7050</v>
      </c>
      <c r="N35" s="121">
        <f t="shared" si="7"/>
        <v>5.999097880018045E-2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7198</v>
      </c>
      <c r="F36" s="121" t="str">
        <f t="shared" si="6"/>
        <v>-</v>
      </c>
      <c r="G36" s="120">
        <v>7211</v>
      </c>
      <c r="H36" s="121">
        <f t="shared" si="6"/>
        <v>1.8060572381217721E-3</v>
      </c>
      <c r="I36" s="120">
        <v>11716</v>
      </c>
      <c r="J36" s="121">
        <f t="shared" si="6"/>
        <v>0.62473998058521696</v>
      </c>
      <c r="K36" s="120">
        <v>9313</v>
      </c>
      <c r="L36" s="121">
        <f t="shared" si="6"/>
        <v>-0.20510413110276549</v>
      </c>
      <c r="M36" s="120">
        <v>9472</v>
      </c>
      <c r="N36" s="121">
        <f t="shared" si="7"/>
        <v>1.7072908837109324E-2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18335</v>
      </c>
      <c r="F37" s="121" t="str">
        <f t="shared" si="6"/>
        <v>-</v>
      </c>
      <c r="G37" s="120">
        <v>16871</v>
      </c>
      <c r="H37" s="121">
        <f t="shared" si="6"/>
        <v>-7.9847286610308155E-2</v>
      </c>
      <c r="I37" s="120">
        <v>16350</v>
      </c>
      <c r="J37" s="121">
        <f t="shared" si="6"/>
        <v>-3.0881394108233096E-2</v>
      </c>
      <c r="K37" s="120">
        <v>15147</v>
      </c>
      <c r="L37" s="121">
        <f t="shared" si="6"/>
        <v>-7.357798165137619E-2</v>
      </c>
      <c r="M37" s="120">
        <v>18728</v>
      </c>
      <c r="N37" s="121">
        <f t="shared" si="7"/>
        <v>0.23641645210272655</v>
      </c>
    </row>
    <row r="38" spans="2:15" x14ac:dyDescent="0.25">
      <c r="B38" s="119" t="s">
        <v>87</v>
      </c>
      <c r="C38" s="120">
        <v>24732</v>
      </c>
      <c r="D38" s="121">
        <v>-8.7009487245745532E-2</v>
      </c>
      <c r="E38" s="120">
        <v>32710</v>
      </c>
      <c r="F38" s="121">
        <f t="shared" si="6"/>
        <v>0.32257803655183559</v>
      </c>
      <c r="G38" s="120">
        <v>22263</v>
      </c>
      <c r="H38" s="121">
        <f t="shared" si="6"/>
        <v>-0.31938245184958725</v>
      </c>
      <c r="I38" s="120">
        <v>17040</v>
      </c>
      <c r="J38" s="121">
        <f t="shared" si="6"/>
        <v>-0.23460450074114003</v>
      </c>
      <c r="K38" s="120">
        <v>17997</v>
      </c>
      <c r="L38" s="121">
        <f t="shared" si="6"/>
        <v>5.6161971830985813E-2</v>
      </c>
      <c r="M38" s="120"/>
      <c r="N38" s="121"/>
    </row>
    <row r="39" spans="2:15" x14ac:dyDescent="0.25">
      <c r="B39" s="119" t="s">
        <v>89</v>
      </c>
      <c r="C39" s="120">
        <v>10533</v>
      </c>
      <c r="D39" s="121">
        <v>-0.5976392390556956</v>
      </c>
      <c r="E39" s="120">
        <v>17671</v>
      </c>
      <c r="F39" s="121">
        <f t="shared" si="6"/>
        <v>0.67767967340738622</v>
      </c>
      <c r="G39" s="120">
        <v>12307</v>
      </c>
      <c r="H39" s="121">
        <f t="shared" si="6"/>
        <v>-0.30354818629392788</v>
      </c>
      <c r="I39" s="120">
        <v>12268</v>
      </c>
      <c r="J39" s="121">
        <f t="shared" si="6"/>
        <v>-3.1689282522141538E-3</v>
      </c>
      <c r="K39" s="120">
        <v>11247</v>
      </c>
      <c r="L39" s="121">
        <f t="shared" si="6"/>
        <v>-8.3224649494620162E-2</v>
      </c>
      <c r="M39" s="120"/>
      <c r="N39" s="121"/>
    </row>
    <row r="40" spans="2:15" x14ac:dyDescent="0.25">
      <c r="B40" s="119" t="s">
        <v>91</v>
      </c>
      <c r="C40" s="120">
        <v>9331</v>
      </c>
      <c r="D40" s="121">
        <v>-0.36471949891067534</v>
      </c>
      <c r="E40" s="120">
        <v>13514</v>
      </c>
      <c r="F40" s="121">
        <f t="shared" si="6"/>
        <v>0.44829064408959374</v>
      </c>
      <c r="G40" s="120">
        <v>5869</v>
      </c>
      <c r="H40" s="121">
        <f t="shared" si="6"/>
        <v>-0.56570963445315969</v>
      </c>
      <c r="I40" s="120">
        <v>7638</v>
      </c>
      <c r="J40" s="121">
        <f t="shared" si="6"/>
        <v>0.3014142102572841</v>
      </c>
      <c r="K40" s="120">
        <v>11565</v>
      </c>
      <c r="L40" s="121">
        <f t="shared" si="6"/>
        <v>0.51413982717989004</v>
      </c>
      <c r="M40" s="120"/>
      <c r="N40" s="121"/>
    </row>
    <row r="41" spans="2:15" x14ac:dyDescent="0.25">
      <c r="B41" s="119" t="s">
        <v>93</v>
      </c>
      <c r="C41" s="120">
        <v>6163</v>
      </c>
      <c r="D41" s="121">
        <v>-0.10473561882626381</v>
      </c>
      <c r="E41" s="120">
        <v>4282</v>
      </c>
      <c r="F41" s="121">
        <f t="shared" si="6"/>
        <v>-0.30520850235275032</v>
      </c>
      <c r="G41" s="120">
        <v>3929</v>
      </c>
      <c r="H41" s="121">
        <f t="shared" si="6"/>
        <v>-8.243811303129378E-2</v>
      </c>
      <c r="I41" s="120">
        <v>4428</v>
      </c>
      <c r="J41" s="121">
        <f t="shared" si="6"/>
        <v>0.12700432680071261</v>
      </c>
      <c r="K41" s="120">
        <v>5701</v>
      </c>
      <c r="L41" s="121">
        <f t="shared" si="6"/>
        <v>0.28748870822041561</v>
      </c>
      <c r="M41" s="120"/>
      <c r="N41" s="121"/>
    </row>
    <row r="42" spans="2:15" x14ac:dyDescent="0.25">
      <c r="B42" s="119" t="s">
        <v>95</v>
      </c>
      <c r="C42" s="120">
        <v>4505</v>
      </c>
      <c r="D42" s="121">
        <v>-0.43897882938978827</v>
      </c>
      <c r="E42" s="120">
        <v>6454</v>
      </c>
      <c r="F42" s="121">
        <f t="shared" si="6"/>
        <v>0.43263041065482799</v>
      </c>
      <c r="G42" s="120">
        <v>7585</v>
      </c>
      <c r="H42" s="121">
        <f t="shared" si="6"/>
        <v>0.17524016114037799</v>
      </c>
      <c r="I42" s="120">
        <v>6411</v>
      </c>
      <c r="J42" s="121">
        <f t="shared" si="6"/>
        <v>-0.15477916941331571</v>
      </c>
      <c r="K42" s="120">
        <v>5544</v>
      </c>
      <c r="L42" s="121">
        <f t="shared" si="6"/>
        <v>-0.13523631258773983</v>
      </c>
      <c r="M42" s="120"/>
      <c r="N42" s="121"/>
    </row>
    <row r="43" spans="2:15" ht="15.75" x14ac:dyDescent="0.25">
      <c r="B43" s="122" t="s">
        <v>32</v>
      </c>
      <c r="C43" s="123">
        <v>77176</v>
      </c>
      <c r="D43" s="124">
        <v>-0.59992949934164819</v>
      </c>
      <c r="E43" s="123">
        <v>141993</v>
      </c>
      <c r="F43" s="124">
        <f t="shared" si="6"/>
        <v>0.83985954182647449</v>
      </c>
      <c r="G43" s="123">
        <v>105219</v>
      </c>
      <c r="H43" s="124">
        <f t="shared" si="6"/>
        <v>-0.25898459783228756</v>
      </c>
      <c r="I43" s="123">
        <v>114083</v>
      </c>
      <c r="J43" s="124">
        <f t="shared" si="6"/>
        <v>8.4243340081163964E-2</v>
      </c>
      <c r="K43" s="123">
        <v>103740</v>
      </c>
      <c r="L43" s="124">
        <f t="shared" si="6"/>
        <v>-9.0662061832174845E-2</v>
      </c>
      <c r="M43" s="123">
        <v>53709</v>
      </c>
      <c r="N43" s="124">
        <v>3.9140192702085574E-2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251</v>
      </c>
      <c r="G52" s="118" t="s">
        <v>71</v>
      </c>
      <c r="H52" s="117" t="s">
        <v>251</v>
      </c>
      <c r="I52" s="118" t="s">
        <v>71</v>
      </c>
      <c r="J52" s="117" t="s">
        <v>251</v>
      </c>
      <c r="K52" s="118" t="s">
        <v>71</v>
      </c>
      <c r="L52" s="117" t="s">
        <v>251</v>
      </c>
      <c r="M52" s="118" t="s">
        <v>71</v>
      </c>
      <c r="N52" s="117" t="s">
        <v>277</v>
      </c>
    </row>
    <row r="53" spans="1:15" x14ac:dyDescent="0.25">
      <c r="A53" s="1">
        <v>1</v>
      </c>
      <c r="B53" s="119" t="s">
        <v>73</v>
      </c>
      <c r="C53" s="120">
        <v>1602</v>
      </c>
      <c r="D53" s="121">
        <v>-0.50949173300673611</v>
      </c>
      <c r="E53" s="120">
        <v>2468</v>
      </c>
      <c r="F53" s="121">
        <f>IFERROR(E53/C53-1,"-")</f>
        <v>0.54057428214731584</v>
      </c>
      <c r="G53" s="120">
        <v>2953</v>
      </c>
      <c r="H53" s="121">
        <f>IFERROR(G53/E53-1,"-")</f>
        <v>0.19651539708265808</v>
      </c>
      <c r="I53" s="120">
        <v>3641</v>
      </c>
      <c r="J53" s="121">
        <f>IFERROR(I53/G53-1,"-")</f>
        <v>0.2329834067050458</v>
      </c>
      <c r="K53" s="120">
        <v>2676</v>
      </c>
      <c r="L53" s="121">
        <f>IFERROR(K53/I53-1,"-")</f>
        <v>-0.26503707772589946</v>
      </c>
      <c r="M53" s="120">
        <v>3585</v>
      </c>
      <c r="N53" s="121">
        <f t="shared" ref="N53:N59" si="8">IFERROR(M53/K53-1,"-")</f>
        <v>0.33968609865470856</v>
      </c>
    </row>
    <row r="54" spans="1:15" x14ac:dyDescent="0.25">
      <c r="A54" s="1">
        <v>2</v>
      </c>
      <c r="B54" s="119" t="s">
        <v>75</v>
      </c>
      <c r="C54" s="120">
        <v>1729</v>
      </c>
      <c r="D54" s="121">
        <v>-0.27807933194154488</v>
      </c>
      <c r="E54" s="120">
        <v>1016</v>
      </c>
      <c r="F54" s="121">
        <f t="shared" ref="F54:L65" si="9">IFERROR(E54/C54-1,"-")</f>
        <v>-0.41237709658762289</v>
      </c>
      <c r="G54" s="120">
        <v>2193</v>
      </c>
      <c r="H54" s="121">
        <f t="shared" si="9"/>
        <v>1.1584645669291338</v>
      </c>
      <c r="I54" s="120">
        <v>2303</v>
      </c>
      <c r="J54" s="121">
        <f t="shared" si="9"/>
        <v>5.0159598723210186E-2</v>
      </c>
      <c r="K54" s="120">
        <v>1677</v>
      </c>
      <c r="L54" s="121">
        <f t="shared" si="9"/>
        <v>-0.27181936604429002</v>
      </c>
      <c r="M54" s="120">
        <v>1820</v>
      </c>
      <c r="N54" s="121">
        <f t="shared" si="8"/>
        <v>8.5271317829457294E-2</v>
      </c>
    </row>
    <row r="55" spans="1:15" x14ac:dyDescent="0.25">
      <c r="A55" s="1">
        <v>3</v>
      </c>
      <c r="B55" s="119" t="s">
        <v>77</v>
      </c>
      <c r="C55" s="120">
        <v>789</v>
      </c>
      <c r="D55" s="121">
        <v>-0.83191308052833401</v>
      </c>
      <c r="E55" s="120">
        <v>1370</v>
      </c>
      <c r="F55" s="121">
        <f t="shared" si="9"/>
        <v>0.73637515842839041</v>
      </c>
      <c r="G55" s="120">
        <v>2613</v>
      </c>
      <c r="H55" s="121">
        <f t="shared" si="9"/>
        <v>0.90729927007299271</v>
      </c>
      <c r="I55" s="120">
        <v>3123</v>
      </c>
      <c r="J55" s="121">
        <f t="shared" si="9"/>
        <v>0.19517795637198621</v>
      </c>
      <c r="K55" s="120">
        <v>3345</v>
      </c>
      <c r="L55" s="121">
        <f t="shared" si="9"/>
        <v>7.1085494716618625E-2</v>
      </c>
      <c r="M55" s="120">
        <v>2781</v>
      </c>
      <c r="N55" s="121">
        <f t="shared" si="8"/>
        <v>-0.16860986547085199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1625</v>
      </c>
      <c r="F56" s="121" t="str">
        <f t="shared" si="9"/>
        <v>-</v>
      </c>
      <c r="G56" s="120">
        <v>2610</v>
      </c>
      <c r="H56" s="121">
        <f t="shared" si="9"/>
        <v>0.60615384615384604</v>
      </c>
      <c r="I56" s="120">
        <v>3426</v>
      </c>
      <c r="J56" s="121">
        <f t="shared" si="9"/>
        <v>0.31264367816091965</v>
      </c>
      <c r="K56" s="120">
        <v>2702</v>
      </c>
      <c r="L56" s="121">
        <f t="shared" si="9"/>
        <v>-0.21132516053706951</v>
      </c>
      <c r="M56" s="120">
        <v>5202</v>
      </c>
      <c r="N56" s="121">
        <f t="shared" si="8"/>
        <v>0.92524056254626208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2518</v>
      </c>
      <c r="F57" s="121" t="str">
        <f t="shared" si="9"/>
        <v>-</v>
      </c>
      <c r="G57" s="120">
        <v>2461</v>
      </c>
      <c r="H57" s="121">
        <f t="shared" si="9"/>
        <v>-2.2637013502780023E-2</v>
      </c>
      <c r="I57" s="120">
        <v>3361</v>
      </c>
      <c r="J57" s="121">
        <f t="shared" si="9"/>
        <v>0.36570499796830558</v>
      </c>
      <c r="K57" s="120">
        <v>3660</v>
      </c>
      <c r="L57" s="121">
        <f t="shared" si="9"/>
        <v>8.8961618565903011E-2</v>
      </c>
      <c r="M57" s="120">
        <v>4562</v>
      </c>
      <c r="N57" s="121">
        <f t="shared" si="8"/>
        <v>0.24644808743169389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3706</v>
      </c>
      <c r="F58" s="121" t="str">
        <f t="shared" si="9"/>
        <v>-</v>
      </c>
      <c r="G58" s="120">
        <v>4006</v>
      </c>
      <c r="H58" s="121">
        <f t="shared" si="9"/>
        <v>8.0949811117107418E-2</v>
      </c>
      <c r="I58" s="120">
        <v>5560</v>
      </c>
      <c r="J58" s="121">
        <f t="shared" si="9"/>
        <v>0.38791812281577642</v>
      </c>
      <c r="K58" s="120">
        <v>4118</v>
      </c>
      <c r="L58" s="121">
        <f t="shared" si="9"/>
        <v>-0.25935251798561154</v>
      </c>
      <c r="M58" s="120">
        <v>5916</v>
      </c>
      <c r="N58" s="121">
        <f t="shared" si="8"/>
        <v>0.43661971830985924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11363</v>
      </c>
      <c r="F59" s="121" t="str">
        <f t="shared" si="9"/>
        <v>-</v>
      </c>
      <c r="G59" s="120">
        <v>8443</v>
      </c>
      <c r="H59" s="121">
        <f t="shared" si="9"/>
        <v>-0.25697439056587168</v>
      </c>
      <c r="I59" s="120">
        <v>8165</v>
      </c>
      <c r="J59" s="121">
        <f t="shared" si="9"/>
        <v>-3.2926684827667918E-2</v>
      </c>
      <c r="K59" s="120">
        <v>7349</v>
      </c>
      <c r="L59" s="121">
        <f t="shared" si="9"/>
        <v>-9.9938763012859755E-2</v>
      </c>
      <c r="M59" s="120">
        <v>7586</v>
      </c>
      <c r="N59" s="121">
        <f t="shared" si="8"/>
        <v>3.2249285617090839E-2</v>
      </c>
    </row>
    <row r="60" spans="1:15" x14ac:dyDescent="0.25">
      <c r="A60" s="1">
        <v>8</v>
      </c>
      <c r="B60" s="119" t="s">
        <v>87</v>
      </c>
      <c r="C60" s="120">
        <v>8054</v>
      </c>
      <c r="D60" s="121">
        <v>-0.4331761559574917</v>
      </c>
      <c r="E60" s="120">
        <v>14616</v>
      </c>
      <c r="F60" s="121">
        <f t="shared" si="9"/>
        <v>0.81475043456667495</v>
      </c>
      <c r="G60" s="120">
        <v>8711</v>
      </c>
      <c r="H60" s="121">
        <f t="shared" si="9"/>
        <v>-0.40400930487137388</v>
      </c>
      <c r="I60" s="120">
        <v>8609</v>
      </c>
      <c r="J60" s="121">
        <f t="shared" si="9"/>
        <v>-1.1709333027207003E-2</v>
      </c>
      <c r="K60" s="120">
        <v>10060</v>
      </c>
      <c r="L60" s="121">
        <f t="shared" si="9"/>
        <v>0.16854454640492511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4755</v>
      </c>
      <c r="D61" s="121">
        <v>-0.72272435710537053</v>
      </c>
      <c r="E61" s="120">
        <v>7423</v>
      </c>
      <c r="F61" s="121">
        <f t="shared" si="9"/>
        <v>0.56109358569926404</v>
      </c>
      <c r="G61" s="120">
        <v>5083</v>
      </c>
      <c r="H61" s="121">
        <f t="shared" si="9"/>
        <v>-0.3152364273204904</v>
      </c>
      <c r="I61" s="120">
        <v>5659</v>
      </c>
      <c r="J61" s="121">
        <f t="shared" si="9"/>
        <v>0.11331890615778084</v>
      </c>
      <c r="K61" s="120">
        <v>6716</v>
      </c>
      <c r="L61" s="121">
        <f t="shared" si="9"/>
        <v>0.18678211698179892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2420</v>
      </c>
      <c r="D62" s="121">
        <v>-0.68990261404407993</v>
      </c>
      <c r="E62" s="120">
        <v>4894</v>
      </c>
      <c r="F62" s="121">
        <f t="shared" si="9"/>
        <v>1.0223140495867771</v>
      </c>
      <c r="G62" s="120">
        <v>2717</v>
      </c>
      <c r="H62" s="121">
        <f t="shared" si="9"/>
        <v>-0.44483040457703316</v>
      </c>
      <c r="I62" s="120">
        <v>3348</v>
      </c>
      <c r="J62" s="121">
        <f t="shared" si="9"/>
        <v>0.2322414427677586</v>
      </c>
      <c r="K62" s="120">
        <v>4738</v>
      </c>
      <c r="L62" s="121">
        <f t="shared" si="9"/>
        <v>0.41517323775388282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1179</v>
      </c>
      <c r="D63" s="121">
        <v>-0.72896551724137937</v>
      </c>
      <c r="E63" s="120">
        <v>1680</v>
      </c>
      <c r="F63" s="121">
        <f t="shared" si="9"/>
        <v>0.42493638676844792</v>
      </c>
      <c r="G63" s="120">
        <v>2080</v>
      </c>
      <c r="H63" s="121">
        <f t="shared" si="9"/>
        <v>0.23809523809523814</v>
      </c>
      <c r="I63" s="120">
        <v>2681</v>
      </c>
      <c r="J63" s="121">
        <f t="shared" si="9"/>
        <v>0.28894230769230766</v>
      </c>
      <c r="K63" s="120">
        <v>4224</v>
      </c>
      <c r="L63" s="121">
        <f t="shared" si="9"/>
        <v>0.57553151809026493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1230</v>
      </c>
      <c r="D64" s="121">
        <v>-0.78593804385659594</v>
      </c>
      <c r="E64" s="120">
        <v>2877</v>
      </c>
      <c r="F64" s="121">
        <f t="shared" si="9"/>
        <v>1.3390243902439023</v>
      </c>
      <c r="G64" s="120">
        <v>3803</v>
      </c>
      <c r="H64" s="121">
        <f t="shared" si="9"/>
        <v>0.32186305179005914</v>
      </c>
      <c r="I64" s="120">
        <v>4117</v>
      </c>
      <c r="J64" s="121">
        <f t="shared" si="9"/>
        <v>8.2566394951354205E-2</v>
      </c>
      <c r="K64" s="120">
        <v>4590</v>
      </c>
      <c r="L64" s="121">
        <f t="shared" si="9"/>
        <v>0.11488948263298515</v>
      </c>
      <c r="M64" s="120"/>
      <c r="N64" s="121"/>
    </row>
    <row r="65" spans="1:15" ht="15.75" x14ac:dyDescent="0.25">
      <c r="B65" s="122" t="s">
        <v>32</v>
      </c>
      <c r="C65" s="123">
        <v>26118</v>
      </c>
      <c r="D65" s="124">
        <v>-0.73370174758865392</v>
      </c>
      <c r="E65" s="123">
        <v>55556</v>
      </c>
      <c r="F65" s="124">
        <f t="shared" si="9"/>
        <v>1.1271153993414504</v>
      </c>
      <c r="G65" s="123">
        <v>47673</v>
      </c>
      <c r="H65" s="124">
        <f t="shared" si="9"/>
        <v>-0.14189286485708119</v>
      </c>
      <c r="I65" s="123">
        <v>53993</v>
      </c>
      <c r="J65" s="124">
        <f t="shared" si="9"/>
        <v>0.132569798418392</v>
      </c>
      <c r="K65" s="123">
        <v>55855</v>
      </c>
      <c r="L65" s="124">
        <f t="shared" si="9"/>
        <v>3.4485951882651467E-2</v>
      </c>
      <c r="M65" s="123">
        <v>31452</v>
      </c>
      <c r="N65" s="124">
        <v>0.23210718063227165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251</v>
      </c>
      <c r="G74" s="118" t="s">
        <v>71</v>
      </c>
      <c r="H74" s="117" t="s">
        <v>251</v>
      </c>
      <c r="I74" s="118" t="s">
        <v>71</v>
      </c>
      <c r="J74" s="117" t="s">
        <v>251</v>
      </c>
      <c r="K74" s="118" t="s">
        <v>71</v>
      </c>
      <c r="L74" s="117" t="s">
        <v>251</v>
      </c>
      <c r="M74" s="118" t="s">
        <v>71</v>
      </c>
      <c r="N74" s="117" t="s">
        <v>277</v>
      </c>
    </row>
    <row r="75" spans="1:15" x14ac:dyDescent="0.25">
      <c r="A75" s="1">
        <v>1</v>
      </c>
      <c r="B75" s="119" t="s">
        <v>73</v>
      </c>
      <c r="C75" s="120">
        <v>1208</v>
      </c>
      <c r="D75" s="121">
        <v>-0.73339218715515342</v>
      </c>
      <c r="E75" s="120">
        <v>5465</v>
      </c>
      <c r="F75" s="121">
        <f>IFERROR(E75/C75-1,"-")</f>
        <v>3.5240066225165565</v>
      </c>
      <c r="G75" s="120">
        <v>1306</v>
      </c>
      <c r="H75" s="121">
        <f>IFERROR(G75/E75-1,"-")</f>
        <v>-0.76102470265324795</v>
      </c>
      <c r="I75" s="120">
        <v>4043</v>
      </c>
      <c r="J75" s="121">
        <f>IFERROR(I75/G75-1,"-")</f>
        <v>2.0957120980091886</v>
      </c>
      <c r="K75" s="120">
        <v>1967</v>
      </c>
      <c r="L75" s="121">
        <f>IFERROR(K75/I75-1,"-")</f>
        <v>-0.51348008904278997</v>
      </c>
      <c r="M75" s="120">
        <v>605</v>
      </c>
      <c r="N75" s="121">
        <f t="shared" ref="N75:N81" si="10">IFERROR(M75/K75-1,"-")</f>
        <v>-0.69242501270971024</v>
      </c>
    </row>
    <row r="76" spans="1:15" x14ac:dyDescent="0.25">
      <c r="A76" s="1">
        <v>2</v>
      </c>
      <c r="B76" s="119" t="s">
        <v>75</v>
      </c>
      <c r="C76" s="120">
        <v>2752</v>
      </c>
      <c r="D76" s="121">
        <v>-0.21884757309111558</v>
      </c>
      <c r="E76" s="120">
        <v>5161</v>
      </c>
      <c r="F76" s="121">
        <f t="shared" ref="F76:L87" si="11">IFERROR(E76/C76-1,"-")</f>
        <v>0.87536337209302317</v>
      </c>
      <c r="G76" s="120">
        <v>1879</v>
      </c>
      <c r="H76" s="121">
        <f t="shared" si="11"/>
        <v>-0.63592327068397592</v>
      </c>
      <c r="I76" s="120">
        <v>2328</v>
      </c>
      <c r="J76" s="121">
        <f t="shared" si="11"/>
        <v>0.23895689196381054</v>
      </c>
      <c r="K76" s="120">
        <v>1682</v>
      </c>
      <c r="L76" s="121">
        <f t="shared" si="11"/>
        <v>-0.27749140893470792</v>
      </c>
      <c r="M76" s="120">
        <v>674</v>
      </c>
      <c r="N76" s="121">
        <f t="shared" si="10"/>
        <v>-0.59928656361474442</v>
      </c>
    </row>
    <row r="77" spans="1:15" x14ac:dyDescent="0.25">
      <c r="A77" s="1">
        <v>3</v>
      </c>
      <c r="B77" s="119" t="s">
        <v>77</v>
      </c>
      <c r="C77" s="120">
        <v>1072</v>
      </c>
      <c r="D77" s="121">
        <v>-0.89858088930936608</v>
      </c>
      <c r="E77" s="120">
        <v>5611</v>
      </c>
      <c r="F77" s="121">
        <f t="shared" si="11"/>
        <v>4.2341417910447765</v>
      </c>
      <c r="G77" s="120">
        <v>2145</v>
      </c>
      <c r="H77" s="121">
        <f t="shared" si="11"/>
        <v>-0.61771520228123333</v>
      </c>
      <c r="I77" s="120">
        <v>3322</v>
      </c>
      <c r="J77" s="121">
        <f t="shared" si="11"/>
        <v>0.54871794871794877</v>
      </c>
      <c r="K77" s="120">
        <v>3987</v>
      </c>
      <c r="L77" s="121">
        <f t="shared" si="11"/>
        <v>0.20018061408789878</v>
      </c>
      <c r="M77" s="120">
        <v>693</v>
      </c>
      <c r="N77" s="121">
        <f t="shared" si="10"/>
        <v>-0.82618510158013547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8725</v>
      </c>
      <c r="F78" s="121" t="str">
        <f t="shared" si="11"/>
        <v>-</v>
      </c>
      <c r="G78" s="120">
        <v>5975</v>
      </c>
      <c r="H78" s="121">
        <f t="shared" si="11"/>
        <v>-0.31518624641833815</v>
      </c>
      <c r="I78" s="120">
        <v>7930</v>
      </c>
      <c r="J78" s="121">
        <f t="shared" si="11"/>
        <v>0.32719665271966525</v>
      </c>
      <c r="K78" s="120">
        <v>2539</v>
      </c>
      <c r="L78" s="121">
        <f t="shared" si="11"/>
        <v>-0.67982345523329135</v>
      </c>
      <c r="M78" s="120">
        <v>3099</v>
      </c>
      <c r="N78" s="121">
        <f t="shared" si="10"/>
        <v>0.22055927530523833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7870</v>
      </c>
      <c r="F79" s="121" t="str">
        <f t="shared" si="11"/>
        <v>-</v>
      </c>
      <c r="G79" s="120">
        <v>5049</v>
      </c>
      <c r="H79" s="121">
        <f t="shared" si="11"/>
        <v>-0.35844980940279547</v>
      </c>
      <c r="I79" s="120">
        <v>4755</v>
      </c>
      <c r="J79" s="121">
        <f t="shared" si="11"/>
        <v>-5.8229352346999441E-2</v>
      </c>
      <c r="K79" s="120">
        <v>2991</v>
      </c>
      <c r="L79" s="121">
        <f t="shared" si="11"/>
        <v>-0.3709779179810726</v>
      </c>
      <c r="M79" s="120">
        <v>2488</v>
      </c>
      <c r="N79" s="121">
        <f t="shared" si="10"/>
        <v>-0.1681711802072885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3492</v>
      </c>
      <c r="F80" s="121" t="str">
        <f t="shared" si="11"/>
        <v>-</v>
      </c>
      <c r="G80" s="120">
        <v>3205</v>
      </c>
      <c r="H80" s="121">
        <f t="shared" si="11"/>
        <v>-8.2187857961053878E-2</v>
      </c>
      <c r="I80" s="120">
        <v>6156</v>
      </c>
      <c r="J80" s="121">
        <f t="shared" si="11"/>
        <v>0.92074882995319807</v>
      </c>
      <c r="K80" s="120">
        <v>5195</v>
      </c>
      <c r="L80" s="121">
        <f t="shared" si="11"/>
        <v>-0.15610786224821316</v>
      </c>
      <c r="M80" s="120">
        <v>3556</v>
      </c>
      <c r="N80" s="121">
        <f t="shared" si="10"/>
        <v>-0.31549566891241576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6972</v>
      </c>
      <c r="F81" s="121" t="str">
        <f t="shared" si="11"/>
        <v>-</v>
      </c>
      <c r="G81" s="120">
        <v>8428</v>
      </c>
      <c r="H81" s="121">
        <f t="shared" si="11"/>
        <v>0.20883534136546178</v>
      </c>
      <c r="I81" s="120">
        <v>8185</v>
      </c>
      <c r="J81" s="121">
        <f t="shared" si="11"/>
        <v>-2.8832463217845272E-2</v>
      </c>
      <c r="K81" s="120">
        <v>7798</v>
      </c>
      <c r="L81" s="121">
        <f t="shared" si="11"/>
        <v>-4.7281612706169818E-2</v>
      </c>
      <c r="M81" s="120">
        <v>11142</v>
      </c>
      <c r="N81" s="121">
        <f t="shared" si="10"/>
        <v>0.42882790459092068</v>
      </c>
    </row>
    <row r="82" spans="1:15" x14ac:dyDescent="0.25">
      <c r="A82" s="1">
        <v>8</v>
      </c>
      <c r="B82" s="119" t="s">
        <v>87</v>
      </c>
      <c r="C82" s="120">
        <v>16678</v>
      </c>
      <c r="D82" s="121">
        <v>0.29487577639751561</v>
      </c>
      <c r="E82" s="120">
        <v>18094</v>
      </c>
      <c r="F82" s="121">
        <f t="shared" si="11"/>
        <v>8.490226645880794E-2</v>
      </c>
      <c r="G82" s="120">
        <v>13552</v>
      </c>
      <c r="H82" s="121">
        <f t="shared" si="11"/>
        <v>-0.25102243837736271</v>
      </c>
      <c r="I82" s="120">
        <v>8431</v>
      </c>
      <c r="J82" s="121">
        <f t="shared" si="11"/>
        <v>-0.3778778040141676</v>
      </c>
      <c r="K82" s="120">
        <v>7937</v>
      </c>
      <c r="L82" s="121">
        <f t="shared" si="11"/>
        <v>-5.8593286680109102E-2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5778</v>
      </c>
      <c r="D83" s="121">
        <v>-0.36006202237235574</v>
      </c>
      <c r="E83" s="120">
        <v>10248</v>
      </c>
      <c r="F83" s="121">
        <f t="shared" si="11"/>
        <v>0.77362409138110078</v>
      </c>
      <c r="G83" s="120">
        <v>7224</v>
      </c>
      <c r="H83" s="121">
        <f t="shared" si="11"/>
        <v>-0.29508196721311475</v>
      </c>
      <c r="I83" s="120">
        <v>6609</v>
      </c>
      <c r="J83" s="121">
        <f t="shared" si="11"/>
        <v>-8.5132890365448466E-2</v>
      </c>
      <c r="K83" s="120">
        <v>4531</v>
      </c>
      <c r="L83" s="121">
        <f t="shared" si="11"/>
        <v>-0.31441973067029805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6911</v>
      </c>
      <c r="D84" s="121">
        <v>3.9221382916909686E-3</v>
      </c>
      <c r="E84" s="120">
        <v>8620</v>
      </c>
      <c r="F84" s="121">
        <f t="shared" si="11"/>
        <v>0.24728693387353484</v>
      </c>
      <c r="G84" s="120">
        <v>3152</v>
      </c>
      <c r="H84" s="121">
        <f t="shared" si="11"/>
        <v>-0.63433874709976801</v>
      </c>
      <c r="I84" s="120">
        <v>4290</v>
      </c>
      <c r="J84" s="121">
        <f t="shared" si="11"/>
        <v>0.36104060913705593</v>
      </c>
      <c r="K84" s="120">
        <v>6827</v>
      </c>
      <c r="L84" s="121">
        <f t="shared" si="11"/>
        <v>0.59137529137529143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4984</v>
      </c>
      <c r="D85" s="121">
        <v>0.96685082872928185</v>
      </c>
      <c r="E85" s="120">
        <v>2602</v>
      </c>
      <c r="F85" s="121">
        <f t="shared" si="11"/>
        <v>-0.4779293739967897</v>
      </c>
      <c r="G85" s="120">
        <v>1849</v>
      </c>
      <c r="H85" s="121">
        <f t="shared" si="11"/>
        <v>-0.28939277478862413</v>
      </c>
      <c r="I85" s="120">
        <v>1747</v>
      </c>
      <c r="J85" s="121">
        <f t="shared" si="11"/>
        <v>-5.516495402920496E-2</v>
      </c>
      <c r="K85" s="120">
        <v>1477</v>
      </c>
      <c r="L85" s="121">
        <f t="shared" si="11"/>
        <v>-0.15455065827132231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3275</v>
      </c>
      <c r="D86" s="121">
        <v>0.43388791593695264</v>
      </c>
      <c r="E86" s="120">
        <v>3577</v>
      </c>
      <c r="F86" s="121">
        <f t="shared" si="11"/>
        <v>9.2213740458015225E-2</v>
      </c>
      <c r="G86" s="120">
        <v>3782</v>
      </c>
      <c r="H86" s="121">
        <f t="shared" si="11"/>
        <v>5.7310595471065096E-2</v>
      </c>
      <c r="I86" s="120">
        <v>2294</v>
      </c>
      <c r="J86" s="121">
        <f t="shared" si="11"/>
        <v>-0.39344262295081966</v>
      </c>
      <c r="K86" s="120">
        <v>954</v>
      </c>
      <c r="L86" s="121">
        <f t="shared" si="11"/>
        <v>-0.58413251961639057</v>
      </c>
      <c r="M86" s="120"/>
      <c r="N86" s="121"/>
    </row>
    <row r="87" spans="1:15" ht="15.75" x14ac:dyDescent="0.25">
      <c r="B87" s="122" t="s">
        <v>32</v>
      </c>
      <c r="C87" s="123">
        <v>51058</v>
      </c>
      <c r="D87" s="124">
        <v>-0.46157253131986331</v>
      </c>
      <c r="E87" s="123">
        <v>86437</v>
      </c>
      <c r="F87" s="124">
        <f t="shared" si="11"/>
        <v>0.69291785812213558</v>
      </c>
      <c r="G87" s="123">
        <v>57546</v>
      </c>
      <c r="H87" s="124">
        <f t="shared" si="11"/>
        <v>-0.33424343741684692</v>
      </c>
      <c r="I87" s="123">
        <v>60090</v>
      </c>
      <c r="J87" s="124">
        <f t="shared" si="11"/>
        <v>4.4208111771452341E-2</v>
      </c>
      <c r="K87" s="123">
        <v>47885</v>
      </c>
      <c r="L87" s="124">
        <f t="shared" si="11"/>
        <v>-0.2031119986686637</v>
      </c>
      <c r="M87" s="123">
        <v>22257</v>
      </c>
      <c r="N87" s="124">
        <v>-0.14916472342214915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251</v>
      </c>
      <c r="G96" s="118" t="s">
        <v>71</v>
      </c>
      <c r="H96" s="117" t="s">
        <v>251</v>
      </c>
      <c r="I96" s="118" t="s">
        <v>71</v>
      </c>
      <c r="J96" s="117" t="s">
        <v>251</v>
      </c>
      <c r="K96" s="118" t="s">
        <v>71</v>
      </c>
      <c r="L96" s="117" t="s">
        <v>251</v>
      </c>
      <c r="M96" s="118" t="s">
        <v>71</v>
      </c>
      <c r="N96" s="117" t="s">
        <v>277</v>
      </c>
    </row>
    <row r="97" spans="2:14" x14ac:dyDescent="0.25">
      <c r="B97" s="119" t="s">
        <v>73</v>
      </c>
      <c r="C97" s="120">
        <v>154990</v>
      </c>
      <c r="D97" s="121">
        <v>4.3457770895748427E-2</v>
      </c>
      <c r="E97" s="120">
        <v>18536</v>
      </c>
      <c r="F97" s="121">
        <f t="shared" ref="F97:L109" si="12">IFERROR(E97/C97-1,"-")</f>
        <v>-0.88040518743144713</v>
      </c>
      <c r="G97" s="120">
        <v>110611</v>
      </c>
      <c r="H97" s="121">
        <f t="shared" si="12"/>
        <v>4.9673608113940437</v>
      </c>
      <c r="I97" s="120">
        <v>156236</v>
      </c>
      <c r="J97" s="121">
        <f t="shared" si="12"/>
        <v>0.41248157958973342</v>
      </c>
      <c r="K97" s="120">
        <v>168765</v>
      </c>
      <c r="L97" s="121">
        <f t="shared" si="12"/>
        <v>8.0192785273560441E-2</v>
      </c>
      <c r="M97" s="120">
        <v>165754</v>
      </c>
      <c r="N97" s="121">
        <f t="shared" ref="N97:N103" si="13">IFERROR(M97/K97-1,"-")</f>
        <v>-1.7841377062779551E-2</v>
      </c>
    </row>
    <row r="98" spans="2:14" x14ac:dyDescent="0.25">
      <c r="B98" s="119" t="s">
        <v>75</v>
      </c>
      <c r="C98" s="120">
        <v>168403</v>
      </c>
      <c r="D98" s="121">
        <v>0.21233478273389572</v>
      </c>
      <c r="E98" s="120">
        <v>12334</v>
      </c>
      <c r="F98" s="121">
        <f t="shared" si="12"/>
        <v>-0.92675902448293679</v>
      </c>
      <c r="G98" s="120">
        <v>137218</v>
      </c>
      <c r="H98" s="121">
        <f t="shared" si="12"/>
        <v>10.125182422571752</v>
      </c>
      <c r="I98" s="120">
        <v>151743</v>
      </c>
      <c r="J98" s="121">
        <f t="shared" si="12"/>
        <v>0.10585345945867153</v>
      </c>
      <c r="K98" s="120">
        <v>163400</v>
      </c>
      <c r="L98" s="121">
        <f t="shared" si="12"/>
        <v>7.6820677065828402E-2</v>
      </c>
      <c r="M98" s="120">
        <v>165672</v>
      </c>
      <c r="N98" s="121">
        <f t="shared" si="13"/>
        <v>1.3904528763769797E-2</v>
      </c>
    </row>
    <row r="99" spans="2:14" x14ac:dyDescent="0.25">
      <c r="B99" s="119" t="s">
        <v>77</v>
      </c>
      <c r="C99" s="120">
        <v>80146</v>
      </c>
      <c r="D99" s="121">
        <v>-0.42588002693448335</v>
      </c>
      <c r="E99" s="120">
        <v>15162</v>
      </c>
      <c r="F99" s="121">
        <f t="shared" si="12"/>
        <v>-0.81082025303820526</v>
      </c>
      <c r="G99" s="120">
        <v>144147</v>
      </c>
      <c r="H99" s="121">
        <f t="shared" si="12"/>
        <v>8.5071230708349823</v>
      </c>
      <c r="I99" s="120">
        <v>139689</v>
      </c>
      <c r="J99" s="121">
        <f t="shared" si="12"/>
        <v>-3.0926762263522645E-2</v>
      </c>
      <c r="K99" s="120">
        <v>169538</v>
      </c>
      <c r="L99" s="121">
        <f t="shared" si="12"/>
        <v>0.21368182176119799</v>
      </c>
      <c r="M99" s="120">
        <v>162929</v>
      </c>
      <c r="N99" s="121">
        <f t="shared" si="13"/>
        <v>-3.8982411022897567E-2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11798</v>
      </c>
      <c r="F100" s="121" t="str">
        <f t="shared" si="12"/>
        <v>-</v>
      </c>
      <c r="G100" s="120">
        <v>143925</v>
      </c>
      <c r="H100" s="121">
        <f t="shared" si="12"/>
        <v>11.199101542634345</v>
      </c>
      <c r="I100" s="120">
        <v>133479</v>
      </c>
      <c r="J100" s="121">
        <f t="shared" si="12"/>
        <v>-7.25794684731631E-2</v>
      </c>
      <c r="K100" s="120">
        <v>149421</v>
      </c>
      <c r="L100" s="121">
        <f t="shared" si="12"/>
        <v>0.11943451778931524</v>
      </c>
      <c r="M100" s="120">
        <v>151843</v>
      </c>
      <c r="N100" s="121">
        <f t="shared" si="13"/>
        <v>1.6209234311107545E-2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13708</v>
      </c>
      <c r="F101" s="121" t="str">
        <f t="shared" si="12"/>
        <v>-</v>
      </c>
      <c r="G101" s="120">
        <v>118400</v>
      </c>
      <c r="H101" s="121">
        <f t="shared" si="12"/>
        <v>7.6372920922089289</v>
      </c>
      <c r="I101" s="120">
        <v>132335</v>
      </c>
      <c r="J101" s="121">
        <f t="shared" si="12"/>
        <v>0.11769425675675671</v>
      </c>
      <c r="K101" s="120">
        <v>153273</v>
      </c>
      <c r="L101" s="121">
        <f t="shared" si="12"/>
        <v>0.15821966977745872</v>
      </c>
      <c r="M101" s="120">
        <v>136165</v>
      </c>
      <c r="N101" s="121">
        <f t="shared" si="13"/>
        <v>-0.11161783223398769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11596</v>
      </c>
      <c r="F102" s="121" t="str">
        <f t="shared" si="12"/>
        <v>-</v>
      </c>
      <c r="G102" s="120">
        <v>125009</v>
      </c>
      <c r="H102" s="121">
        <f t="shared" si="12"/>
        <v>9.7803552949292865</v>
      </c>
      <c r="I102" s="120">
        <v>130573</v>
      </c>
      <c r="J102" s="121">
        <f t="shared" si="12"/>
        <v>4.4508795366733578E-2</v>
      </c>
      <c r="K102" s="120">
        <v>147800</v>
      </c>
      <c r="L102" s="121">
        <f t="shared" si="12"/>
        <v>0.13193386075222291</v>
      </c>
      <c r="M102" s="120">
        <v>146652</v>
      </c>
      <c r="N102" s="121">
        <f t="shared" si="13"/>
        <v>-7.7672530446549759E-3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42751</v>
      </c>
      <c r="F103" s="121" t="str">
        <f t="shared" si="12"/>
        <v>-</v>
      </c>
      <c r="G103" s="120">
        <v>142649</v>
      </c>
      <c r="H103" s="121">
        <f t="shared" si="12"/>
        <v>2.3367406610371688</v>
      </c>
      <c r="I103" s="120">
        <v>150081</v>
      </c>
      <c r="J103" s="121">
        <f t="shared" si="12"/>
        <v>5.2099909568240843E-2</v>
      </c>
      <c r="K103" s="120">
        <v>158620</v>
      </c>
      <c r="L103" s="121">
        <f t="shared" si="12"/>
        <v>5.6895942857523529E-2</v>
      </c>
      <c r="M103" s="120">
        <v>165292</v>
      </c>
      <c r="N103" s="121">
        <f t="shared" si="13"/>
        <v>4.2062791577354597E-2</v>
      </c>
    </row>
    <row r="104" spans="2:14" x14ac:dyDescent="0.25">
      <c r="B104" s="119" t="s">
        <v>87</v>
      </c>
      <c r="C104" s="120">
        <v>35781</v>
      </c>
      <c r="D104" s="121">
        <v>-0.7687983406672223</v>
      </c>
      <c r="E104" s="120">
        <v>62119</v>
      </c>
      <c r="F104" s="121">
        <f t="shared" si="12"/>
        <v>0.73608898577457316</v>
      </c>
      <c r="G104" s="120">
        <v>156262</v>
      </c>
      <c r="H104" s="121">
        <f t="shared" si="12"/>
        <v>1.5155266504612115</v>
      </c>
      <c r="I104" s="120">
        <v>164834</v>
      </c>
      <c r="J104" s="121">
        <f t="shared" si="12"/>
        <v>5.4856587014117331E-2</v>
      </c>
      <c r="K104" s="120">
        <v>161517</v>
      </c>
      <c r="L104" s="121">
        <f t="shared" si="12"/>
        <v>-2.012327553781379E-2</v>
      </c>
      <c r="M104" s="120"/>
      <c r="N104" s="121"/>
    </row>
    <row r="105" spans="2:14" x14ac:dyDescent="0.25">
      <c r="B105" s="119" t="s">
        <v>89</v>
      </c>
      <c r="C105" s="120">
        <v>12376</v>
      </c>
      <c r="D105" s="121">
        <v>-0.91027788048166913</v>
      </c>
      <c r="E105" s="120">
        <v>71356</v>
      </c>
      <c r="F105" s="121">
        <f t="shared" si="12"/>
        <v>4.7656755009696186</v>
      </c>
      <c r="G105" s="120">
        <v>123782</v>
      </c>
      <c r="H105" s="121">
        <f t="shared" si="12"/>
        <v>0.73471046583328659</v>
      </c>
      <c r="I105" s="120">
        <v>138541</v>
      </c>
      <c r="J105" s="121">
        <f t="shared" si="12"/>
        <v>0.11923381428640667</v>
      </c>
      <c r="K105" s="120">
        <v>134625</v>
      </c>
      <c r="L105" s="121">
        <f t="shared" si="12"/>
        <v>-2.8266000678499492E-2</v>
      </c>
      <c r="M105" s="120"/>
      <c r="N105" s="121"/>
    </row>
    <row r="106" spans="2:14" x14ac:dyDescent="0.25">
      <c r="B106" s="119" t="s">
        <v>91</v>
      </c>
      <c r="C106" s="120">
        <v>15012</v>
      </c>
      <c r="D106" s="121">
        <v>-0.89773841961852863</v>
      </c>
      <c r="E106" s="120">
        <v>123665</v>
      </c>
      <c r="F106" s="121">
        <f t="shared" si="12"/>
        <v>7.2377431388222764</v>
      </c>
      <c r="G106" s="120">
        <v>148245</v>
      </c>
      <c r="H106" s="121">
        <f t="shared" si="12"/>
        <v>0.19876278656046575</v>
      </c>
      <c r="I106" s="120">
        <v>163070</v>
      </c>
      <c r="J106" s="121">
        <f t="shared" si="12"/>
        <v>0.10000337279503535</v>
      </c>
      <c r="K106" s="120">
        <v>166146</v>
      </c>
      <c r="L106" s="121">
        <f t="shared" si="12"/>
        <v>1.8863064941436303E-2</v>
      </c>
      <c r="M106" s="120"/>
      <c r="N106" s="121"/>
    </row>
    <row r="107" spans="2:14" x14ac:dyDescent="0.25">
      <c r="B107" s="119" t="s">
        <v>93</v>
      </c>
      <c r="C107" s="120">
        <v>24493</v>
      </c>
      <c r="D107" s="121">
        <v>-0.82306453127596102</v>
      </c>
      <c r="E107" s="120">
        <v>133212</v>
      </c>
      <c r="F107" s="121">
        <f t="shared" si="12"/>
        <v>4.4387784264892014</v>
      </c>
      <c r="G107" s="120">
        <v>149094</v>
      </c>
      <c r="H107" s="121">
        <f t="shared" si="12"/>
        <v>0.11922349337897487</v>
      </c>
      <c r="I107" s="120">
        <v>159961</v>
      </c>
      <c r="J107" s="121">
        <f t="shared" si="12"/>
        <v>7.2886903564194361E-2</v>
      </c>
      <c r="K107" s="120">
        <v>156940</v>
      </c>
      <c r="L107" s="121">
        <f t="shared" si="12"/>
        <v>-1.8885853426772736E-2</v>
      </c>
      <c r="M107" s="120"/>
      <c r="N107" s="121"/>
    </row>
    <row r="108" spans="2:14" x14ac:dyDescent="0.25">
      <c r="B108" s="119" t="s">
        <v>95</v>
      </c>
      <c r="C108" s="120">
        <v>28687</v>
      </c>
      <c r="D108" s="121">
        <v>-0.79716754341308893</v>
      </c>
      <c r="E108" s="120">
        <v>116759</v>
      </c>
      <c r="F108" s="121">
        <f t="shared" si="12"/>
        <v>3.0701014396765087</v>
      </c>
      <c r="G108" s="120">
        <v>148556</v>
      </c>
      <c r="H108" s="121">
        <f t="shared" si="12"/>
        <v>0.27233018439692014</v>
      </c>
      <c r="I108" s="120">
        <v>152113</v>
      </c>
      <c r="J108" s="121">
        <f t="shared" si="12"/>
        <v>2.3943832628773087E-2</v>
      </c>
      <c r="K108" s="120">
        <v>154995</v>
      </c>
      <c r="L108" s="121">
        <f t="shared" si="12"/>
        <v>1.8946441132579039E-2</v>
      </c>
      <c r="M108" s="120"/>
      <c r="N108" s="121"/>
    </row>
    <row r="109" spans="2:14" ht="15.75" x14ac:dyDescent="0.25">
      <c r="B109" s="122" t="s">
        <v>32</v>
      </c>
      <c r="C109" s="123">
        <v>533590</v>
      </c>
      <c r="D109" s="124">
        <v>-0.67930402380022237</v>
      </c>
      <c r="E109" s="123">
        <v>632996</v>
      </c>
      <c r="F109" s="124">
        <f t="shared" si="12"/>
        <v>0.18629659476377003</v>
      </c>
      <c r="G109" s="123">
        <v>1647898</v>
      </c>
      <c r="H109" s="124">
        <f t="shared" si="12"/>
        <v>1.6033308267350819</v>
      </c>
      <c r="I109" s="123">
        <v>1772655</v>
      </c>
      <c r="J109" s="124">
        <f t="shared" si="12"/>
        <v>7.5706748840037363E-2</v>
      </c>
      <c r="K109" s="123">
        <v>1885040</v>
      </c>
      <c r="L109" s="124">
        <f t="shared" si="12"/>
        <v>6.3399251405377832E-2</v>
      </c>
      <c r="M109" s="123">
        <v>1094307</v>
      </c>
      <c r="N109" s="124">
        <v>-1.4862934218687673E-2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281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251</v>
      </c>
      <c r="G118" s="118" t="s">
        <v>71</v>
      </c>
      <c r="H118" s="117" t="s">
        <v>251</v>
      </c>
      <c r="I118" s="118" t="s">
        <v>71</v>
      </c>
      <c r="J118" s="117" t="s">
        <v>251</v>
      </c>
      <c r="K118" s="118" t="s">
        <v>71</v>
      </c>
      <c r="L118" s="117" t="s">
        <v>251</v>
      </c>
      <c r="M118" s="118" t="s">
        <v>71</v>
      </c>
      <c r="N118" s="117" t="s">
        <v>277</v>
      </c>
    </row>
    <row r="119" spans="1:15" x14ac:dyDescent="0.25">
      <c r="B119" s="119" t="s">
        <v>73</v>
      </c>
      <c r="C119" s="120">
        <v>75091</v>
      </c>
      <c r="D119" s="121">
        <v>8.6307414104882518E-2</v>
      </c>
      <c r="E119" s="120">
        <v>774</v>
      </c>
      <c r="F119" s="121">
        <f t="shared" ref="F119:L131" si="14">IFERROR(E119/C119-1,"-")</f>
        <v>-0.98969250642553697</v>
      </c>
      <c r="G119" s="120">
        <v>36008</v>
      </c>
      <c r="H119" s="121">
        <f t="shared" si="14"/>
        <v>45.521963824289408</v>
      </c>
      <c r="I119" s="120">
        <v>59113</v>
      </c>
      <c r="J119" s="121">
        <f t="shared" si="14"/>
        <v>0.64166296378582532</v>
      </c>
      <c r="K119" s="120">
        <v>66871</v>
      </c>
      <c r="L119" s="121">
        <f t="shared" si="14"/>
        <v>0.13124016713751629</v>
      </c>
      <c r="M119" s="120">
        <v>72901</v>
      </c>
      <c r="N119" s="121">
        <f t="shared" ref="N119:N125" si="15">IFERROR(M119/K119-1,"-")</f>
        <v>9.0173617861255329E-2</v>
      </c>
    </row>
    <row r="120" spans="1:15" x14ac:dyDescent="0.25">
      <c r="B120" s="119" t="s">
        <v>75</v>
      </c>
      <c r="C120" s="120">
        <v>81036</v>
      </c>
      <c r="D120" s="121">
        <v>0.24179781479381512</v>
      </c>
      <c r="E120" s="120">
        <v>344</v>
      </c>
      <c r="F120" s="121">
        <f t="shared" si="14"/>
        <v>-0.99575497309837602</v>
      </c>
      <c r="G120" s="120">
        <v>53181</v>
      </c>
      <c r="H120" s="121">
        <f t="shared" si="14"/>
        <v>153.59593023255815</v>
      </c>
      <c r="I120" s="120">
        <v>57709</v>
      </c>
      <c r="J120" s="121">
        <f t="shared" si="14"/>
        <v>8.5143190237114696E-2</v>
      </c>
      <c r="K120" s="120">
        <v>68185</v>
      </c>
      <c r="L120" s="121">
        <f t="shared" si="14"/>
        <v>0.18153147689268567</v>
      </c>
      <c r="M120" s="120">
        <v>72176</v>
      </c>
      <c r="N120" s="121">
        <f t="shared" si="15"/>
        <v>5.8531935176358463E-2</v>
      </c>
    </row>
    <row r="121" spans="1:15" x14ac:dyDescent="0.25">
      <c r="B121" s="119" t="s">
        <v>77</v>
      </c>
      <c r="C121" s="120">
        <v>42067</v>
      </c>
      <c r="D121" s="121">
        <v>-0.33325408523925004</v>
      </c>
      <c r="E121" s="120">
        <v>248</v>
      </c>
      <c r="F121" s="121">
        <f t="shared" si="14"/>
        <v>-0.99410464259395726</v>
      </c>
      <c r="G121" s="120">
        <v>65273</v>
      </c>
      <c r="H121" s="121">
        <f t="shared" si="14"/>
        <v>262.19758064516128</v>
      </c>
      <c r="I121" s="120">
        <v>46927</v>
      </c>
      <c r="J121" s="121">
        <f t="shared" si="14"/>
        <v>-0.28106567799855986</v>
      </c>
      <c r="K121" s="120">
        <v>62209</v>
      </c>
      <c r="L121" s="121">
        <f t="shared" si="14"/>
        <v>0.3256547403413812</v>
      </c>
      <c r="M121" s="120">
        <v>65836</v>
      </c>
      <c r="N121" s="121">
        <f t="shared" si="15"/>
        <v>5.8303460914015615E-2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89</v>
      </c>
      <c r="F122" s="121" t="str">
        <f t="shared" si="14"/>
        <v>-</v>
      </c>
      <c r="G122" s="120">
        <v>69119</v>
      </c>
      <c r="H122" s="121">
        <f t="shared" si="14"/>
        <v>775.61797752808991</v>
      </c>
      <c r="I122" s="120">
        <v>48951</v>
      </c>
      <c r="J122" s="121">
        <f t="shared" si="14"/>
        <v>-0.29178662885747764</v>
      </c>
      <c r="K122" s="120">
        <v>65140</v>
      </c>
      <c r="L122" s="121">
        <f t="shared" si="14"/>
        <v>0.33071847357561635</v>
      </c>
      <c r="M122" s="120">
        <v>70585</v>
      </c>
      <c r="N122" s="121">
        <f t="shared" si="15"/>
        <v>8.3589192508443322E-2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167</v>
      </c>
      <c r="F123" s="121" t="str">
        <f t="shared" si="14"/>
        <v>-</v>
      </c>
      <c r="G123" s="120">
        <v>59127</v>
      </c>
      <c r="H123" s="121">
        <f t="shared" si="14"/>
        <v>353.05389221556885</v>
      </c>
      <c r="I123" s="120">
        <v>59272</v>
      </c>
      <c r="J123" s="121">
        <f t="shared" si="14"/>
        <v>2.4523483349401243E-3</v>
      </c>
      <c r="K123" s="120">
        <v>74566</v>
      </c>
      <c r="L123" s="121">
        <f t="shared" si="14"/>
        <v>0.2580307733837226</v>
      </c>
      <c r="M123" s="120">
        <v>74655</v>
      </c>
      <c r="N123" s="121">
        <f t="shared" si="15"/>
        <v>1.1935734785291086E-3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488</v>
      </c>
      <c r="F124" s="121" t="str">
        <f t="shared" si="14"/>
        <v>-</v>
      </c>
      <c r="G124" s="120">
        <v>59135</v>
      </c>
      <c r="H124" s="121">
        <f t="shared" si="14"/>
        <v>120.17827868852459</v>
      </c>
      <c r="I124" s="120">
        <v>59708</v>
      </c>
      <c r="J124" s="121">
        <f t="shared" si="14"/>
        <v>9.689693075167094E-3</v>
      </c>
      <c r="K124" s="120">
        <v>77243</v>
      </c>
      <c r="L124" s="121">
        <f t="shared" si="14"/>
        <v>0.293679238962953</v>
      </c>
      <c r="M124" s="120">
        <v>76127</v>
      </c>
      <c r="N124" s="121">
        <f t="shared" si="15"/>
        <v>-1.4447911137578817E-2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4225</v>
      </c>
      <c r="F125" s="121" t="str">
        <f t="shared" si="14"/>
        <v>-</v>
      </c>
      <c r="G125" s="120">
        <v>64510</v>
      </c>
      <c r="H125" s="121">
        <f t="shared" si="14"/>
        <v>14.268639053254438</v>
      </c>
      <c r="I125" s="120">
        <v>67918</v>
      </c>
      <c r="J125" s="121">
        <f t="shared" si="14"/>
        <v>5.282901875678192E-2</v>
      </c>
      <c r="K125" s="120">
        <v>76495</v>
      </c>
      <c r="L125" s="121">
        <f t="shared" si="14"/>
        <v>0.12628463735681272</v>
      </c>
      <c r="M125" s="120">
        <v>70312</v>
      </c>
      <c r="N125" s="121">
        <f t="shared" si="15"/>
        <v>-8.0828812340675849E-2</v>
      </c>
    </row>
    <row r="126" spans="1:15" x14ac:dyDescent="0.25">
      <c r="B126" s="119" t="s">
        <v>87</v>
      </c>
      <c r="C126" s="120">
        <v>2044</v>
      </c>
      <c r="D126" s="121">
        <v>-0.97664213557617585</v>
      </c>
      <c r="E126" s="120">
        <v>14623</v>
      </c>
      <c r="F126" s="121">
        <f t="shared" si="14"/>
        <v>6.154109589041096</v>
      </c>
      <c r="G126" s="120">
        <v>78894</v>
      </c>
      <c r="H126" s="121">
        <f t="shared" si="14"/>
        <v>4.3951993434999661</v>
      </c>
      <c r="I126" s="120">
        <v>76684</v>
      </c>
      <c r="J126" s="121">
        <f t="shared" si="14"/>
        <v>-2.8012269627601616E-2</v>
      </c>
      <c r="K126" s="120">
        <v>82370</v>
      </c>
      <c r="L126" s="121">
        <f t="shared" si="14"/>
        <v>7.4148453393145797E-2</v>
      </c>
      <c r="M126" s="120"/>
      <c r="N126" s="121"/>
    </row>
    <row r="127" spans="1:15" x14ac:dyDescent="0.25">
      <c r="B127" s="119" t="s">
        <v>89</v>
      </c>
      <c r="C127" s="120">
        <v>1376</v>
      </c>
      <c r="D127" s="121">
        <v>-0.9821138422742457</v>
      </c>
      <c r="E127" s="120">
        <v>20858</v>
      </c>
      <c r="F127" s="121">
        <f t="shared" si="14"/>
        <v>14.158430232558139</v>
      </c>
      <c r="G127" s="120">
        <v>60744</v>
      </c>
      <c r="H127" s="121">
        <f t="shared" si="14"/>
        <v>1.9122638795665932</v>
      </c>
      <c r="I127" s="120">
        <v>69941</v>
      </c>
      <c r="J127" s="121">
        <f t="shared" si="14"/>
        <v>0.15140590017121025</v>
      </c>
      <c r="K127" s="120">
        <v>69701</v>
      </c>
      <c r="L127" s="121">
        <f t="shared" si="14"/>
        <v>-3.4314636622295724E-3</v>
      </c>
      <c r="M127" s="120"/>
      <c r="N127" s="121"/>
    </row>
    <row r="128" spans="1:15" x14ac:dyDescent="0.25">
      <c r="A128" s="125"/>
      <c r="B128" s="119" t="s">
        <v>91</v>
      </c>
      <c r="C128" s="120">
        <v>2708</v>
      </c>
      <c r="D128" s="121">
        <v>-0.9648886238103882</v>
      </c>
      <c r="E128" s="120">
        <v>49641</v>
      </c>
      <c r="F128" s="121">
        <f t="shared" si="14"/>
        <v>17.331240768094535</v>
      </c>
      <c r="G128" s="120">
        <v>74615</v>
      </c>
      <c r="H128" s="121">
        <f t="shared" si="14"/>
        <v>0.50309220201043492</v>
      </c>
      <c r="I128" s="120">
        <v>76376</v>
      </c>
      <c r="J128" s="121">
        <f t="shared" si="14"/>
        <v>2.3601152583260676E-2</v>
      </c>
      <c r="K128" s="120">
        <v>81903</v>
      </c>
      <c r="L128" s="121">
        <f t="shared" si="14"/>
        <v>7.2365664606682811E-2</v>
      </c>
      <c r="M128" s="120"/>
      <c r="N128" s="121"/>
    </row>
    <row r="129" spans="2:15" x14ac:dyDescent="0.25">
      <c r="B129" s="119" t="s">
        <v>93</v>
      </c>
      <c r="C129" s="120">
        <v>10487</v>
      </c>
      <c r="D129" s="121">
        <v>-0.84322489983854565</v>
      </c>
      <c r="E129" s="120">
        <v>52715</v>
      </c>
      <c r="F129" s="121">
        <f t="shared" si="14"/>
        <v>4.02669972346715</v>
      </c>
      <c r="G129" s="120">
        <v>58033</v>
      </c>
      <c r="H129" s="121">
        <f t="shared" si="14"/>
        <v>0.10088210186853841</v>
      </c>
      <c r="I129" s="120">
        <v>64734</v>
      </c>
      <c r="J129" s="121">
        <f t="shared" si="14"/>
        <v>0.11546878500163693</v>
      </c>
      <c r="K129" s="120">
        <v>69290</v>
      </c>
      <c r="L129" s="121">
        <f t="shared" si="14"/>
        <v>7.0380325640312602E-2</v>
      </c>
      <c r="M129" s="120"/>
      <c r="N129" s="121"/>
    </row>
    <row r="130" spans="2:15" x14ac:dyDescent="0.25">
      <c r="B130" s="119" t="s">
        <v>95</v>
      </c>
      <c r="C130" s="120">
        <v>8843</v>
      </c>
      <c r="D130" s="121">
        <v>-0.86797748615278958</v>
      </c>
      <c r="E130" s="120">
        <v>38812</v>
      </c>
      <c r="F130" s="121">
        <f t="shared" si="14"/>
        <v>3.3890082551170417</v>
      </c>
      <c r="G130" s="120">
        <v>61422</v>
      </c>
      <c r="H130" s="121">
        <f t="shared" si="14"/>
        <v>0.582551788106771</v>
      </c>
      <c r="I130" s="120">
        <v>58399</v>
      </c>
      <c r="J130" s="121">
        <f t="shared" si="14"/>
        <v>-4.921689296994558E-2</v>
      </c>
      <c r="K130" s="120">
        <v>63488</v>
      </c>
      <c r="L130" s="121">
        <f t="shared" si="14"/>
        <v>8.7141903114779318E-2</v>
      </c>
      <c r="M130" s="120"/>
      <c r="N130" s="121"/>
    </row>
    <row r="131" spans="2:15" ht="15.75" x14ac:dyDescent="0.25">
      <c r="B131" s="122" t="s">
        <v>32</v>
      </c>
      <c r="C131" s="123">
        <v>226701</v>
      </c>
      <c r="D131" s="124">
        <v>-0.73257435273133931</v>
      </c>
      <c r="E131" s="123">
        <v>182984</v>
      </c>
      <c r="F131" s="124">
        <f t="shared" si="14"/>
        <v>-0.19283990807274776</v>
      </c>
      <c r="G131" s="123">
        <v>740061</v>
      </c>
      <c r="H131" s="124">
        <f t="shared" si="14"/>
        <v>3.0444027893149128</v>
      </c>
      <c r="I131" s="123">
        <v>745732</v>
      </c>
      <c r="J131" s="124">
        <f t="shared" si="14"/>
        <v>7.6628818435238166E-3</v>
      </c>
      <c r="K131" s="123">
        <v>857461</v>
      </c>
      <c r="L131" s="124">
        <f t="shared" si="14"/>
        <v>0.1498246018676952</v>
      </c>
      <c r="M131" s="123">
        <v>502592</v>
      </c>
      <c r="N131" s="124">
        <v>2.4215981365738104E-2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282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251</v>
      </c>
      <c r="G140" s="118" t="s">
        <v>71</v>
      </c>
      <c r="H140" s="117" t="s">
        <v>251</v>
      </c>
      <c r="I140" s="118" t="s">
        <v>71</v>
      </c>
      <c r="J140" s="117" t="s">
        <v>251</v>
      </c>
      <c r="K140" s="118" t="s">
        <v>71</v>
      </c>
      <c r="L140" s="117" t="s">
        <v>251</v>
      </c>
      <c r="M140" s="118" t="s">
        <v>71</v>
      </c>
      <c r="N140" s="117" t="s">
        <v>277</v>
      </c>
    </row>
    <row r="141" spans="2:15" x14ac:dyDescent="0.25">
      <c r="B141" s="119" t="s">
        <v>73</v>
      </c>
      <c r="C141" s="120">
        <v>10425</v>
      </c>
      <c r="D141" s="121">
        <v>3.3303597977995869E-2</v>
      </c>
      <c r="E141" s="120">
        <v>1811</v>
      </c>
      <c r="F141" s="121">
        <f t="shared" ref="F141:L153" si="16">IFERROR(E141/C141-1,"-")</f>
        <v>-0.82628297362110315</v>
      </c>
      <c r="G141" s="120">
        <v>10166</v>
      </c>
      <c r="H141" s="121">
        <f t="shared" si="16"/>
        <v>4.6134732192159031</v>
      </c>
      <c r="I141" s="120">
        <v>13510</v>
      </c>
      <c r="J141" s="121">
        <f t="shared" si="16"/>
        <v>0.32893960259689159</v>
      </c>
      <c r="K141" s="120">
        <v>15426</v>
      </c>
      <c r="L141" s="121">
        <f t="shared" si="16"/>
        <v>0.14182087342709115</v>
      </c>
      <c r="M141" s="120">
        <v>14398</v>
      </c>
      <c r="N141" s="121">
        <f t="shared" ref="N141:N147" si="17">IFERROR(M141/K141-1,"-")</f>
        <v>-6.6640736419032787E-2</v>
      </c>
    </row>
    <row r="142" spans="2:15" x14ac:dyDescent="0.25">
      <c r="B142" s="119" t="s">
        <v>75</v>
      </c>
      <c r="C142" s="120">
        <v>8886</v>
      </c>
      <c r="D142" s="121">
        <v>-0.10756251883097323</v>
      </c>
      <c r="E142" s="120">
        <v>1347</v>
      </c>
      <c r="F142" s="121">
        <f t="shared" si="16"/>
        <v>-0.8484132343011479</v>
      </c>
      <c r="G142" s="120">
        <v>9417</v>
      </c>
      <c r="H142" s="121">
        <f t="shared" si="16"/>
        <v>5.9910913140311806</v>
      </c>
      <c r="I142" s="120">
        <v>15201</v>
      </c>
      <c r="J142" s="121">
        <f t="shared" si="16"/>
        <v>0.6142083466071997</v>
      </c>
      <c r="K142" s="120">
        <v>18617</v>
      </c>
      <c r="L142" s="121">
        <f t="shared" si="16"/>
        <v>0.22472205775935783</v>
      </c>
      <c r="M142" s="120">
        <v>15634</v>
      </c>
      <c r="N142" s="121">
        <f t="shared" si="17"/>
        <v>-0.16022989740559701</v>
      </c>
    </row>
    <row r="143" spans="2:15" x14ac:dyDescent="0.25">
      <c r="B143" s="119" t="s">
        <v>77</v>
      </c>
      <c r="C143" s="120">
        <v>6218</v>
      </c>
      <c r="D143" s="121">
        <v>-0.40876675858134448</v>
      </c>
      <c r="E143" s="120">
        <v>2285</v>
      </c>
      <c r="F143" s="121">
        <f t="shared" si="16"/>
        <v>-0.63251849469282728</v>
      </c>
      <c r="G143" s="120">
        <v>11533</v>
      </c>
      <c r="H143" s="121">
        <f t="shared" si="16"/>
        <v>4.0472647702406999</v>
      </c>
      <c r="I143" s="120">
        <v>17535</v>
      </c>
      <c r="J143" s="121">
        <f t="shared" si="16"/>
        <v>0.52041966530824579</v>
      </c>
      <c r="K143" s="120">
        <v>27146</v>
      </c>
      <c r="L143" s="121">
        <f t="shared" si="16"/>
        <v>0.54810379241516971</v>
      </c>
      <c r="M143" s="120">
        <v>19555</v>
      </c>
      <c r="N143" s="121">
        <f t="shared" si="17"/>
        <v>-0.27963604214248872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1975</v>
      </c>
      <c r="F144" s="121" t="str">
        <f t="shared" si="16"/>
        <v>-</v>
      </c>
      <c r="G144" s="120">
        <v>11437</v>
      </c>
      <c r="H144" s="121">
        <f t="shared" si="16"/>
        <v>4.7908860759493672</v>
      </c>
      <c r="I144" s="120">
        <v>12234</v>
      </c>
      <c r="J144" s="121">
        <f t="shared" si="16"/>
        <v>6.9686106496458899E-2</v>
      </c>
      <c r="K144" s="120">
        <v>15780</v>
      </c>
      <c r="L144" s="121">
        <f t="shared" si="16"/>
        <v>0.28984796468857277</v>
      </c>
      <c r="M144" s="120">
        <v>16806</v>
      </c>
      <c r="N144" s="121">
        <f t="shared" si="17"/>
        <v>6.5019011406844074E-2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1716</v>
      </c>
      <c r="F145" s="121" t="str">
        <f t="shared" si="16"/>
        <v>-</v>
      </c>
      <c r="G145" s="120">
        <v>6863</v>
      </c>
      <c r="H145" s="121">
        <f t="shared" si="16"/>
        <v>2.9994172494172493</v>
      </c>
      <c r="I145" s="120">
        <v>12664</v>
      </c>
      <c r="J145" s="121">
        <f t="shared" si="16"/>
        <v>0.84525717616202822</v>
      </c>
      <c r="K145" s="120">
        <v>15299</v>
      </c>
      <c r="L145" s="121">
        <f t="shared" si="16"/>
        <v>0.20807012002526837</v>
      </c>
      <c r="M145" s="120">
        <v>10398</v>
      </c>
      <c r="N145" s="121">
        <f t="shared" si="17"/>
        <v>-0.32034773514608794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1838</v>
      </c>
      <c r="F146" s="121" t="str">
        <f t="shared" si="16"/>
        <v>-</v>
      </c>
      <c r="G146" s="120">
        <v>9733</v>
      </c>
      <c r="H146" s="121">
        <f t="shared" si="16"/>
        <v>4.2954298150163224</v>
      </c>
      <c r="I146" s="120">
        <v>14038</v>
      </c>
      <c r="J146" s="121">
        <f t="shared" si="16"/>
        <v>0.44230966813931993</v>
      </c>
      <c r="K146" s="120">
        <v>12045</v>
      </c>
      <c r="L146" s="121">
        <f t="shared" si="16"/>
        <v>-0.14197179085339795</v>
      </c>
      <c r="M146" s="120">
        <v>14419</v>
      </c>
      <c r="N146" s="121">
        <f t="shared" si="17"/>
        <v>0.19709422997094239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4992</v>
      </c>
      <c r="F147" s="121" t="str">
        <f t="shared" si="16"/>
        <v>-</v>
      </c>
      <c r="G147" s="120">
        <v>9290</v>
      </c>
      <c r="H147" s="121">
        <f t="shared" si="16"/>
        <v>0.8609775641025641</v>
      </c>
      <c r="I147" s="120">
        <v>13679</v>
      </c>
      <c r="J147" s="121">
        <f t="shared" si="16"/>
        <v>0.47244348762109789</v>
      </c>
      <c r="K147" s="120">
        <v>11369</v>
      </c>
      <c r="L147" s="121">
        <f t="shared" si="16"/>
        <v>-0.16887199356678118</v>
      </c>
      <c r="M147" s="120">
        <v>18856</v>
      </c>
      <c r="N147" s="121">
        <f t="shared" si="17"/>
        <v>0.65854516668132645</v>
      </c>
    </row>
    <row r="148" spans="1:15" x14ac:dyDescent="0.25">
      <c r="B148" s="119" t="s">
        <v>87</v>
      </c>
      <c r="C148" s="120">
        <v>6670</v>
      </c>
      <c r="D148" s="121">
        <v>-0.25715558525448268</v>
      </c>
      <c r="E148" s="120">
        <v>5971</v>
      </c>
      <c r="F148" s="121">
        <f t="shared" si="16"/>
        <v>-0.10479760119940029</v>
      </c>
      <c r="G148" s="120">
        <v>9424</v>
      </c>
      <c r="H148" s="121">
        <f t="shared" si="16"/>
        <v>0.57829509294925474</v>
      </c>
      <c r="I148" s="120">
        <v>15009</v>
      </c>
      <c r="J148" s="121">
        <f t="shared" si="16"/>
        <v>0.59263582342954169</v>
      </c>
      <c r="K148" s="120">
        <v>11599</v>
      </c>
      <c r="L148" s="121">
        <f t="shared" si="16"/>
        <v>-0.22719701512425883</v>
      </c>
      <c r="M148" s="120"/>
      <c r="N148" s="121"/>
    </row>
    <row r="149" spans="1:15" x14ac:dyDescent="0.25">
      <c r="B149" s="119" t="s">
        <v>89</v>
      </c>
      <c r="C149" s="120">
        <v>1355</v>
      </c>
      <c r="D149" s="121">
        <v>-0.86265963916480848</v>
      </c>
      <c r="E149" s="120">
        <v>6062</v>
      </c>
      <c r="F149" s="121">
        <f t="shared" si="16"/>
        <v>3.4738007380073803</v>
      </c>
      <c r="G149" s="120">
        <v>9609</v>
      </c>
      <c r="H149" s="121">
        <f t="shared" si="16"/>
        <v>0.58512042230287031</v>
      </c>
      <c r="I149" s="120">
        <v>12732</v>
      </c>
      <c r="J149" s="121">
        <f t="shared" si="16"/>
        <v>0.32500780518264127</v>
      </c>
      <c r="K149" s="120">
        <v>10309</v>
      </c>
      <c r="L149" s="121">
        <f t="shared" si="16"/>
        <v>-0.19030788564247569</v>
      </c>
      <c r="M149" s="120"/>
      <c r="N149" s="121"/>
    </row>
    <row r="150" spans="1:15" x14ac:dyDescent="0.25">
      <c r="A150" s="125"/>
      <c r="B150" s="119" t="s">
        <v>91</v>
      </c>
      <c r="C150" s="120">
        <v>926</v>
      </c>
      <c r="D150" s="121">
        <v>-0.91888577435178698</v>
      </c>
      <c r="E150" s="120">
        <v>12835</v>
      </c>
      <c r="F150" s="121">
        <f t="shared" si="16"/>
        <v>12.860691144708424</v>
      </c>
      <c r="G150" s="120">
        <v>12307</v>
      </c>
      <c r="H150" s="121">
        <f t="shared" si="16"/>
        <v>-4.1137514608492354E-2</v>
      </c>
      <c r="I150" s="120">
        <v>18958</v>
      </c>
      <c r="J150" s="121">
        <f t="shared" si="16"/>
        <v>0.5404241488583732</v>
      </c>
      <c r="K150" s="120">
        <v>17259</v>
      </c>
      <c r="L150" s="121">
        <f t="shared" si="16"/>
        <v>-8.9619158139044197E-2</v>
      </c>
      <c r="M150" s="120"/>
      <c r="N150" s="121"/>
    </row>
    <row r="151" spans="1:15" x14ac:dyDescent="0.25">
      <c r="B151" s="119" t="s">
        <v>93</v>
      </c>
      <c r="C151" s="120">
        <v>4663</v>
      </c>
      <c r="D151" s="121">
        <v>-0.5609227871939737</v>
      </c>
      <c r="E151" s="120">
        <v>15581</v>
      </c>
      <c r="F151" s="121">
        <f t="shared" si="16"/>
        <v>2.3414111087282867</v>
      </c>
      <c r="G151" s="120">
        <v>19260</v>
      </c>
      <c r="H151" s="121">
        <f t="shared" si="16"/>
        <v>0.23612091650086642</v>
      </c>
      <c r="I151" s="120">
        <v>19377</v>
      </c>
      <c r="J151" s="121">
        <f t="shared" si="16"/>
        <v>6.0747663551401487E-3</v>
      </c>
      <c r="K151" s="120">
        <v>20409</v>
      </c>
      <c r="L151" s="121">
        <f t="shared" si="16"/>
        <v>5.3259018423904569E-2</v>
      </c>
      <c r="M151" s="120"/>
      <c r="N151" s="121"/>
    </row>
    <row r="152" spans="1:15" x14ac:dyDescent="0.25">
      <c r="B152" s="119" t="s">
        <v>95</v>
      </c>
      <c r="C152" s="120">
        <v>3478</v>
      </c>
      <c r="D152" s="121">
        <v>-0.6711111111111111</v>
      </c>
      <c r="E152" s="120">
        <v>12912</v>
      </c>
      <c r="F152" s="121">
        <f t="shared" si="16"/>
        <v>2.7124784358826912</v>
      </c>
      <c r="G152" s="120">
        <v>13422</v>
      </c>
      <c r="H152" s="121">
        <f t="shared" si="16"/>
        <v>3.9498141263940578E-2</v>
      </c>
      <c r="I152" s="120">
        <v>16292</v>
      </c>
      <c r="J152" s="121">
        <f t="shared" si="16"/>
        <v>0.2138280435106541</v>
      </c>
      <c r="K152" s="120">
        <v>15069</v>
      </c>
      <c r="L152" s="121">
        <f t="shared" si="16"/>
        <v>-7.506751780014731E-2</v>
      </c>
      <c r="M152" s="120"/>
      <c r="N152" s="121"/>
    </row>
    <row r="153" spans="1:15" ht="15.75" x14ac:dyDescent="0.25">
      <c r="B153" s="122" t="s">
        <v>32</v>
      </c>
      <c r="C153" s="123">
        <v>45672</v>
      </c>
      <c r="D153" s="124">
        <v>-0.59856202371430323</v>
      </c>
      <c r="E153" s="123">
        <v>69325</v>
      </c>
      <c r="F153" s="124">
        <f t="shared" si="16"/>
        <v>0.51788842179015582</v>
      </c>
      <c r="G153" s="123">
        <v>132461</v>
      </c>
      <c r="H153" s="124">
        <f t="shared" si="16"/>
        <v>0.91072484673638665</v>
      </c>
      <c r="I153" s="123">
        <v>181229</v>
      </c>
      <c r="J153" s="124">
        <f t="shared" si="16"/>
        <v>0.36816874400767019</v>
      </c>
      <c r="K153" s="123">
        <v>190327</v>
      </c>
      <c r="L153" s="124">
        <f t="shared" si="16"/>
        <v>5.0201678539306682E-2</v>
      </c>
      <c r="M153" s="123">
        <v>110066</v>
      </c>
      <c r="N153" s="124">
        <v>-4.8546878511782299E-2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283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251</v>
      </c>
      <c r="G162" s="118" t="s">
        <v>71</v>
      </c>
      <c r="H162" s="117" t="s">
        <v>251</v>
      </c>
      <c r="I162" s="118" t="s">
        <v>71</v>
      </c>
      <c r="J162" s="117" t="s">
        <v>251</v>
      </c>
      <c r="K162" s="118" t="s">
        <v>71</v>
      </c>
      <c r="L162" s="117" t="s">
        <v>251</v>
      </c>
      <c r="M162" s="118" t="s">
        <v>71</v>
      </c>
      <c r="N162" s="117" t="s">
        <v>277</v>
      </c>
    </row>
    <row r="163" spans="2:14" x14ac:dyDescent="0.25">
      <c r="B163" s="119" t="s">
        <v>73</v>
      </c>
      <c r="C163" s="120">
        <v>7789</v>
      </c>
      <c r="D163" s="121">
        <v>-0.20939910678034912</v>
      </c>
      <c r="E163" s="120">
        <v>6021</v>
      </c>
      <c r="F163" s="121">
        <f t="shared" ref="F163:L175" si="18">IFERROR(E163/C163-1,"-")</f>
        <v>-0.22698677622287844</v>
      </c>
      <c r="G163" s="120">
        <v>8832</v>
      </c>
      <c r="H163" s="121">
        <f t="shared" si="18"/>
        <v>0.46686596910812161</v>
      </c>
      <c r="I163" s="120">
        <v>11164</v>
      </c>
      <c r="J163" s="121">
        <f t="shared" si="18"/>
        <v>0.26403985507246386</v>
      </c>
      <c r="K163" s="120">
        <v>11995</v>
      </c>
      <c r="L163" s="121">
        <f t="shared" si="18"/>
        <v>7.4435686134002088E-2</v>
      </c>
      <c r="M163" s="120">
        <v>11295</v>
      </c>
      <c r="N163" s="121">
        <f t="shared" ref="N163:N169" si="19">IFERROR(M163/K163-1,"-")</f>
        <v>-5.8357649020425173E-2</v>
      </c>
    </row>
    <row r="164" spans="2:14" x14ac:dyDescent="0.25">
      <c r="B164" s="119" t="s">
        <v>75</v>
      </c>
      <c r="C164" s="120">
        <v>9927</v>
      </c>
      <c r="D164" s="121">
        <v>-7.5870415192701546E-2</v>
      </c>
      <c r="E164" s="120">
        <v>4300</v>
      </c>
      <c r="F164" s="121">
        <f t="shared" si="18"/>
        <v>-0.56683791679258588</v>
      </c>
      <c r="G164" s="120">
        <v>17087</v>
      </c>
      <c r="H164" s="121">
        <f t="shared" si="18"/>
        <v>2.9737209302325582</v>
      </c>
      <c r="I164" s="120">
        <v>13725</v>
      </c>
      <c r="J164" s="121">
        <f t="shared" si="18"/>
        <v>-0.19675776906420084</v>
      </c>
      <c r="K164" s="120">
        <v>12570</v>
      </c>
      <c r="L164" s="121">
        <f t="shared" si="18"/>
        <v>-8.4153005464480901E-2</v>
      </c>
      <c r="M164" s="120">
        <v>14802</v>
      </c>
      <c r="N164" s="121">
        <f t="shared" si="19"/>
        <v>0.17756563245823398</v>
      </c>
    </row>
    <row r="165" spans="2:14" x14ac:dyDescent="0.25">
      <c r="B165" s="119" t="s">
        <v>77</v>
      </c>
      <c r="C165" s="120">
        <v>5151</v>
      </c>
      <c r="D165" s="121">
        <v>-0.46836618846114153</v>
      </c>
      <c r="E165" s="120">
        <v>4791</v>
      </c>
      <c r="F165" s="121">
        <f t="shared" si="18"/>
        <v>-6.9889341875363997E-2</v>
      </c>
      <c r="G165" s="120">
        <v>13393</v>
      </c>
      <c r="H165" s="121">
        <f t="shared" si="18"/>
        <v>1.7954498017115426</v>
      </c>
      <c r="I165" s="120">
        <v>12285</v>
      </c>
      <c r="J165" s="121">
        <f t="shared" si="18"/>
        <v>-8.2729784215635038E-2</v>
      </c>
      <c r="K165" s="120">
        <v>17270</v>
      </c>
      <c r="L165" s="121">
        <f t="shared" si="18"/>
        <v>0.40577940577940574</v>
      </c>
      <c r="M165" s="120">
        <v>13070</v>
      </c>
      <c r="N165" s="121">
        <f t="shared" si="19"/>
        <v>-0.24319629415170818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1921</v>
      </c>
      <c r="F166" s="121" t="str">
        <f t="shared" si="18"/>
        <v>-</v>
      </c>
      <c r="G166" s="120">
        <v>16101</v>
      </c>
      <c r="H166" s="121">
        <f t="shared" si="18"/>
        <v>7.3815720978656945</v>
      </c>
      <c r="I166" s="120">
        <v>17559</v>
      </c>
      <c r="J166" s="121">
        <f t="shared" si="18"/>
        <v>9.0553381777529252E-2</v>
      </c>
      <c r="K166" s="120">
        <v>18946</v>
      </c>
      <c r="L166" s="121">
        <f t="shared" si="18"/>
        <v>7.8990830912922139E-2</v>
      </c>
      <c r="M166" s="120">
        <v>13583</v>
      </c>
      <c r="N166" s="121">
        <f t="shared" si="19"/>
        <v>-0.28306766599809985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3880</v>
      </c>
      <c r="F167" s="121" t="str">
        <f t="shared" si="18"/>
        <v>-</v>
      </c>
      <c r="G167" s="120">
        <v>15637</v>
      </c>
      <c r="H167" s="121">
        <f t="shared" si="18"/>
        <v>3.0301546391752581</v>
      </c>
      <c r="I167" s="120">
        <v>15901</v>
      </c>
      <c r="J167" s="121">
        <f t="shared" si="18"/>
        <v>1.6883033830018546E-2</v>
      </c>
      <c r="K167" s="120">
        <v>17473</v>
      </c>
      <c r="L167" s="121">
        <f t="shared" si="18"/>
        <v>9.8861706810892347E-2</v>
      </c>
      <c r="M167" s="120">
        <v>12618</v>
      </c>
      <c r="N167" s="121">
        <f t="shared" si="19"/>
        <v>-0.27785726549533563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2242</v>
      </c>
      <c r="F168" s="121" t="str">
        <f t="shared" si="18"/>
        <v>-</v>
      </c>
      <c r="G168" s="120">
        <v>13362</v>
      </c>
      <c r="H168" s="121">
        <f t="shared" si="18"/>
        <v>4.9598572702943802</v>
      </c>
      <c r="I168" s="120">
        <v>11816</v>
      </c>
      <c r="J168" s="121">
        <f t="shared" si="18"/>
        <v>-0.1157012423289927</v>
      </c>
      <c r="K168" s="120">
        <v>11749</v>
      </c>
      <c r="L168" s="121">
        <f t="shared" si="18"/>
        <v>-5.6702775897088387E-3</v>
      </c>
      <c r="M168" s="120">
        <v>12238</v>
      </c>
      <c r="N168" s="121">
        <f t="shared" si="19"/>
        <v>4.1620563452208659E-2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7315</v>
      </c>
      <c r="F169" s="121" t="str">
        <f t="shared" si="18"/>
        <v>-</v>
      </c>
      <c r="G169" s="120">
        <v>15174</v>
      </c>
      <c r="H169" s="121">
        <f t="shared" si="18"/>
        <v>1.0743677375256322</v>
      </c>
      <c r="I169" s="120">
        <v>13315</v>
      </c>
      <c r="J169" s="121">
        <f t="shared" si="18"/>
        <v>-0.12251219190720974</v>
      </c>
      <c r="K169" s="120">
        <v>14161</v>
      </c>
      <c r="L169" s="121">
        <f t="shared" si="18"/>
        <v>6.353736387532849E-2</v>
      </c>
      <c r="M169" s="120">
        <v>15848</v>
      </c>
      <c r="N169" s="121">
        <f t="shared" si="19"/>
        <v>0.11913000494315362</v>
      </c>
    </row>
    <row r="170" spans="2:14" x14ac:dyDescent="0.25">
      <c r="B170" s="119" t="s">
        <v>87</v>
      </c>
      <c r="C170" s="120">
        <v>6745</v>
      </c>
      <c r="D170" s="121">
        <v>-0.59416365824308071</v>
      </c>
      <c r="E170" s="120">
        <v>12347</v>
      </c>
      <c r="F170" s="121">
        <f t="shared" si="18"/>
        <v>0.83054114158636017</v>
      </c>
      <c r="G170" s="120">
        <v>18095</v>
      </c>
      <c r="H170" s="121">
        <f t="shared" si="18"/>
        <v>0.46553818741394681</v>
      </c>
      <c r="I170" s="120">
        <v>16431</v>
      </c>
      <c r="J170" s="121">
        <f t="shared" si="18"/>
        <v>-9.1959104725062191E-2</v>
      </c>
      <c r="K170" s="120">
        <v>16901</v>
      </c>
      <c r="L170" s="121">
        <f t="shared" si="18"/>
        <v>2.8604467165723291E-2</v>
      </c>
      <c r="M170" s="120"/>
      <c r="N170" s="121"/>
    </row>
    <row r="171" spans="2:14" x14ac:dyDescent="0.25">
      <c r="B171" s="119" t="s">
        <v>89</v>
      </c>
      <c r="C171" s="120">
        <v>2045</v>
      </c>
      <c r="D171" s="121">
        <v>-0.80853852635521017</v>
      </c>
      <c r="E171" s="120">
        <v>8592</v>
      </c>
      <c r="F171" s="121">
        <f t="shared" si="18"/>
        <v>3.2014669926650363</v>
      </c>
      <c r="G171" s="120">
        <v>11521</v>
      </c>
      <c r="H171" s="121">
        <f t="shared" si="18"/>
        <v>0.34089851024208562</v>
      </c>
      <c r="I171" s="120">
        <v>13438</v>
      </c>
      <c r="J171" s="121">
        <f t="shared" si="18"/>
        <v>0.16639180626681704</v>
      </c>
      <c r="K171" s="120">
        <v>10957</v>
      </c>
      <c r="L171" s="121">
        <f t="shared" si="18"/>
        <v>-0.18462568834648008</v>
      </c>
      <c r="M171" s="120"/>
      <c r="N171" s="121"/>
    </row>
    <row r="172" spans="2:14" x14ac:dyDescent="0.25">
      <c r="B172" s="119" t="s">
        <v>91</v>
      </c>
      <c r="C172" s="120">
        <v>5235</v>
      </c>
      <c r="D172" s="121">
        <v>-0.59702871218535902</v>
      </c>
      <c r="E172" s="120">
        <v>16798</v>
      </c>
      <c r="F172" s="121">
        <f t="shared" si="18"/>
        <v>2.2087870105062084</v>
      </c>
      <c r="G172" s="120">
        <v>17416</v>
      </c>
      <c r="H172" s="121">
        <f t="shared" si="18"/>
        <v>3.6790094058816614E-2</v>
      </c>
      <c r="I172" s="120">
        <v>15664</v>
      </c>
      <c r="J172" s="121">
        <f t="shared" si="18"/>
        <v>-0.10059715204409736</v>
      </c>
      <c r="K172" s="120">
        <v>17244</v>
      </c>
      <c r="L172" s="121">
        <f t="shared" si="18"/>
        <v>0.1008682328907049</v>
      </c>
      <c r="M172" s="120"/>
      <c r="N172" s="121"/>
    </row>
    <row r="173" spans="2:14" x14ac:dyDescent="0.25">
      <c r="B173" s="119" t="s">
        <v>93</v>
      </c>
      <c r="C173" s="120">
        <v>480</v>
      </c>
      <c r="D173" s="121">
        <v>-0.91957104557640745</v>
      </c>
      <c r="E173" s="120">
        <v>13867</v>
      </c>
      <c r="F173" s="121">
        <f t="shared" si="18"/>
        <v>27.889583333333334</v>
      </c>
      <c r="G173" s="120">
        <v>12685</v>
      </c>
      <c r="H173" s="121">
        <f t="shared" si="18"/>
        <v>-8.5238335616932281E-2</v>
      </c>
      <c r="I173" s="120">
        <v>10572</v>
      </c>
      <c r="J173" s="121">
        <f t="shared" si="18"/>
        <v>-0.16657469452108786</v>
      </c>
      <c r="K173" s="120">
        <v>7982</v>
      </c>
      <c r="L173" s="121">
        <f t="shared" si="18"/>
        <v>-0.24498675747256904</v>
      </c>
      <c r="M173" s="120"/>
      <c r="N173" s="121"/>
    </row>
    <row r="174" spans="2:14" x14ac:dyDescent="0.25">
      <c r="B174" s="119" t="s">
        <v>95</v>
      </c>
      <c r="C174" s="120">
        <v>3888</v>
      </c>
      <c r="D174" s="121">
        <v>-0.44433328569386876</v>
      </c>
      <c r="E174" s="120">
        <v>11942</v>
      </c>
      <c r="F174" s="121">
        <f t="shared" si="18"/>
        <v>2.0715020576131686</v>
      </c>
      <c r="G174" s="120">
        <v>11919</v>
      </c>
      <c r="H174" s="121">
        <f t="shared" si="18"/>
        <v>-1.9259755484843932E-3</v>
      </c>
      <c r="I174" s="120">
        <v>10446</v>
      </c>
      <c r="J174" s="121">
        <f t="shared" si="18"/>
        <v>-0.12358419330480741</v>
      </c>
      <c r="K174" s="120">
        <v>9423</v>
      </c>
      <c r="L174" s="121">
        <f t="shared" si="18"/>
        <v>-9.7932222860425022E-2</v>
      </c>
      <c r="M174" s="120"/>
      <c r="N174" s="121"/>
    </row>
    <row r="175" spans="2:14" ht="15.75" x14ac:dyDescent="0.25">
      <c r="B175" s="122" t="s">
        <v>32</v>
      </c>
      <c r="C175" s="123">
        <v>42455</v>
      </c>
      <c r="D175" s="124">
        <v>-0.68012085411612244</v>
      </c>
      <c r="E175" s="123">
        <v>94016</v>
      </c>
      <c r="F175" s="124">
        <f t="shared" si="18"/>
        <v>1.2144859262748793</v>
      </c>
      <c r="G175" s="123">
        <v>171222</v>
      </c>
      <c r="H175" s="124">
        <f t="shared" si="18"/>
        <v>0.82120064669843429</v>
      </c>
      <c r="I175" s="123">
        <v>162316</v>
      </c>
      <c r="J175" s="124">
        <f t="shared" si="18"/>
        <v>-5.2014343951127806E-2</v>
      </c>
      <c r="K175" s="123">
        <v>166671</v>
      </c>
      <c r="L175" s="124">
        <f t="shared" si="18"/>
        <v>2.6830380245939978E-2</v>
      </c>
      <c r="M175" s="123">
        <v>93454</v>
      </c>
      <c r="N175" s="124">
        <v>-0.10281863215698317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284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251</v>
      </c>
      <c r="G184" s="118" t="s">
        <v>71</v>
      </c>
      <c r="H184" s="117" t="s">
        <v>251</v>
      </c>
      <c r="I184" s="118" t="s">
        <v>71</v>
      </c>
      <c r="J184" s="117" t="s">
        <v>251</v>
      </c>
      <c r="K184" s="118" t="s">
        <v>71</v>
      </c>
      <c r="L184" s="117" t="s">
        <v>251</v>
      </c>
      <c r="M184" s="118" t="s">
        <v>71</v>
      </c>
      <c r="N184" s="117" t="s">
        <v>277</v>
      </c>
    </row>
    <row r="185" spans="1:15" x14ac:dyDescent="0.25">
      <c r="A185" s="125"/>
      <c r="B185" s="119" t="s">
        <v>73</v>
      </c>
      <c r="C185" s="120">
        <v>2917</v>
      </c>
      <c r="D185" s="121">
        <v>-0.1079510703363914</v>
      </c>
      <c r="E185" s="120">
        <v>1104</v>
      </c>
      <c r="F185" s="121">
        <f t="shared" ref="F185:L197" si="20">IFERROR(E185/C185-1,"-")</f>
        <v>-0.62152896811792946</v>
      </c>
      <c r="G185" s="120">
        <v>3577</v>
      </c>
      <c r="H185" s="121">
        <f t="shared" si="20"/>
        <v>2.2400362318840581</v>
      </c>
      <c r="I185" s="120">
        <v>3157</v>
      </c>
      <c r="J185" s="121">
        <f t="shared" si="20"/>
        <v>-0.11741682974559686</v>
      </c>
      <c r="K185" s="120">
        <v>3301</v>
      </c>
      <c r="L185" s="121">
        <f t="shared" si="20"/>
        <v>4.5612923661704219E-2</v>
      </c>
      <c r="M185" s="120">
        <v>2559</v>
      </c>
      <c r="N185" s="121">
        <f t="shared" ref="N185:N191" si="21">IFERROR(M185/K185-1,"-")</f>
        <v>-0.22478036958497427</v>
      </c>
    </row>
    <row r="186" spans="1:15" x14ac:dyDescent="0.25">
      <c r="B186" s="119" t="s">
        <v>75</v>
      </c>
      <c r="C186" s="120">
        <v>2019</v>
      </c>
      <c r="D186" s="121">
        <v>-0.28480340063761955</v>
      </c>
      <c r="E186" s="120">
        <v>155</v>
      </c>
      <c r="F186" s="121">
        <f t="shared" si="20"/>
        <v>-0.92322932144626058</v>
      </c>
      <c r="G186" s="120">
        <v>2176</v>
      </c>
      <c r="H186" s="121">
        <f t="shared" si="20"/>
        <v>13.038709677419355</v>
      </c>
      <c r="I186" s="120">
        <v>3342</v>
      </c>
      <c r="J186" s="121">
        <f t="shared" si="20"/>
        <v>0.53584558823529416</v>
      </c>
      <c r="K186" s="120">
        <v>3536</v>
      </c>
      <c r="L186" s="121">
        <f t="shared" si="20"/>
        <v>5.8049072411729519E-2</v>
      </c>
      <c r="M186" s="120">
        <v>2201</v>
      </c>
      <c r="N186" s="121">
        <f t="shared" si="21"/>
        <v>-0.37754524886877827</v>
      </c>
    </row>
    <row r="187" spans="1:15" x14ac:dyDescent="0.25">
      <c r="B187" s="119" t="s">
        <v>77</v>
      </c>
      <c r="C187" s="120">
        <v>1630</v>
      </c>
      <c r="D187" s="121">
        <v>-0.5214327657075748</v>
      </c>
      <c r="E187" s="120">
        <v>105</v>
      </c>
      <c r="F187" s="121">
        <f t="shared" si="20"/>
        <v>-0.93558282208588961</v>
      </c>
      <c r="G187" s="120">
        <v>2516</v>
      </c>
      <c r="H187" s="121">
        <f t="shared" si="20"/>
        <v>22.961904761904762</v>
      </c>
      <c r="I187" s="120">
        <v>2951</v>
      </c>
      <c r="J187" s="121">
        <f t="shared" si="20"/>
        <v>0.17289348171701113</v>
      </c>
      <c r="K187" s="120">
        <v>4561</v>
      </c>
      <c r="L187" s="121">
        <f t="shared" si="20"/>
        <v>0.54557777024737386</v>
      </c>
      <c r="M187" s="120">
        <v>2940</v>
      </c>
      <c r="N187" s="121">
        <f t="shared" si="21"/>
        <v>-0.35540451655338745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172</v>
      </c>
      <c r="F188" s="121" t="str">
        <f t="shared" si="20"/>
        <v>-</v>
      </c>
      <c r="G188" s="120">
        <v>3467</v>
      </c>
      <c r="H188" s="121">
        <f t="shared" si="20"/>
        <v>19.156976744186046</v>
      </c>
      <c r="I188" s="120">
        <v>2782</v>
      </c>
      <c r="J188" s="121">
        <f t="shared" si="20"/>
        <v>-0.19757715604268822</v>
      </c>
      <c r="K188" s="120">
        <v>3507</v>
      </c>
      <c r="L188" s="121">
        <f t="shared" si="20"/>
        <v>0.26060388209920915</v>
      </c>
      <c r="M188" s="120">
        <v>3393</v>
      </c>
      <c r="N188" s="121">
        <f t="shared" si="21"/>
        <v>-3.2506415739948724E-2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579</v>
      </c>
      <c r="F189" s="121" t="str">
        <f t="shared" si="20"/>
        <v>-</v>
      </c>
      <c r="G189" s="120">
        <v>1313</v>
      </c>
      <c r="H189" s="121">
        <f t="shared" si="20"/>
        <v>1.2677029360967187</v>
      </c>
      <c r="I189" s="120">
        <v>3918</v>
      </c>
      <c r="J189" s="121">
        <f t="shared" si="20"/>
        <v>1.9840060929169838</v>
      </c>
      <c r="K189" s="120">
        <v>4860</v>
      </c>
      <c r="L189" s="121">
        <f t="shared" si="20"/>
        <v>0.24042879019908114</v>
      </c>
      <c r="M189" s="120">
        <v>2524</v>
      </c>
      <c r="N189" s="121">
        <f t="shared" si="21"/>
        <v>-0.48065843621399174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585</v>
      </c>
      <c r="F190" s="121" t="str">
        <f t="shared" si="20"/>
        <v>-</v>
      </c>
      <c r="G190" s="120">
        <v>1664</v>
      </c>
      <c r="H190" s="121">
        <f t="shared" si="20"/>
        <v>1.8444444444444446</v>
      </c>
      <c r="I190" s="120">
        <v>2826</v>
      </c>
      <c r="J190" s="121">
        <f t="shared" si="20"/>
        <v>0.69831730769230771</v>
      </c>
      <c r="K190" s="120">
        <v>4328</v>
      </c>
      <c r="L190" s="121">
        <f t="shared" si="20"/>
        <v>0.53149327671620661</v>
      </c>
      <c r="M190" s="120">
        <v>2367</v>
      </c>
      <c r="N190" s="121">
        <f t="shared" si="21"/>
        <v>-0.45309611829944552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1857</v>
      </c>
      <c r="F191" s="121" t="str">
        <f t="shared" si="20"/>
        <v>-</v>
      </c>
      <c r="G191" s="120">
        <v>4163</v>
      </c>
      <c r="H191" s="121">
        <f t="shared" si="20"/>
        <v>1.241787829833064</v>
      </c>
      <c r="I191" s="120">
        <v>4579</v>
      </c>
      <c r="J191" s="121">
        <f t="shared" si="20"/>
        <v>9.9927936584194077E-2</v>
      </c>
      <c r="K191" s="120">
        <v>4658</v>
      </c>
      <c r="L191" s="121">
        <f t="shared" si="20"/>
        <v>1.7252675256606231E-2</v>
      </c>
      <c r="M191" s="120">
        <v>5117</v>
      </c>
      <c r="N191" s="121">
        <f t="shared" si="21"/>
        <v>9.8540145985401395E-2</v>
      </c>
    </row>
    <row r="192" spans="1:15" x14ac:dyDescent="0.25">
      <c r="B192" s="119" t="s">
        <v>87</v>
      </c>
      <c r="C192" s="120">
        <v>2699</v>
      </c>
      <c r="D192" s="121">
        <v>-0.297501301405518</v>
      </c>
      <c r="E192" s="120">
        <v>2890</v>
      </c>
      <c r="F192" s="121">
        <f t="shared" si="20"/>
        <v>7.076695072248973E-2</v>
      </c>
      <c r="G192" s="120">
        <v>2347</v>
      </c>
      <c r="H192" s="121">
        <f t="shared" si="20"/>
        <v>-0.18788927335640138</v>
      </c>
      <c r="I192" s="120">
        <v>3754</v>
      </c>
      <c r="J192" s="121">
        <f t="shared" si="20"/>
        <v>0.59948870899020035</v>
      </c>
      <c r="K192" s="120">
        <v>3150</v>
      </c>
      <c r="L192" s="121">
        <f t="shared" si="20"/>
        <v>-0.16089504528502929</v>
      </c>
      <c r="M192" s="120"/>
      <c r="N192" s="121"/>
    </row>
    <row r="193" spans="2:15" x14ac:dyDescent="0.25">
      <c r="B193" s="119" t="s">
        <v>89</v>
      </c>
      <c r="C193" s="120">
        <v>1017</v>
      </c>
      <c r="D193" s="121">
        <v>-0.7048752176436448</v>
      </c>
      <c r="E193" s="120">
        <v>3158</v>
      </c>
      <c r="F193" s="121">
        <f t="shared" si="20"/>
        <v>2.105211406096362</v>
      </c>
      <c r="G193" s="120">
        <v>2357</v>
      </c>
      <c r="H193" s="121">
        <f t="shared" si="20"/>
        <v>-0.25364154528182392</v>
      </c>
      <c r="I193" s="120">
        <v>2600</v>
      </c>
      <c r="J193" s="121">
        <f t="shared" si="20"/>
        <v>0.10309715740347891</v>
      </c>
      <c r="K193" s="120">
        <v>1713</v>
      </c>
      <c r="L193" s="121">
        <f t="shared" si="20"/>
        <v>-0.34115384615384614</v>
      </c>
      <c r="M193" s="120"/>
      <c r="N193" s="121"/>
    </row>
    <row r="194" spans="2:15" x14ac:dyDescent="0.25">
      <c r="B194" s="119" t="s">
        <v>91</v>
      </c>
      <c r="C194" s="120">
        <v>641</v>
      </c>
      <c r="D194" s="121">
        <v>-0.73347193347193351</v>
      </c>
      <c r="E194" s="120">
        <v>2408</v>
      </c>
      <c r="F194" s="121">
        <f t="shared" si="20"/>
        <v>2.7566302652106085</v>
      </c>
      <c r="G194" s="120">
        <v>2416</v>
      </c>
      <c r="H194" s="121">
        <f t="shared" si="20"/>
        <v>3.3222591362125353E-3</v>
      </c>
      <c r="I194" s="120">
        <v>3994</v>
      </c>
      <c r="J194" s="121">
        <f t="shared" si="20"/>
        <v>0.6531456953642385</v>
      </c>
      <c r="K194" s="120">
        <v>2226</v>
      </c>
      <c r="L194" s="121">
        <f t="shared" si="20"/>
        <v>-0.44266399599399098</v>
      </c>
      <c r="M194" s="120"/>
      <c r="N194" s="121"/>
    </row>
    <row r="195" spans="2:15" x14ac:dyDescent="0.25">
      <c r="B195" s="119" t="s">
        <v>93</v>
      </c>
      <c r="C195" s="120">
        <v>395</v>
      </c>
      <c r="D195" s="121">
        <v>-0.85887817077527684</v>
      </c>
      <c r="E195" s="120">
        <v>4664</v>
      </c>
      <c r="F195" s="121">
        <f t="shared" si="20"/>
        <v>10.807594936708862</v>
      </c>
      <c r="G195" s="120">
        <v>3088</v>
      </c>
      <c r="H195" s="121">
        <f t="shared" si="20"/>
        <v>-0.33790737564322471</v>
      </c>
      <c r="I195" s="120">
        <v>3416</v>
      </c>
      <c r="J195" s="121">
        <f t="shared" si="20"/>
        <v>0.10621761658031081</v>
      </c>
      <c r="K195" s="120">
        <v>2752</v>
      </c>
      <c r="L195" s="121">
        <f t="shared" si="20"/>
        <v>-0.19437939110070257</v>
      </c>
      <c r="M195" s="120"/>
      <c r="N195" s="121"/>
    </row>
    <row r="196" spans="2:15" x14ac:dyDescent="0.25">
      <c r="B196" s="119" t="s">
        <v>95</v>
      </c>
      <c r="C196" s="120">
        <v>659</v>
      </c>
      <c r="D196" s="121">
        <v>-0.82552290177389465</v>
      </c>
      <c r="E196" s="120">
        <v>3131</v>
      </c>
      <c r="F196" s="121">
        <f t="shared" si="20"/>
        <v>3.7511380880121399</v>
      </c>
      <c r="G196" s="120">
        <v>3054</v>
      </c>
      <c r="H196" s="121">
        <f t="shared" si="20"/>
        <v>-2.459278185883107E-2</v>
      </c>
      <c r="I196" s="120">
        <v>3610</v>
      </c>
      <c r="J196" s="121">
        <f t="shared" si="20"/>
        <v>0.18205631958087753</v>
      </c>
      <c r="K196" s="120">
        <v>3325</v>
      </c>
      <c r="L196" s="121">
        <f t="shared" si="20"/>
        <v>-7.8947368421052655E-2</v>
      </c>
      <c r="M196" s="120"/>
      <c r="N196" s="121"/>
    </row>
    <row r="197" spans="2:15" ht="15.75" x14ac:dyDescent="0.25">
      <c r="B197" s="122" t="s">
        <v>32</v>
      </c>
      <c r="C197" s="123">
        <v>12571</v>
      </c>
      <c r="D197" s="124">
        <v>-0.67927031509121061</v>
      </c>
      <c r="E197" s="123">
        <v>20808</v>
      </c>
      <c r="F197" s="124">
        <f t="shared" si="20"/>
        <v>0.65523824675841214</v>
      </c>
      <c r="G197" s="123">
        <v>32138</v>
      </c>
      <c r="H197" s="124">
        <f t="shared" si="20"/>
        <v>0.5445021145713187</v>
      </c>
      <c r="I197" s="123">
        <v>40929</v>
      </c>
      <c r="J197" s="124">
        <f t="shared" si="20"/>
        <v>0.27353911257701169</v>
      </c>
      <c r="K197" s="123">
        <v>41917</v>
      </c>
      <c r="L197" s="124">
        <f t="shared" si="20"/>
        <v>2.4139363287644544E-2</v>
      </c>
      <c r="M197" s="123">
        <v>21101</v>
      </c>
      <c r="N197" s="124">
        <v>-0.2660777016451602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285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251</v>
      </c>
      <c r="G206" s="118" t="s">
        <v>71</v>
      </c>
      <c r="H206" s="117" t="s">
        <v>251</v>
      </c>
      <c r="I206" s="118" t="s">
        <v>71</v>
      </c>
      <c r="J206" s="117" t="s">
        <v>251</v>
      </c>
      <c r="K206" s="118" t="s">
        <v>71</v>
      </c>
      <c r="L206" s="117" t="s">
        <v>251</v>
      </c>
      <c r="M206" s="118" t="s">
        <v>71</v>
      </c>
      <c r="N206" s="117" t="s">
        <v>277</v>
      </c>
    </row>
    <row r="207" spans="2:15" x14ac:dyDescent="0.25">
      <c r="B207" s="119" t="s">
        <v>73</v>
      </c>
      <c r="C207" s="120">
        <v>2259</v>
      </c>
      <c r="D207" s="121">
        <v>-9.0945674044265568E-2</v>
      </c>
      <c r="E207" s="120">
        <v>192</v>
      </c>
      <c r="F207" s="121">
        <f t="shared" ref="F207:L219" si="22">IFERROR(E207/C207-1,"-")</f>
        <v>-0.91500664010624166</v>
      </c>
      <c r="G207" s="120">
        <v>5030</v>
      </c>
      <c r="H207" s="121">
        <f t="shared" si="22"/>
        <v>25.197916666666668</v>
      </c>
      <c r="I207" s="120">
        <v>5017</v>
      </c>
      <c r="J207" s="121">
        <f t="shared" si="22"/>
        <v>-2.5844930417494583E-3</v>
      </c>
      <c r="K207" s="120">
        <v>5560</v>
      </c>
      <c r="L207" s="121">
        <f t="shared" si="22"/>
        <v>0.10823201116204895</v>
      </c>
      <c r="M207" s="120">
        <v>4517</v>
      </c>
      <c r="N207" s="121">
        <f t="shared" ref="N207:N213" si="23">IFERROR(M207/K207-1,"-")</f>
        <v>-0.18758992805755392</v>
      </c>
    </row>
    <row r="208" spans="2:15" x14ac:dyDescent="0.25">
      <c r="B208" s="119" t="s">
        <v>75</v>
      </c>
      <c r="C208" s="120">
        <v>1854</v>
      </c>
      <c r="D208" s="121">
        <v>-0.32311062431544357</v>
      </c>
      <c r="E208" s="120">
        <v>123</v>
      </c>
      <c r="F208" s="121">
        <f t="shared" si="22"/>
        <v>-0.93365695792880254</v>
      </c>
      <c r="G208" s="120">
        <v>4398</v>
      </c>
      <c r="H208" s="121">
        <f t="shared" si="22"/>
        <v>34.756097560975611</v>
      </c>
      <c r="I208" s="120">
        <v>4633</v>
      </c>
      <c r="J208" s="121">
        <f t="shared" si="22"/>
        <v>5.3433378808549259E-2</v>
      </c>
      <c r="K208" s="120">
        <v>6436</v>
      </c>
      <c r="L208" s="121">
        <f t="shared" si="22"/>
        <v>0.38916468810705807</v>
      </c>
      <c r="M208" s="120">
        <v>4373</v>
      </c>
      <c r="N208" s="121">
        <f t="shared" si="23"/>
        <v>-0.32054070851460537</v>
      </c>
    </row>
    <row r="209" spans="2:15" x14ac:dyDescent="0.25">
      <c r="B209" s="119" t="s">
        <v>77</v>
      </c>
      <c r="C209" s="120">
        <v>1287</v>
      </c>
      <c r="D209" s="121">
        <v>-0.52421441774491684</v>
      </c>
      <c r="E209" s="120">
        <v>99</v>
      </c>
      <c r="F209" s="121">
        <f t="shared" si="22"/>
        <v>-0.92307692307692313</v>
      </c>
      <c r="G209" s="120">
        <v>3695</v>
      </c>
      <c r="H209" s="121">
        <f t="shared" si="22"/>
        <v>36.323232323232325</v>
      </c>
      <c r="I209" s="120">
        <v>4750</v>
      </c>
      <c r="J209" s="121">
        <f t="shared" si="22"/>
        <v>0.28552097428958056</v>
      </c>
      <c r="K209" s="120">
        <v>4950</v>
      </c>
      <c r="L209" s="121">
        <f t="shared" si="22"/>
        <v>4.2105263157894646E-2</v>
      </c>
      <c r="M209" s="120">
        <v>4108</v>
      </c>
      <c r="N209" s="121">
        <f t="shared" si="23"/>
        <v>-0.17010101010101009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71</v>
      </c>
      <c r="F210" s="121" t="str">
        <f t="shared" si="22"/>
        <v>-</v>
      </c>
      <c r="G210" s="120">
        <v>5717</v>
      </c>
      <c r="H210" s="121">
        <f t="shared" si="22"/>
        <v>79.521126760563376</v>
      </c>
      <c r="I210" s="120">
        <v>7114</v>
      </c>
      <c r="J210" s="121">
        <f t="shared" si="22"/>
        <v>0.24435892950848337</v>
      </c>
      <c r="K210" s="120">
        <v>4758</v>
      </c>
      <c r="L210" s="121">
        <f t="shared" si="22"/>
        <v>-0.3311779589541749</v>
      </c>
      <c r="M210" s="120">
        <v>4247</v>
      </c>
      <c r="N210" s="121">
        <f t="shared" si="23"/>
        <v>-0.10739806641445981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171</v>
      </c>
      <c r="F211" s="121" t="str">
        <f t="shared" si="22"/>
        <v>-</v>
      </c>
      <c r="G211" s="120">
        <v>5879</v>
      </c>
      <c r="H211" s="121">
        <f t="shared" si="22"/>
        <v>33.380116959064324</v>
      </c>
      <c r="I211" s="120">
        <v>5786</v>
      </c>
      <c r="J211" s="121">
        <f t="shared" si="22"/>
        <v>-1.5819016839598521E-2</v>
      </c>
      <c r="K211" s="120">
        <v>5717</v>
      </c>
      <c r="L211" s="121">
        <f t="shared" si="22"/>
        <v>-1.1925337020394E-2</v>
      </c>
      <c r="M211" s="120">
        <v>3153</v>
      </c>
      <c r="N211" s="121">
        <f t="shared" si="23"/>
        <v>-0.44848696868987226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425</v>
      </c>
      <c r="F212" s="121" t="str">
        <f t="shared" si="22"/>
        <v>-</v>
      </c>
      <c r="G212" s="120">
        <v>4085</v>
      </c>
      <c r="H212" s="121">
        <f t="shared" si="22"/>
        <v>8.6117647058823525</v>
      </c>
      <c r="I212" s="120">
        <v>5430</v>
      </c>
      <c r="J212" s="121">
        <f t="shared" si="22"/>
        <v>0.32925336597307231</v>
      </c>
      <c r="K212" s="120">
        <v>5221</v>
      </c>
      <c r="L212" s="121">
        <f t="shared" si="22"/>
        <v>-3.8489871086556215E-2</v>
      </c>
      <c r="M212" s="120">
        <v>3653</v>
      </c>
      <c r="N212" s="121">
        <f t="shared" si="23"/>
        <v>-0.30032560812104958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768</v>
      </c>
      <c r="F213" s="121" t="str">
        <f t="shared" si="22"/>
        <v>-</v>
      </c>
      <c r="G213" s="120">
        <v>6948</v>
      </c>
      <c r="H213" s="121">
        <f t="shared" si="22"/>
        <v>8.046875</v>
      </c>
      <c r="I213" s="120">
        <v>8333</v>
      </c>
      <c r="J213" s="121">
        <f t="shared" si="22"/>
        <v>0.19933793897524477</v>
      </c>
      <c r="K213" s="120">
        <v>5284</v>
      </c>
      <c r="L213" s="121">
        <f t="shared" si="22"/>
        <v>-0.36589463578543147</v>
      </c>
      <c r="M213" s="120">
        <v>5826</v>
      </c>
      <c r="N213" s="121">
        <f t="shared" si="23"/>
        <v>0.1025738077214231</v>
      </c>
    </row>
    <row r="214" spans="2:15" x14ac:dyDescent="0.25">
      <c r="B214" s="119" t="s">
        <v>87</v>
      </c>
      <c r="C214" s="120">
        <v>1357</v>
      </c>
      <c r="D214" s="121">
        <v>-0.6559330628803246</v>
      </c>
      <c r="E214" s="120">
        <v>1257</v>
      </c>
      <c r="F214" s="121">
        <f t="shared" si="22"/>
        <v>-7.3691967575534312E-2</v>
      </c>
      <c r="G214" s="120">
        <v>7259</v>
      </c>
      <c r="H214" s="121">
        <f t="shared" si="22"/>
        <v>4.7748607796340492</v>
      </c>
      <c r="I214" s="120">
        <v>11019</v>
      </c>
      <c r="J214" s="121">
        <f t="shared" si="22"/>
        <v>0.51797768287642931</v>
      </c>
      <c r="K214" s="120">
        <v>4873</v>
      </c>
      <c r="L214" s="121">
        <f t="shared" si="22"/>
        <v>-0.5577638624194573</v>
      </c>
      <c r="M214" s="120"/>
      <c r="N214" s="121"/>
    </row>
    <row r="215" spans="2:15" x14ac:dyDescent="0.25">
      <c r="B215" s="119" t="s">
        <v>89</v>
      </c>
      <c r="C215" s="120">
        <v>57</v>
      </c>
      <c r="D215" s="121">
        <v>-0.98171905067350862</v>
      </c>
      <c r="E215" s="120">
        <v>3326</v>
      </c>
      <c r="F215" s="121">
        <f t="shared" si="22"/>
        <v>57.350877192982459</v>
      </c>
      <c r="G215" s="120">
        <v>5770</v>
      </c>
      <c r="H215" s="121">
        <f t="shared" si="22"/>
        <v>0.73481659651232722</v>
      </c>
      <c r="I215" s="120">
        <v>7531</v>
      </c>
      <c r="J215" s="121">
        <f t="shared" si="22"/>
        <v>0.30519930675909879</v>
      </c>
      <c r="K215" s="120">
        <v>3763</v>
      </c>
      <c r="L215" s="121">
        <f t="shared" si="22"/>
        <v>-0.50033196122692869</v>
      </c>
      <c r="M215" s="120"/>
      <c r="N215" s="121"/>
    </row>
    <row r="216" spans="2:15" x14ac:dyDescent="0.25">
      <c r="B216" s="119" t="s">
        <v>91</v>
      </c>
      <c r="C216" s="120">
        <v>87</v>
      </c>
      <c r="D216" s="121">
        <v>-0.96919263456090654</v>
      </c>
      <c r="E216" s="120">
        <v>6408</v>
      </c>
      <c r="F216" s="121">
        <f t="shared" si="22"/>
        <v>72.65517241379311</v>
      </c>
      <c r="G216" s="120">
        <v>4458</v>
      </c>
      <c r="H216" s="121">
        <f t="shared" si="22"/>
        <v>-0.30430711610486894</v>
      </c>
      <c r="I216" s="120">
        <v>7404</v>
      </c>
      <c r="J216" s="121">
        <f t="shared" si="22"/>
        <v>0.66083445491251691</v>
      </c>
      <c r="K216" s="120">
        <v>5114</v>
      </c>
      <c r="L216" s="121">
        <f t="shared" si="22"/>
        <v>-0.3092922744462453</v>
      </c>
      <c r="M216" s="120"/>
      <c r="N216" s="121"/>
    </row>
    <row r="217" spans="2:15" x14ac:dyDescent="0.25">
      <c r="B217" s="119" t="s">
        <v>93</v>
      </c>
      <c r="C217" s="120">
        <v>659</v>
      </c>
      <c r="D217" s="121">
        <v>-0.72088098263447686</v>
      </c>
      <c r="E217" s="120">
        <v>5144</v>
      </c>
      <c r="F217" s="121">
        <f t="shared" si="22"/>
        <v>6.8057663125948409</v>
      </c>
      <c r="G217" s="120">
        <v>3763</v>
      </c>
      <c r="H217" s="121">
        <f t="shared" si="22"/>
        <v>-0.26846811819595651</v>
      </c>
      <c r="I217" s="120">
        <v>5727</v>
      </c>
      <c r="J217" s="121">
        <f t="shared" si="22"/>
        <v>0.52192399681105495</v>
      </c>
      <c r="K217" s="120">
        <v>3398</v>
      </c>
      <c r="L217" s="121">
        <f t="shared" si="22"/>
        <v>-0.40667015889645541</v>
      </c>
      <c r="M217" s="120"/>
      <c r="N217" s="121"/>
    </row>
    <row r="218" spans="2:15" x14ac:dyDescent="0.25">
      <c r="B218" s="119" t="s">
        <v>95</v>
      </c>
      <c r="C218" s="120">
        <v>515</v>
      </c>
      <c r="D218" s="121">
        <v>-0.84006211180124224</v>
      </c>
      <c r="E218" s="120">
        <v>4373</v>
      </c>
      <c r="F218" s="121">
        <f t="shared" si="22"/>
        <v>7.4912621359223301</v>
      </c>
      <c r="G218" s="120">
        <v>3879</v>
      </c>
      <c r="H218" s="121">
        <f t="shared" si="22"/>
        <v>-0.11296592728104271</v>
      </c>
      <c r="I218" s="120">
        <v>5808</v>
      </c>
      <c r="J218" s="121">
        <f t="shared" si="22"/>
        <v>0.49729311678267596</v>
      </c>
      <c r="K218" s="120">
        <v>3856</v>
      </c>
      <c r="L218" s="121">
        <f t="shared" si="22"/>
        <v>-0.33608815426997241</v>
      </c>
      <c r="M218" s="120"/>
      <c r="N218" s="121"/>
    </row>
    <row r="219" spans="2:15" ht="15.75" x14ac:dyDescent="0.25">
      <c r="B219" s="122" t="s">
        <v>32</v>
      </c>
      <c r="C219" s="123">
        <v>8958</v>
      </c>
      <c r="D219" s="124">
        <v>-0.76939710652319415</v>
      </c>
      <c r="E219" s="123">
        <v>22357</v>
      </c>
      <c r="F219" s="124">
        <f t="shared" si="22"/>
        <v>1.4957579816923419</v>
      </c>
      <c r="G219" s="123">
        <v>60881</v>
      </c>
      <c r="H219" s="124">
        <f t="shared" si="22"/>
        <v>1.7231292212729792</v>
      </c>
      <c r="I219" s="123">
        <v>78552</v>
      </c>
      <c r="J219" s="124">
        <f t="shared" si="22"/>
        <v>0.29025475928450595</v>
      </c>
      <c r="K219" s="123">
        <v>58930</v>
      </c>
      <c r="L219" s="124">
        <f t="shared" si="22"/>
        <v>-0.24979631327019047</v>
      </c>
      <c r="M219" s="123">
        <v>29877</v>
      </c>
      <c r="N219" s="124">
        <v>-0.2122290776775827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251</v>
      </c>
      <c r="G228" s="118" t="s">
        <v>71</v>
      </c>
      <c r="H228" s="117" t="s">
        <v>251</v>
      </c>
      <c r="I228" s="118" t="s">
        <v>71</v>
      </c>
      <c r="J228" s="117" t="s">
        <v>251</v>
      </c>
      <c r="K228" s="118" t="s">
        <v>71</v>
      </c>
      <c r="L228" s="117" t="s">
        <v>251</v>
      </c>
      <c r="M228" s="118" t="s">
        <v>71</v>
      </c>
      <c r="N228" s="117" t="s">
        <v>277</v>
      </c>
    </row>
    <row r="229" spans="2:15" x14ac:dyDescent="0.25">
      <c r="B229" s="119" t="s">
        <v>73</v>
      </c>
      <c r="C229" s="120">
        <v>4664</v>
      </c>
      <c r="D229" s="121">
        <v>0.40355100812518807</v>
      </c>
      <c r="E229" s="120">
        <v>95</v>
      </c>
      <c r="F229" s="121">
        <f t="shared" ref="F229:L241" si="24">IFERROR(E229/C229-1,"-")</f>
        <v>-0.97963121783876506</v>
      </c>
      <c r="G229" s="120">
        <v>3368</v>
      </c>
      <c r="H229" s="121">
        <f t="shared" si="24"/>
        <v>34.452631578947368</v>
      </c>
      <c r="I229" s="120">
        <v>6826</v>
      </c>
      <c r="J229" s="121">
        <f t="shared" si="24"/>
        <v>1.0267220902612828</v>
      </c>
      <c r="K229" s="120">
        <v>5393</v>
      </c>
      <c r="L229" s="121">
        <f t="shared" si="24"/>
        <v>-0.20993261060650459</v>
      </c>
      <c r="M229" s="120">
        <v>5194</v>
      </c>
      <c r="N229" s="121">
        <f t="shared" ref="N229:N235" si="25">IFERROR(M229/K229-1,"-")</f>
        <v>-3.6899684776562247E-2</v>
      </c>
    </row>
    <row r="230" spans="2:15" x14ac:dyDescent="0.25">
      <c r="B230" s="119" t="s">
        <v>75</v>
      </c>
      <c r="C230" s="120">
        <v>7381</v>
      </c>
      <c r="D230" s="121">
        <v>1.1106662853874751</v>
      </c>
      <c r="E230" s="120">
        <v>36</v>
      </c>
      <c r="F230" s="121">
        <f t="shared" si="24"/>
        <v>-0.99512261211217989</v>
      </c>
      <c r="G230" s="120">
        <v>3577</v>
      </c>
      <c r="H230" s="121">
        <f t="shared" si="24"/>
        <v>98.361111111111114</v>
      </c>
      <c r="I230" s="120">
        <v>5937</v>
      </c>
      <c r="J230" s="121">
        <f t="shared" si="24"/>
        <v>0.65977075761811577</v>
      </c>
      <c r="K230" s="120">
        <v>5083</v>
      </c>
      <c r="L230" s="121">
        <f t="shared" si="24"/>
        <v>-0.14384369210038739</v>
      </c>
      <c r="M230" s="120">
        <v>4547</v>
      </c>
      <c r="N230" s="121">
        <f t="shared" si="25"/>
        <v>-0.10544953767460163</v>
      </c>
    </row>
    <row r="231" spans="2:15" x14ac:dyDescent="0.25">
      <c r="B231" s="119" t="s">
        <v>77</v>
      </c>
      <c r="C231" s="120">
        <v>3235</v>
      </c>
      <c r="D231" s="121">
        <v>-0.10163843376839765</v>
      </c>
      <c r="E231" s="120">
        <v>3</v>
      </c>
      <c r="F231" s="121">
        <f t="shared" si="24"/>
        <v>-0.9990726429675425</v>
      </c>
      <c r="G231" s="120">
        <v>4011</v>
      </c>
      <c r="H231" s="121">
        <f t="shared" si="24"/>
        <v>1336</v>
      </c>
      <c r="I231" s="120">
        <v>3783</v>
      </c>
      <c r="J231" s="121">
        <f t="shared" si="24"/>
        <v>-5.6843679880329123E-2</v>
      </c>
      <c r="K231" s="120">
        <v>4024</v>
      </c>
      <c r="L231" s="121">
        <f t="shared" si="24"/>
        <v>6.3706053396775042E-2</v>
      </c>
      <c r="M231" s="120">
        <v>5135</v>
      </c>
      <c r="N231" s="121">
        <f t="shared" si="25"/>
        <v>0.27609343936381703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0</v>
      </c>
      <c r="F232" s="121" t="str">
        <f t="shared" si="24"/>
        <v>-</v>
      </c>
      <c r="G232" s="120">
        <v>2697</v>
      </c>
      <c r="H232" s="121" t="str">
        <f t="shared" si="24"/>
        <v>-</v>
      </c>
      <c r="I232" s="120">
        <v>1857</v>
      </c>
      <c r="J232" s="121">
        <f t="shared" si="24"/>
        <v>-0.31145717463848721</v>
      </c>
      <c r="K232" s="120">
        <v>1498</v>
      </c>
      <c r="L232" s="121">
        <f t="shared" si="24"/>
        <v>-0.19332256327409802</v>
      </c>
      <c r="M232" s="120">
        <v>2670</v>
      </c>
      <c r="N232" s="121">
        <f t="shared" si="25"/>
        <v>0.78237650200267028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46</v>
      </c>
      <c r="F233" s="121" t="str">
        <f t="shared" si="24"/>
        <v>-</v>
      </c>
      <c r="G233" s="120">
        <v>98</v>
      </c>
      <c r="H233" s="121">
        <f t="shared" si="24"/>
        <v>1.1304347826086958</v>
      </c>
      <c r="I233" s="120">
        <v>46</v>
      </c>
      <c r="J233" s="121">
        <f t="shared" si="24"/>
        <v>-0.53061224489795911</v>
      </c>
      <c r="K233" s="120">
        <v>193</v>
      </c>
      <c r="L233" s="121">
        <f t="shared" si="24"/>
        <v>3.1956521739130439</v>
      </c>
      <c r="M233" s="120">
        <v>122</v>
      </c>
      <c r="N233" s="121">
        <f t="shared" si="25"/>
        <v>-0.36787564766839376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20</v>
      </c>
      <c r="F234" s="121" t="str">
        <f t="shared" si="24"/>
        <v>-</v>
      </c>
      <c r="G234" s="120">
        <v>86</v>
      </c>
      <c r="H234" s="121">
        <f t="shared" si="24"/>
        <v>3.3</v>
      </c>
      <c r="I234" s="120">
        <v>6</v>
      </c>
      <c r="J234" s="121">
        <f t="shared" si="24"/>
        <v>-0.93023255813953487</v>
      </c>
      <c r="K234" s="120">
        <v>28</v>
      </c>
      <c r="L234" s="121">
        <f t="shared" si="24"/>
        <v>3.666666666666667</v>
      </c>
      <c r="M234" s="120">
        <v>136</v>
      </c>
      <c r="N234" s="121">
        <f t="shared" si="25"/>
        <v>3.8571428571428568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222</v>
      </c>
      <c r="F235" s="121" t="str">
        <f t="shared" si="24"/>
        <v>-</v>
      </c>
      <c r="G235" s="120">
        <v>683</v>
      </c>
      <c r="H235" s="121">
        <f t="shared" si="24"/>
        <v>2.0765765765765765</v>
      </c>
      <c r="I235" s="120">
        <v>35</v>
      </c>
      <c r="J235" s="121">
        <f t="shared" si="24"/>
        <v>-0.94875549048316254</v>
      </c>
      <c r="K235" s="120">
        <v>144</v>
      </c>
      <c r="L235" s="121">
        <f t="shared" si="24"/>
        <v>3.1142857142857139</v>
      </c>
      <c r="M235" s="120">
        <v>262</v>
      </c>
      <c r="N235" s="121">
        <f t="shared" si="25"/>
        <v>0.81944444444444442</v>
      </c>
    </row>
    <row r="236" spans="2:15" x14ac:dyDescent="0.25">
      <c r="B236" s="119" t="s">
        <v>87</v>
      </c>
      <c r="C236" s="120">
        <v>9</v>
      </c>
      <c r="D236" s="121">
        <v>-0.97280966767371602</v>
      </c>
      <c r="E236" s="120">
        <v>10</v>
      </c>
      <c r="F236" s="121">
        <f t="shared" si="24"/>
        <v>0.11111111111111116</v>
      </c>
      <c r="G236" s="120">
        <v>164</v>
      </c>
      <c r="H236" s="121">
        <f t="shared" si="24"/>
        <v>15.399999999999999</v>
      </c>
      <c r="I236" s="120">
        <v>110</v>
      </c>
      <c r="J236" s="121">
        <f t="shared" si="24"/>
        <v>-0.32926829268292679</v>
      </c>
      <c r="K236" s="120">
        <v>161</v>
      </c>
      <c r="L236" s="121">
        <f t="shared" si="24"/>
        <v>0.46363636363636362</v>
      </c>
      <c r="M236" s="120"/>
      <c r="N236" s="121"/>
    </row>
    <row r="237" spans="2:15" x14ac:dyDescent="0.25">
      <c r="B237" s="119" t="s">
        <v>89</v>
      </c>
      <c r="C237" s="120">
        <v>6</v>
      </c>
      <c r="D237" s="121">
        <v>-0.8666666666666667</v>
      </c>
      <c r="E237" s="120">
        <v>20</v>
      </c>
      <c r="F237" s="121">
        <f t="shared" si="24"/>
        <v>2.3333333333333335</v>
      </c>
      <c r="G237" s="120">
        <v>126</v>
      </c>
      <c r="H237" s="121">
        <f t="shared" si="24"/>
        <v>5.3</v>
      </c>
      <c r="I237" s="120">
        <v>46</v>
      </c>
      <c r="J237" s="121">
        <f t="shared" si="24"/>
        <v>-0.63492063492063489</v>
      </c>
      <c r="K237" s="120">
        <v>94</v>
      </c>
      <c r="L237" s="121">
        <f t="shared" si="24"/>
        <v>1.0434782608695654</v>
      </c>
      <c r="M237" s="120"/>
      <c r="N237" s="121"/>
    </row>
    <row r="238" spans="2:15" x14ac:dyDescent="0.25">
      <c r="B238" s="119" t="s">
        <v>91</v>
      </c>
      <c r="C238" s="120">
        <v>3</v>
      </c>
      <c r="D238" s="121">
        <v>-0.99818840579710144</v>
      </c>
      <c r="E238" s="120">
        <v>1715</v>
      </c>
      <c r="F238" s="121">
        <f t="shared" si="24"/>
        <v>570.66666666666663</v>
      </c>
      <c r="G238" s="120">
        <v>539</v>
      </c>
      <c r="H238" s="121">
        <f t="shared" si="24"/>
        <v>-0.68571428571428572</v>
      </c>
      <c r="I238" s="120">
        <v>545</v>
      </c>
      <c r="J238" s="121">
        <f t="shared" si="24"/>
        <v>1.1131725417439675E-2</v>
      </c>
      <c r="K238" s="120">
        <v>1114</v>
      </c>
      <c r="L238" s="121">
        <f t="shared" si="24"/>
        <v>1.0440366972477064</v>
      </c>
      <c r="M238" s="120"/>
      <c r="N238" s="121"/>
    </row>
    <row r="239" spans="2:15" x14ac:dyDescent="0.25">
      <c r="B239" s="119" t="s">
        <v>93</v>
      </c>
      <c r="C239" s="120">
        <v>11</v>
      </c>
      <c r="D239" s="121">
        <v>-0.99543757776856079</v>
      </c>
      <c r="E239" s="120">
        <v>3877</v>
      </c>
      <c r="F239" s="121">
        <f t="shared" si="24"/>
        <v>351.45454545454544</v>
      </c>
      <c r="G239" s="120">
        <v>5248</v>
      </c>
      <c r="H239" s="121">
        <f t="shared" si="24"/>
        <v>0.35362393603301512</v>
      </c>
      <c r="I239" s="120">
        <v>4889</v>
      </c>
      <c r="J239" s="121">
        <f t="shared" si="24"/>
        <v>-6.8407012195121908E-2</v>
      </c>
      <c r="K239" s="120">
        <v>3947</v>
      </c>
      <c r="L239" s="121">
        <f t="shared" si="24"/>
        <v>-0.19267743914911029</v>
      </c>
      <c r="M239" s="120"/>
      <c r="N239" s="121"/>
    </row>
    <row r="240" spans="2:15" x14ac:dyDescent="0.25">
      <c r="B240" s="119" t="s">
        <v>95</v>
      </c>
      <c r="C240" s="120">
        <v>51</v>
      </c>
      <c r="D240" s="121">
        <v>-0.97949336550060317</v>
      </c>
      <c r="E240" s="120">
        <v>3914</v>
      </c>
      <c r="F240" s="121">
        <f t="shared" si="24"/>
        <v>75.745098039215691</v>
      </c>
      <c r="G240" s="120">
        <v>4094</v>
      </c>
      <c r="H240" s="121">
        <f t="shared" si="24"/>
        <v>4.598875830352589E-2</v>
      </c>
      <c r="I240" s="120">
        <v>4075</v>
      </c>
      <c r="J240" s="121">
        <f t="shared" si="24"/>
        <v>-4.6409379579872567E-3</v>
      </c>
      <c r="K240" s="120">
        <v>4912</v>
      </c>
      <c r="L240" s="121">
        <f t="shared" si="24"/>
        <v>0.20539877300613507</v>
      </c>
      <c r="M240" s="120"/>
      <c r="N240" s="121"/>
    </row>
    <row r="241" spans="2:15" ht="15.75" x14ac:dyDescent="0.25">
      <c r="B241" s="122" t="s">
        <v>32</v>
      </c>
      <c r="C241" s="123">
        <v>15372</v>
      </c>
      <c r="D241" s="124">
        <v>-0.17713184519030034</v>
      </c>
      <c r="E241" s="123">
        <v>9958</v>
      </c>
      <c r="F241" s="124">
        <f t="shared" si="24"/>
        <v>-0.35219880301847517</v>
      </c>
      <c r="G241" s="123">
        <v>24691</v>
      </c>
      <c r="H241" s="124">
        <f t="shared" si="24"/>
        <v>1.4795139586262303</v>
      </c>
      <c r="I241" s="123">
        <v>28155</v>
      </c>
      <c r="J241" s="124">
        <f t="shared" si="24"/>
        <v>0.14029403426349685</v>
      </c>
      <c r="K241" s="123">
        <v>26591</v>
      </c>
      <c r="L241" s="124">
        <f t="shared" si="24"/>
        <v>-5.554963594388207E-2</v>
      </c>
      <c r="M241" s="123">
        <v>18066</v>
      </c>
      <c r="N241" s="124">
        <v>0.104076269632708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287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251</v>
      </c>
      <c r="G254" s="118" t="s">
        <v>71</v>
      </c>
      <c r="H254" s="117" t="s">
        <v>251</v>
      </c>
      <c r="I254" s="118" t="s">
        <v>71</v>
      </c>
      <c r="J254" s="117" t="s">
        <v>251</v>
      </c>
      <c r="K254" s="118" t="s">
        <v>71</v>
      </c>
      <c r="L254" s="117" t="s">
        <v>251</v>
      </c>
      <c r="M254" s="118" t="s">
        <v>71</v>
      </c>
      <c r="N254" s="117" t="s">
        <v>277</v>
      </c>
    </row>
    <row r="255" spans="2:15" x14ac:dyDescent="0.25">
      <c r="B255" s="119" t="s">
        <v>73</v>
      </c>
      <c r="C255" s="120">
        <v>9860</v>
      </c>
      <c r="D255" s="121">
        <v>-0.18512396694214872</v>
      </c>
      <c r="E255" s="120">
        <v>61</v>
      </c>
      <c r="F255" s="121">
        <f t="shared" ref="F255:L267" si="26">IFERROR(E255/C255-1,"-")</f>
        <v>-0.9938133874239351</v>
      </c>
      <c r="G255" s="120">
        <v>1650</v>
      </c>
      <c r="H255" s="121">
        <f t="shared" si="26"/>
        <v>26.049180327868854</v>
      </c>
      <c r="I255" s="120">
        <v>4002</v>
      </c>
      <c r="J255" s="121">
        <f t="shared" si="26"/>
        <v>1.4254545454545453</v>
      </c>
      <c r="K255" s="120">
        <v>3362</v>
      </c>
      <c r="L255" s="121">
        <f t="shared" si="26"/>
        <v>-0.15992003998001003</v>
      </c>
      <c r="M255" s="120">
        <v>2656</v>
      </c>
      <c r="N255" s="121">
        <f t="shared" ref="N255:N261" si="27">IFERROR(M255/K255-1,"-")</f>
        <v>-0.20999405116002379</v>
      </c>
    </row>
    <row r="256" spans="2:15" x14ac:dyDescent="0.25">
      <c r="B256" s="119" t="s">
        <v>75</v>
      </c>
      <c r="C256" s="120">
        <v>14874</v>
      </c>
      <c r="D256" s="121">
        <v>0.75649504015115721</v>
      </c>
      <c r="E256" s="120">
        <v>35</v>
      </c>
      <c r="F256" s="121">
        <f t="shared" si="26"/>
        <v>-0.99764690063197525</v>
      </c>
      <c r="G256" s="120">
        <v>1120</v>
      </c>
      <c r="H256" s="121">
        <f t="shared" si="26"/>
        <v>31</v>
      </c>
      <c r="I256" s="120">
        <v>3629</v>
      </c>
      <c r="J256" s="121">
        <f t="shared" si="26"/>
        <v>2.2401785714285714</v>
      </c>
      <c r="K256" s="120">
        <v>3238</v>
      </c>
      <c r="L256" s="121">
        <f t="shared" si="26"/>
        <v>-0.10774317993937721</v>
      </c>
      <c r="M256" s="120">
        <v>2572</v>
      </c>
      <c r="N256" s="121">
        <f t="shared" si="27"/>
        <v>-0.2056825200741198</v>
      </c>
    </row>
    <row r="257" spans="2:14" x14ac:dyDescent="0.25">
      <c r="B257" s="119" t="s">
        <v>77</v>
      </c>
      <c r="C257" s="120">
        <v>4046</v>
      </c>
      <c r="D257" s="121">
        <v>-0.47631374579342478</v>
      </c>
      <c r="E257" s="120">
        <v>64</v>
      </c>
      <c r="F257" s="121">
        <f t="shared" si="26"/>
        <v>-0.98418190805734063</v>
      </c>
      <c r="G257" s="120">
        <v>2215</v>
      </c>
      <c r="H257" s="121">
        <f t="shared" si="26"/>
        <v>33.609375</v>
      </c>
      <c r="I257" s="120">
        <v>2337</v>
      </c>
      <c r="J257" s="121">
        <f t="shared" si="26"/>
        <v>5.5079006772009054E-2</v>
      </c>
      <c r="K257" s="120">
        <v>2853</v>
      </c>
      <c r="L257" s="121">
        <f t="shared" si="26"/>
        <v>0.22079589216944795</v>
      </c>
      <c r="M257" s="120">
        <v>2401</v>
      </c>
      <c r="N257" s="121">
        <f t="shared" si="27"/>
        <v>-0.15842972309849279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0</v>
      </c>
      <c r="F258" s="121" t="str">
        <f t="shared" si="26"/>
        <v>-</v>
      </c>
      <c r="G258" s="120">
        <v>1354</v>
      </c>
      <c r="H258" s="121" t="str">
        <f t="shared" si="26"/>
        <v>-</v>
      </c>
      <c r="I258" s="120">
        <v>2417</v>
      </c>
      <c r="J258" s="121">
        <f t="shared" si="26"/>
        <v>0.78508124076809449</v>
      </c>
      <c r="K258" s="120">
        <v>920</v>
      </c>
      <c r="L258" s="121">
        <f t="shared" si="26"/>
        <v>-0.61936284650393048</v>
      </c>
      <c r="M258" s="120">
        <v>897</v>
      </c>
      <c r="N258" s="121">
        <f t="shared" si="27"/>
        <v>-2.5000000000000022E-2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11</v>
      </c>
      <c r="F259" s="121" t="str">
        <f t="shared" si="26"/>
        <v>-</v>
      </c>
      <c r="G259" s="120">
        <v>12</v>
      </c>
      <c r="H259" s="121">
        <f t="shared" si="26"/>
        <v>9.0909090909090828E-2</v>
      </c>
      <c r="I259" s="120">
        <v>133</v>
      </c>
      <c r="J259" s="121">
        <f t="shared" si="26"/>
        <v>10.083333333333334</v>
      </c>
      <c r="K259" s="120">
        <v>71</v>
      </c>
      <c r="L259" s="121">
        <f t="shared" si="26"/>
        <v>-0.46616541353383456</v>
      </c>
      <c r="M259" s="120">
        <v>79</v>
      </c>
      <c r="N259" s="121">
        <f t="shared" si="27"/>
        <v>0.11267605633802824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11</v>
      </c>
      <c r="F260" s="121" t="str">
        <f t="shared" si="26"/>
        <v>-</v>
      </c>
      <c r="G260" s="120">
        <v>46</v>
      </c>
      <c r="H260" s="121">
        <f t="shared" si="26"/>
        <v>3.1818181818181817</v>
      </c>
      <c r="I260" s="120">
        <v>42</v>
      </c>
      <c r="J260" s="121">
        <f t="shared" si="26"/>
        <v>-8.6956521739130488E-2</v>
      </c>
      <c r="K260" s="120">
        <v>24</v>
      </c>
      <c r="L260" s="121">
        <f t="shared" si="26"/>
        <v>-0.4285714285714286</v>
      </c>
      <c r="M260" s="120">
        <v>166</v>
      </c>
      <c r="N260" s="121">
        <f t="shared" si="27"/>
        <v>5.916666666666667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24</v>
      </c>
      <c r="F261" s="121" t="str">
        <f t="shared" si="26"/>
        <v>-</v>
      </c>
      <c r="G261" s="120">
        <v>101</v>
      </c>
      <c r="H261" s="121">
        <f t="shared" si="26"/>
        <v>3.208333333333333</v>
      </c>
      <c r="I261" s="120">
        <v>112</v>
      </c>
      <c r="J261" s="121">
        <f t="shared" si="26"/>
        <v>0.10891089108910901</v>
      </c>
      <c r="K261" s="120">
        <v>146</v>
      </c>
      <c r="L261" s="121">
        <f t="shared" si="26"/>
        <v>0.3035714285714286</v>
      </c>
      <c r="M261" s="120">
        <v>112</v>
      </c>
      <c r="N261" s="121">
        <f t="shared" si="27"/>
        <v>-0.23287671232876717</v>
      </c>
    </row>
    <row r="262" spans="2:14" x14ac:dyDescent="0.25">
      <c r="B262" s="119" t="s">
        <v>87</v>
      </c>
      <c r="C262" s="120">
        <v>17</v>
      </c>
      <c r="D262" s="121">
        <v>-0.90555555555555556</v>
      </c>
      <c r="E262" s="120">
        <v>0</v>
      </c>
      <c r="F262" s="121">
        <f t="shared" si="26"/>
        <v>-1</v>
      </c>
      <c r="G262" s="120">
        <v>101</v>
      </c>
      <c r="H262" s="121" t="str">
        <f t="shared" si="26"/>
        <v>-</v>
      </c>
      <c r="I262" s="120">
        <v>188</v>
      </c>
      <c r="J262" s="121">
        <f t="shared" si="26"/>
        <v>0.86138613861386149</v>
      </c>
      <c r="K262" s="120">
        <v>3</v>
      </c>
      <c r="L262" s="121">
        <f t="shared" si="26"/>
        <v>-0.98404255319148937</v>
      </c>
      <c r="M262" s="120"/>
      <c r="N262" s="121"/>
    </row>
    <row r="263" spans="2:14" x14ac:dyDescent="0.25">
      <c r="B263" s="119" t="s">
        <v>89</v>
      </c>
      <c r="C263" s="120">
        <v>0</v>
      </c>
      <c r="D263" s="121">
        <v>-1</v>
      </c>
      <c r="E263" s="120">
        <v>0</v>
      </c>
      <c r="F263" s="121" t="str">
        <f t="shared" si="26"/>
        <v>-</v>
      </c>
      <c r="G263" s="120">
        <v>15</v>
      </c>
      <c r="H263" s="121" t="str">
        <f t="shared" si="26"/>
        <v>-</v>
      </c>
      <c r="I263" s="120">
        <v>53</v>
      </c>
      <c r="J263" s="121">
        <f t="shared" si="26"/>
        <v>2.5333333333333332</v>
      </c>
      <c r="K263" s="120">
        <v>102</v>
      </c>
      <c r="L263" s="121">
        <f t="shared" si="26"/>
        <v>0.92452830188679247</v>
      </c>
      <c r="M263" s="120"/>
      <c r="N263" s="121"/>
    </row>
    <row r="264" spans="2:14" x14ac:dyDescent="0.25">
      <c r="B264" s="119" t="s">
        <v>91</v>
      </c>
      <c r="C264" s="120">
        <v>331</v>
      </c>
      <c r="D264" s="121">
        <v>-0.79780085522296884</v>
      </c>
      <c r="E264" s="120">
        <v>446</v>
      </c>
      <c r="F264" s="121">
        <f t="shared" si="26"/>
        <v>0.34743202416918439</v>
      </c>
      <c r="G264" s="120">
        <v>612</v>
      </c>
      <c r="H264" s="121">
        <f t="shared" si="26"/>
        <v>0.37219730941704032</v>
      </c>
      <c r="I264" s="120">
        <v>560</v>
      </c>
      <c r="J264" s="121">
        <f t="shared" si="26"/>
        <v>-8.496732026143794E-2</v>
      </c>
      <c r="K264" s="120">
        <v>1129</v>
      </c>
      <c r="L264" s="121">
        <f t="shared" si="26"/>
        <v>1.0160714285714287</v>
      </c>
      <c r="M264" s="120"/>
      <c r="N264" s="121"/>
    </row>
    <row r="265" spans="2:14" x14ac:dyDescent="0.25">
      <c r="B265" s="119" t="s">
        <v>93</v>
      </c>
      <c r="C265" s="120">
        <v>300</v>
      </c>
      <c r="D265" s="121">
        <v>-0.95227489659560927</v>
      </c>
      <c r="E265" s="120">
        <v>2974</v>
      </c>
      <c r="F265" s="121">
        <f t="shared" si="26"/>
        <v>8.913333333333334</v>
      </c>
      <c r="G265" s="120">
        <v>2952</v>
      </c>
      <c r="H265" s="121">
        <f t="shared" si="26"/>
        <v>-7.3974445191661298E-3</v>
      </c>
      <c r="I265" s="120">
        <v>3991</v>
      </c>
      <c r="J265" s="121">
        <f t="shared" si="26"/>
        <v>0.35196476964769641</v>
      </c>
      <c r="K265" s="120">
        <v>3568</v>
      </c>
      <c r="L265" s="121">
        <f t="shared" si="26"/>
        <v>-0.10598847406664991</v>
      </c>
      <c r="M265" s="120"/>
      <c r="N265" s="121"/>
    </row>
    <row r="266" spans="2:14" x14ac:dyDescent="0.25">
      <c r="B266" s="119" t="s">
        <v>95</v>
      </c>
      <c r="C266" s="120">
        <v>55</v>
      </c>
      <c r="D266" s="121">
        <v>-0.99095394736842102</v>
      </c>
      <c r="E266" s="120">
        <v>2732</v>
      </c>
      <c r="F266" s="121">
        <f t="shared" si="26"/>
        <v>48.672727272727272</v>
      </c>
      <c r="G266" s="120">
        <v>4086</v>
      </c>
      <c r="H266" s="121">
        <f t="shared" si="26"/>
        <v>0.49560761346998539</v>
      </c>
      <c r="I266" s="120">
        <v>3911</v>
      </c>
      <c r="J266" s="121">
        <f t="shared" si="26"/>
        <v>-4.2829172785119884E-2</v>
      </c>
      <c r="K266" s="120">
        <v>3681</v>
      </c>
      <c r="L266" s="121">
        <f t="shared" si="26"/>
        <v>-5.8808488877524878E-2</v>
      </c>
      <c r="M266" s="120"/>
      <c r="N266" s="121"/>
    </row>
    <row r="267" spans="2:14" ht="15.75" x14ac:dyDescent="0.25">
      <c r="B267" s="122" t="s">
        <v>32</v>
      </c>
      <c r="C267" s="123">
        <v>29519</v>
      </c>
      <c r="D267" s="124">
        <v>-0.38350528382273086</v>
      </c>
      <c r="E267" s="123">
        <v>6358</v>
      </c>
      <c r="F267" s="124">
        <f t="shared" si="26"/>
        <v>-0.78461329990853346</v>
      </c>
      <c r="G267" s="123">
        <v>14264</v>
      </c>
      <c r="H267" s="124">
        <f t="shared" si="26"/>
        <v>1.2434727901855931</v>
      </c>
      <c r="I267" s="123">
        <v>21375</v>
      </c>
      <c r="J267" s="124">
        <f t="shared" si="26"/>
        <v>0.49852776219854178</v>
      </c>
      <c r="K267" s="123">
        <v>19097</v>
      </c>
      <c r="L267" s="124">
        <f t="shared" si="26"/>
        <v>-0.10657309941520465</v>
      </c>
      <c r="M267" s="123">
        <v>8883</v>
      </c>
      <c r="N267" s="124">
        <v>-0.16308648954211424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7B56D-14B3-48D6-A45B-BD6EDCDCE0EA}">
  <sheetPr>
    <tabColor rgb="FFF29140"/>
  </sheetPr>
  <dimension ref="A4:O113"/>
  <sheetViews>
    <sheetView showGridLines="0" topLeftCell="H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157800</v>
      </c>
      <c r="D9" s="121">
        <v>9.3902719852620997E-3</v>
      </c>
      <c r="E9" s="120">
        <v>26469</v>
      </c>
      <c r="F9" s="121">
        <f t="shared" ref="F9:L21" si="0">IFERROR(E9/C9-1,"-")</f>
        <v>-0.83226235741444865</v>
      </c>
      <c r="G9" s="120">
        <v>114870</v>
      </c>
      <c r="H9" s="121">
        <f t="shared" si="0"/>
        <v>3.3397937209565907</v>
      </c>
      <c r="I9" s="120">
        <v>163920</v>
      </c>
      <c r="J9" s="121">
        <f t="shared" si="0"/>
        <v>0.4270044398015147</v>
      </c>
      <c r="K9" s="120">
        <v>173408</v>
      </c>
      <c r="L9" s="121">
        <f t="shared" si="0"/>
        <v>5.7881893606637425E-2</v>
      </c>
      <c r="M9" s="120">
        <v>169944</v>
      </c>
      <c r="N9" s="121">
        <f t="shared" ref="N9:N15" si="1">IFERROR(M9/K9-1,"-")</f>
        <v>-1.9976010334009975E-2</v>
      </c>
    </row>
    <row r="10" spans="1:15" x14ac:dyDescent="0.25">
      <c r="A10" s="1" t="s">
        <v>74</v>
      </c>
      <c r="B10" s="119" t="s">
        <v>75</v>
      </c>
      <c r="C10" s="120">
        <v>172884</v>
      </c>
      <c r="D10" s="121">
        <v>0.19373593139353429</v>
      </c>
      <c r="E10" s="120">
        <v>18511</v>
      </c>
      <c r="F10" s="121">
        <f t="shared" si="0"/>
        <v>-0.89292820619606206</v>
      </c>
      <c r="G10" s="120">
        <v>141290</v>
      </c>
      <c r="H10" s="121">
        <f t="shared" si="0"/>
        <v>6.6327589001134459</v>
      </c>
      <c r="I10" s="120">
        <v>156374</v>
      </c>
      <c r="J10" s="121">
        <f t="shared" si="0"/>
        <v>0.10675914785193563</v>
      </c>
      <c r="K10" s="120">
        <v>166759</v>
      </c>
      <c r="L10" s="121">
        <f t="shared" si="0"/>
        <v>6.6411295995497888E-2</v>
      </c>
      <c r="M10" s="120">
        <v>168166</v>
      </c>
      <c r="N10" s="121">
        <f t="shared" si="1"/>
        <v>8.437325721550204E-3</v>
      </c>
    </row>
    <row r="11" spans="1:15" x14ac:dyDescent="0.25">
      <c r="A11" s="1" t="s">
        <v>76</v>
      </c>
      <c r="B11" s="119" t="s">
        <v>77</v>
      </c>
      <c r="C11" s="120">
        <v>82007</v>
      </c>
      <c r="D11" s="121">
        <v>-0.47045111131200679</v>
      </c>
      <c r="E11" s="120">
        <v>22143</v>
      </c>
      <c r="F11" s="121">
        <f t="shared" si="0"/>
        <v>-0.72998646457009775</v>
      </c>
      <c r="G11" s="120">
        <v>148905</v>
      </c>
      <c r="H11" s="121">
        <f t="shared" si="0"/>
        <v>5.724698550331933</v>
      </c>
      <c r="I11" s="120">
        <v>146134</v>
      </c>
      <c r="J11" s="121">
        <f t="shared" si="0"/>
        <v>-1.8609180349887566E-2</v>
      </c>
      <c r="K11" s="120">
        <v>176870</v>
      </c>
      <c r="L11" s="121">
        <f t="shared" si="0"/>
        <v>0.21032750762998353</v>
      </c>
      <c r="M11" s="120">
        <v>166403</v>
      </c>
      <c r="N11" s="121">
        <f t="shared" si="1"/>
        <v>-5.9179058065245704E-2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22148</v>
      </c>
      <c r="F12" s="121" t="str">
        <f t="shared" si="0"/>
        <v>-</v>
      </c>
      <c r="G12" s="120">
        <v>152510</v>
      </c>
      <c r="H12" s="121">
        <f t="shared" si="0"/>
        <v>5.885949069893444</v>
      </c>
      <c r="I12" s="120">
        <v>144835</v>
      </c>
      <c r="J12" s="121">
        <f t="shared" si="0"/>
        <v>-5.0324568880729115E-2</v>
      </c>
      <c r="K12" s="120">
        <v>154662</v>
      </c>
      <c r="L12" s="121">
        <f t="shared" si="0"/>
        <v>6.7849621983636643E-2</v>
      </c>
      <c r="M12" s="120">
        <v>160144</v>
      </c>
      <c r="N12" s="121">
        <f t="shared" si="1"/>
        <v>3.5445034979503687E-2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24096</v>
      </c>
      <c r="F13" s="121" t="str">
        <f t="shared" si="0"/>
        <v>-</v>
      </c>
      <c r="G13" s="120">
        <v>125910</v>
      </c>
      <c r="H13" s="121">
        <f t="shared" si="0"/>
        <v>4.2253486055776897</v>
      </c>
      <c r="I13" s="120">
        <v>140451</v>
      </c>
      <c r="J13" s="121">
        <f t="shared" si="0"/>
        <v>0.11548725279961869</v>
      </c>
      <c r="K13" s="120">
        <v>159924</v>
      </c>
      <c r="L13" s="121">
        <f t="shared" si="0"/>
        <v>0.1386462182540531</v>
      </c>
      <c r="M13" s="120">
        <v>143215</v>
      </c>
      <c r="N13" s="121">
        <f t="shared" si="1"/>
        <v>-0.10448087841724818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18794</v>
      </c>
      <c r="F14" s="121" t="str">
        <f t="shared" si="0"/>
        <v>-</v>
      </c>
      <c r="G14" s="120">
        <v>132220</v>
      </c>
      <c r="H14" s="121">
        <f t="shared" si="0"/>
        <v>6.0352240076620198</v>
      </c>
      <c r="I14" s="120">
        <v>142289</v>
      </c>
      <c r="J14" s="121">
        <f t="shared" si="0"/>
        <v>7.6153380729087949E-2</v>
      </c>
      <c r="K14" s="120">
        <v>157113</v>
      </c>
      <c r="L14" s="121">
        <f t="shared" si="0"/>
        <v>0.10418233313889336</v>
      </c>
      <c r="M14" s="120">
        <v>156124</v>
      </c>
      <c r="N14" s="121">
        <f t="shared" si="1"/>
        <v>-6.2948323817888507E-3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61086</v>
      </c>
      <c r="F15" s="121" t="str">
        <f t="shared" si="0"/>
        <v>-</v>
      </c>
      <c r="G15" s="120">
        <v>159520</v>
      </c>
      <c r="H15" s="121">
        <f t="shared" si="0"/>
        <v>1.6114003208591168</v>
      </c>
      <c r="I15" s="120">
        <v>166431</v>
      </c>
      <c r="J15" s="121">
        <f t="shared" si="0"/>
        <v>4.3323721163490481E-2</v>
      </c>
      <c r="K15" s="120">
        <v>173767</v>
      </c>
      <c r="L15" s="121">
        <f t="shared" si="0"/>
        <v>4.4078326754030117E-2</v>
      </c>
      <c r="M15" s="120">
        <v>184020</v>
      </c>
      <c r="N15" s="121">
        <f t="shared" si="1"/>
        <v>5.9004298859967719E-2</v>
      </c>
    </row>
    <row r="16" spans="1:15" x14ac:dyDescent="0.25">
      <c r="A16" s="1" t="s">
        <v>86</v>
      </c>
      <c r="B16" s="119" t="s">
        <v>87</v>
      </c>
      <c r="C16" s="120">
        <v>60513</v>
      </c>
      <c r="D16" s="121">
        <v>-0.66723673357162494</v>
      </c>
      <c r="E16" s="120">
        <v>94829</v>
      </c>
      <c r="F16" s="121">
        <f t="shared" si="0"/>
        <v>0.56708475864690233</v>
      </c>
      <c r="G16" s="120">
        <v>178525</v>
      </c>
      <c r="H16" s="121">
        <f t="shared" si="0"/>
        <v>0.88259920488458166</v>
      </c>
      <c r="I16" s="120">
        <v>181874</v>
      </c>
      <c r="J16" s="121">
        <f t="shared" si="0"/>
        <v>1.875927741212724E-2</v>
      </c>
      <c r="K16" s="120">
        <v>179514</v>
      </c>
      <c r="L16" s="121">
        <f t="shared" si="0"/>
        <v>-1.2976016362976517E-2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22909</v>
      </c>
      <c r="D17" s="121">
        <v>-0.86040885964110536</v>
      </c>
      <c r="E17" s="120">
        <v>89027</v>
      </c>
      <c r="F17" s="121">
        <f t="shared" si="0"/>
        <v>2.8861146274389977</v>
      </c>
      <c r="G17" s="120">
        <v>136089</v>
      </c>
      <c r="H17" s="121">
        <f t="shared" si="0"/>
        <v>0.52862614712390621</v>
      </c>
      <c r="I17" s="120">
        <v>150809</v>
      </c>
      <c r="J17" s="121">
        <f t="shared" si="0"/>
        <v>0.10816450998978611</v>
      </c>
      <c r="K17" s="120">
        <v>145872</v>
      </c>
      <c r="L17" s="121">
        <f t="shared" si="0"/>
        <v>-3.2736773004263697E-2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24343</v>
      </c>
      <c r="D18" s="121">
        <v>-0.84925814921232534</v>
      </c>
      <c r="E18" s="120">
        <v>137179</v>
      </c>
      <c r="F18" s="121">
        <f t="shared" si="0"/>
        <v>4.6352544879431461</v>
      </c>
      <c r="G18" s="120">
        <v>154114</v>
      </c>
      <c r="H18" s="121">
        <f t="shared" si="0"/>
        <v>0.12345184029625522</v>
      </c>
      <c r="I18" s="120">
        <v>170708</v>
      </c>
      <c r="J18" s="121">
        <f t="shared" si="0"/>
        <v>0.10767354036622234</v>
      </c>
      <c r="K18" s="120">
        <v>177711</v>
      </c>
      <c r="L18" s="121">
        <f t="shared" si="0"/>
        <v>4.1023267802329233E-2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30656</v>
      </c>
      <c r="D19" s="121">
        <v>-0.78903470439671608</v>
      </c>
      <c r="E19" s="120">
        <v>137494</v>
      </c>
      <c r="F19" s="121">
        <f t="shared" si="0"/>
        <v>3.4850600208768263</v>
      </c>
      <c r="G19" s="120">
        <v>153023</v>
      </c>
      <c r="H19" s="121">
        <f t="shared" si="0"/>
        <v>0.11294311024481063</v>
      </c>
      <c r="I19" s="120">
        <v>164389</v>
      </c>
      <c r="J19" s="121">
        <f t="shared" si="0"/>
        <v>7.427641596361334E-2</v>
      </c>
      <c r="K19" s="120">
        <v>162641</v>
      </c>
      <c r="L19" s="121">
        <f t="shared" si="0"/>
        <v>-1.0633314881166034E-2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33192</v>
      </c>
      <c r="D20" s="121">
        <v>-0.77792348556823809</v>
      </c>
      <c r="E20" s="120">
        <v>123213</v>
      </c>
      <c r="F20" s="121">
        <f t="shared" si="0"/>
        <v>2.7121294287780189</v>
      </c>
      <c r="G20" s="120">
        <v>156141</v>
      </c>
      <c r="H20" s="121">
        <f t="shared" si="0"/>
        <v>0.26724452776898544</v>
      </c>
      <c r="I20" s="120">
        <v>158524</v>
      </c>
      <c r="J20" s="121">
        <f t="shared" si="0"/>
        <v>1.5261846664232914E-2</v>
      </c>
      <c r="K20" s="120">
        <v>160539</v>
      </c>
      <c r="L20" s="121">
        <f t="shared" si="0"/>
        <v>1.271100905856537E-2</v>
      </c>
      <c r="M20" s="120"/>
      <c r="N20" s="121"/>
    </row>
    <row r="21" spans="1:15" ht="15.75" x14ac:dyDescent="0.25">
      <c r="A21" s="1"/>
      <c r="B21" s="122" t="s">
        <v>32</v>
      </c>
      <c r="C21" s="123">
        <v>610766</v>
      </c>
      <c r="D21" s="124">
        <v>-0.67105747874249499</v>
      </c>
      <c r="E21" s="123">
        <v>774989</v>
      </c>
      <c r="F21" s="124">
        <f t="shared" si="0"/>
        <v>0.26888038954362226</v>
      </c>
      <c r="G21" s="123">
        <v>1753117</v>
      </c>
      <c r="H21" s="124">
        <f t="shared" si="0"/>
        <v>1.2621185591021291</v>
      </c>
      <c r="I21" s="123">
        <v>1886738</v>
      </c>
      <c r="J21" s="124">
        <f t="shared" si="0"/>
        <v>7.6219100037247856E-2</v>
      </c>
      <c r="K21" s="123">
        <v>1988780</v>
      </c>
      <c r="L21" s="124">
        <f t="shared" si="0"/>
        <v>5.4083820859069931E-2</v>
      </c>
      <c r="M21" s="123">
        <v>1148016</v>
      </c>
      <c r="N21" s="124">
        <v>-1.2461903324120449E-2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114606</v>
      </c>
      <c r="D31" s="121">
        <v>-7.2073320743603064E-3</v>
      </c>
      <c r="E31" s="120">
        <v>23694</v>
      </c>
      <c r="F31" s="121">
        <f t="shared" ref="F31:J43" si="2">IFERROR(E31/C31-1,"-")</f>
        <v>-0.79325689754463113</v>
      </c>
      <c r="G31" s="120">
        <v>90631</v>
      </c>
      <c r="H31" s="121">
        <f t="shared" si="2"/>
        <v>2.8250611969274924</v>
      </c>
      <c r="I31" s="120">
        <v>134558</v>
      </c>
      <c r="J31" s="121">
        <f t="shared" si="2"/>
        <v>0.48467963500347566</v>
      </c>
      <c r="K31" s="120">
        <v>142289</v>
      </c>
      <c r="L31" s="121">
        <f t="shared" ref="L31:L43" si="3">IFERROR(K31/I31-1,"-")</f>
        <v>5.7454777865307172E-2</v>
      </c>
      <c r="M31" s="120">
        <v>138341</v>
      </c>
      <c r="N31" s="121">
        <f t="shared" ref="N31:N37" si="4">IFERROR(M31/K31-1,"-")</f>
        <v>-2.7746347222905476E-2</v>
      </c>
    </row>
    <row r="32" spans="1:15" x14ac:dyDescent="0.25">
      <c r="B32" s="119" t="s">
        <v>75</v>
      </c>
      <c r="C32" s="120">
        <v>133643</v>
      </c>
      <c r="D32" s="121">
        <v>0.30898067524021267</v>
      </c>
      <c r="E32" s="120">
        <v>15152</v>
      </c>
      <c r="F32" s="121">
        <f t="shared" si="2"/>
        <v>-0.88662331734546518</v>
      </c>
      <c r="G32" s="120">
        <v>114673</v>
      </c>
      <c r="H32" s="121">
        <f t="shared" si="2"/>
        <v>6.5681758183738124</v>
      </c>
      <c r="I32" s="120">
        <v>128079</v>
      </c>
      <c r="J32" s="121">
        <f t="shared" si="2"/>
        <v>0.11690633366180347</v>
      </c>
      <c r="K32" s="120">
        <v>141936</v>
      </c>
      <c r="L32" s="121">
        <f t="shared" si="3"/>
        <v>0.10819103834352228</v>
      </c>
      <c r="M32" s="120">
        <v>137229</v>
      </c>
      <c r="N32" s="121">
        <f t="shared" si="4"/>
        <v>-3.3162833953331083E-2</v>
      </c>
    </row>
    <row r="33" spans="2:15" x14ac:dyDescent="0.25">
      <c r="B33" s="119" t="s">
        <v>77</v>
      </c>
      <c r="C33" s="120">
        <v>58888</v>
      </c>
      <c r="D33" s="121">
        <v>-0.47479107765578876</v>
      </c>
      <c r="E33" s="120">
        <v>17426</v>
      </c>
      <c r="F33" s="121">
        <f t="shared" si="2"/>
        <v>-0.70408232577095498</v>
      </c>
      <c r="G33" s="120">
        <v>121331</v>
      </c>
      <c r="H33" s="121">
        <f t="shared" si="2"/>
        <v>5.9626420291518425</v>
      </c>
      <c r="I33" s="120">
        <v>117104</v>
      </c>
      <c r="J33" s="121">
        <f t="shared" si="2"/>
        <v>-3.4838582060644052E-2</v>
      </c>
      <c r="K33" s="120">
        <v>145867</v>
      </c>
      <c r="L33" s="121">
        <f t="shared" si="3"/>
        <v>0.24561927858997135</v>
      </c>
      <c r="M33" s="120">
        <v>134131</v>
      </c>
      <c r="N33" s="121">
        <f t="shared" si="4"/>
        <v>-8.0456854531868016E-2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16297</v>
      </c>
      <c r="F34" s="121" t="str">
        <f t="shared" si="2"/>
        <v>-</v>
      </c>
      <c r="G34" s="120">
        <v>129658</v>
      </c>
      <c r="H34" s="121">
        <f t="shared" si="2"/>
        <v>6.9559428115604103</v>
      </c>
      <c r="I34" s="120">
        <v>120355</v>
      </c>
      <c r="J34" s="121">
        <f t="shared" si="2"/>
        <v>-7.1750296935013669E-2</v>
      </c>
      <c r="K34" s="120">
        <v>131033</v>
      </c>
      <c r="L34" s="121">
        <f t="shared" si="3"/>
        <v>8.8720867433841555E-2</v>
      </c>
      <c r="M34" s="120">
        <v>131324</v>
      </c>
      <c r="N34" s="121">
        <f t="shared" si="4"/>
        <v>2.2208146039546239E-3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18007</v>
      </c>
      <c r="F35" s="121" t="str">
        <f t="shared" si="2"/>
        <v>-</v>
      </c>
      <c r="G35" s="120">
        <v>112218</v>
      </c>
      <c r="H35" s="121">
        <f t="shared" si="2"/>
        <v>5.2319098128505583</v>
      </c>
      <c r="I35" s="120">
        <v>122105</v>
      </c>
      <c r="J35" s="121">
        <f t="shared" si="2"/>
        <v>8.8105295050704857E-2</v>
      </c>
      <c r="K35" s="120">
        <v>138860</v>
      </c>
      <c r="L35" s="121">
        <f t="shared" si="3"/>
        <v>0.1372179681421728</v>
      </c>
      <c r="M35" s="120">
        <v>120839</v>
      </c>
      <c r="N35" s="121">
        <f t="shared" si="4"/>
        <v>-0.12977819386432377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12366</v>
      </c>
      <c r="F36" s="121" t="str">
        <f t="shared" si="2"/>
        <v>-</v>
      </c>
      <c r="G36" s="120">
        <v>116273</v>
      </c>
      <c r="H36" s="121">
        <f t="shared" si="2"/>
        <v>8.4026362607148641</v>
      </c>
      <c r="I36" s="120">
        <v>123362</v>
      </c>
      <c r="J36" s="121">
        <f t="shared" si="2"/>
        <v>6.0968582560009699E-2</v>
      </c>
      <c r="K36" s="120">
        <v>137217</v>
      </c>
      <c r="L36" s="121">
        <f t="shared" si="3"/>
        <v>0.1123117329485579</v>
      </c>
      <c r="M36" s="120">
        <v>131926</v>
      </c>
      <c r="N36" s="121">
        <f t="shared" si="4"/>
        <v>-3.8559362178155809E-2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49368</v>
      </c>
      <c r="F37" s="121" t="str">
        <f t="shared" si="2"/>
        <v>-</v>
      </c>
      <c r="G37" s="120">
        <v>136571</v>
      </c>
      <c r="H37" s="121">
        <f t="shared" si="2"/>
        <v>1.7663871333657428</v>
      </c>
      <c r="I37" s="120">
        <v>139919</v>
      </c>
      <c r="J37" s="121">
        <f t="shared" si="2"/>
        <v>2.4514721280506135E-2</v>
      </c>
      <c r="K37" s="120">
        <v>146858</v>
      </c>
      <c r="L37" s="121">
        <f t="shared" si="3"/>
        <v>4.9592978794874121E-2</v>
      </c>
      <c r="M37" s="120">
        <v>149571</v>
      </c>
      <c r="N37" s="121">
        <f t="shared" si="4"/>
        <v>1.8473627585831265E-2</v>
      </c>
    </row>
    <row r="38" spans="2:15" x14ac:dyDescent="0.25">
      <c r="B38" s="119" t="s">
        <v>87</v>
      </c>
      <c r="C38" s="120">
        <v>52066</v>
      </c>
      <c r="D38" s="121">
        <v>-0.61346983318609372</v>
      </c>
      <c r="E38" s="120">
        <v>79694</v>
      </c>
      <c r="F38" s="121">
        <f t="shared" si="2"/>
        <v>0.53063419506011611</v>
      </c>
      <c r="G38" s="120">
        <v>151061</v>
      </c>
      <c r="H38" s="121">
        <f t="shared" si="2"/>
        <v>0.89551283659999492</v>
      </c>
      <c r="I38" s="120">
        <v>150474</v>
      </c>
      <c r="J38" s="121">
        <f t="shared" si="2"/>
        <v>-3.8858474391140208E-3</v>
      </c>
      <c r="K38" s="120">
        <v>148337</v>
      </c>
      <c r="L38" s="121">
        <f t="shared" si="3"/>
        <v>-1.4201789013384425E-2</v>
      </c>
      <c r="M38" s="120"/>
      <c r="N38" s="121"/>
    </row>
    <row r="39" spans="2:15" x14ac:dyDescent="0.25">
      <c r="B39" s="119" t="s">
        <v>89</v>
      </c>
      <c r="C39" s="120">
        <v>18190</v>
      </c>
      <c r="D39" s="121">
        <v>-0.85606216468577401</v>
      </c>
      <c r="E39" s="120">
        <v>77109</v>
      </c>
      <c r="F39" s="121">
        <f t="shared" si="2"/>
        <v>3.239087410665201</v>
      </c>
      <c r="G39" s="120">
        <v>116897</v>
      </c>
      <c r="H39" s="121">
        <f t="shared" si="2"/>
        <v>0.51599683564823828</v>
      </c>
      <c r="I39" s="120">
        <v>126900</v>
      </c>
      <c r="J39" s="121">
        <f t="shared" si="2"/>
        <v>8.557105828207745E-2</v>
      </c>
      <c r="K39" s="120">
        <v>122477</v>
      </c>
      <c r="L39" s="121">
        <f t="shared" si="3"/>
        <v>-3.4854215918045717E-2</v>
      </c>
      <c r="M39" s="120"/>
      <c r="N39" s="121"/>
    </row>
    <row r="40" spans="2:15" x14ac:dyDescent="0.25">
      <c r="B40" s="119" t="s">
        <v>91</v>
      </c>
      <c r="C40" s="120">
        <v>20865</v>
      </c>
      <c r="D40" s="121">
        <v>-0.83336794019933558</v>
      </c>
      <c r="E40" s="120">
        <v>116948</v>
      </c>
      <c r="F40" s="121">
        <f t="shared" si="2"/>
        <v>4.6049844236760125</v>
      </c>
      <c r="G40" s="120">
        <v>130908</v>
      </c>
      <c r="H40" s="121">
        <f t="shared" si="2"/>
        <v>0.11936929233505489</v>
      </c>
      <c r="I40" s="120">
        <v>143241</v>
      </c>
      <c r="J40" s="121">
        <f t="shared" si="2"/>
        <v>9.421120176001474E-2</v>
      </c>
      <c r="K40" s="120">
        <v>149661</v>
      </c>
      <c r="L40" s="121">
        <f t="shared" si="3"/>
        <v>4.4819569815904625E-2</v>
      </c>
      <c r="M40" s="120"/>
      <c r="N40" s="121"/>
    </row>
    <row r="41" spans="2:15" x14ac:dyDescent="0.25">
      <c r="B41" s="119" t="s">
        <v>93</v>
      </c>
      <c r="C41" s="120">
        <v>26883</v>
      </c>
      <c r="D41" s="121">
        <v>-0.743213296398892</v>
      </c>
      <c r="E41" s="120">
        <v>114236</v>
      </c>
      <c r="F41" s="121">
        <f t="shared" si="2"/>
        <v>3.2493769296581485</v>
      </c>
      <c r="G41" s="120">
        <v>124620</v>
      </c>
      <c r="H41" s="121">
        <f t="shared" si="2"/>
        <v>9.0899541300465625E-2</v>
      </c>
      <c r="I41" s="120">
        <v>135531</v>
      </c>
      <c r="J41" s="121">
        <f t="shared" si="2"/>
        <v>8.7554164660568201E-2</v>
      </c>
      <c r="K41" s="120">
        <v>131764</v>
      </c>
      <c r="L41" s="121">
        <f t="shared" si="3"/>
        <v>-2.7794379145730463E-2</v>
      </c>
      <c r="M41" s="120"/>
      <c r="N41" s="121"/>
    </row>
    <row r="42" spans="2:15" x14ac:dyDescent="0.25">
      <c r="B42" s="119" t="s">
        <v>95</v>
      </c>
      <c r="C42" s="120">
        <v>28481</v>
      </c>
      <c r="D42" s="121">
        <v>-0.73962371096321222</v>
      </c>
      <c r="E42" s="120">
        <v>98119</v>
      </c>
      <c r="F42" s="121">
        <f t="shared" si="2"/>
        <v>2.4450686422527297</v>
      </c>
      <c r="G42" s="120">
        <v>127755</v>
      </c>
      <c r="H42" s="121">
        <f t="shared" si="2"/>
        <v>0.30204139870973012</v>
      </c>
      <c r="I42" s="120">
        <v>128235</v>
      </c>
      <c r="J42" s="121">
        <f t="shared" si="2"/>
        <v>3.7571914993541622E-3</v>
      </c>
      <c r="K42" s="120">
        <v>130081</v>
      </c>
      <c r="L42" s="121">
        <f t="shared" si="3"/>
        <v>1.4395445861114409E-2</v>
      </c>
      <c r="M42" s="120"/>
      <c r="N42" s="121"/>
    </row>
    <row r="43" spans="2:15" ht="15.75" x14ac:dyDescent="0.25">
      <c r="B43" s="122" t="s">
        <v>32</v>
      </c>
      <c r="C43" s="123">
        <v>473644</v>
      </c>
      <c r="D43" s="124">
        <v>-0.65632845446339694</v>
      </c>
      <c r="E43" s="123">
        <v>638416</v>
      </c>
      <c r="F43" s="124">
        <f t="shared" si="2"/>
        <v>0.347881531276655</v>
      </c>
      <c r="G43" s="123">
        <v>1472596</v>
      </c>
      <c r="H43" s="124">
        <f t="shared" si="2"/>
        <v>1.3066401844565299</v>
      </c>
      <c r="I43" s="123">
        <v>1569863</v>
      </c>
      <c r="J43" s="124">
        <f t="shared" si="2"/>
        <v>6.6051381370043183E-2</v>
      </c>
      <c r="K43" s="123">
        <v>1666380</v>
      </c>
      <c r="L43" s="124">
        <f t="shared" si="3"/>
        <v>6.1481161094949055E-2</v>
      </c>
      <c r="M43" s="123">
        <v>943361</v>
      </c>
      <c r="N43" s="124">
        <v>-4.1358250513180095E-2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88467</v>
      </c>
      <c r="D53" s="121">
        <v>-0.12364659382460452</v>
      </c>
      <c r="E53" s="120">
        <v>0</v>
      </c>
      <c r="F53" s="121">
        <f t="shared" ref="F53:J65" si="5">IFERROR(E53/C53-1,"-")</f>
        <v>-1</v>
      </c>
      <c r="G53" s="120">
        <v>73133</v>
      </c>
      <c r="H53" s="121" t="str">
        <f t="shared" si="5"/>
        <v>-</v>
      </c>
      <c r="I53" s="120">
        <v>113052</v>
      </c>
      <c r="J53" s="121">
        <f t="shared" si="5"/>
        <v>0.54584113874721396</v>
      </c>
      <c r="K53" s="120">
        <v>113741</v>
      </c>
      <c r="L53" s="121">
        <f t="shared" ref="L53:L65" si="6">IFERROR(K53/I53-1,"-")</f>
        <v>6.0945405654035945E-3</v>
      </c>
      <c r="M53" s="120">
        <v>109525</v>
      </c>
      <c r="N53" s="121">
        <f t="shared" ref="N53:N59" si="7">IFERROR(M53/K53-1,"-")</f>
        <v>-3.7066669011174502E-2</v>
      </c>
    </row>
    <row r="54" spans="1:15" x14ac:dyDescent="0.25">
      <c r="A54" s="1">
        <v>2</v>
      </c>
      <c r="B54" s="119" t="s">
        <v>75</v>
      </c>
      <c r="C54" s="120">
        <v>107490</v>
      </c>
      <c r="D54" s="121">
        <v>0.1829767564712097</v>
      </c>
      <c r="E54" s="120">
        <v>0</v>
      </c>
      <c r="F54" s="121">
        <f t="shared" si="5"/>
        <v>-1</v>
      </c>
      <c r="G54" s="120">
        <v>90824</v>
      </c>
      <c r="H54" s="121" t="str">
        <f t="shared" si="5"/>
        <v>-</v>
      </c>
      <c r="I54" s="120">
        <v>109569</v>
      </c>
      <c r="J54" s="121">
        <f t="shared" si="5"/>
        <v>0.2063881793358584</v>
      </c>
      <c r="K54" s="120">
        <v>113810</v>
      </c>
      <c r="L54" s="121">
        <f t="shared" si="6"/>
        <v>3.8706203396946304E-2</v>
      </c>
      <c r="M54" s="120">
        <v>111410</v>
      </c>
      <c r="N54" s="121">
        <f t="shared" si="7"/>
        <v>-2.1087777875406388E-2</v>
      </c>
    </row>
    <row r="55" spans="1:15" x14ac:dyDescent="0.25">
      <c r="A55" s="1">
        <v>3</v>
      </c>
      <c r="B55" s="119" t="s">
        <v>77</v>
      </c>
      <c r="C55" s="120">
        <v>46120</v>
      </c>
      <c r="D55" s="121">
        <v>-0.52628443476653175</v>
      </c>
      <c r="E55" s="120">
        <v>0</v>
      </c>
      <c r="F55" s="121">
        <f t="shared" si="5"/>
        <v>-1</v>
      </c>
      <c r="G55" s="120">
        <v>93707</v>
      </c>
      <c r="H55" s="121" t="str">
        <f t="shared" si="5"/>
        <v>-</v>
      </c>
      <c r="I55" s="120">
        <v>96770</v>
      </c>
      <c r="J55" s="121">
        <f t="shared" si="5"/>
        <v>3.2686992433863082E-2</v>
      </c>
      <c r="K55" s="120">
        <v>116605</v>
      </c>
      <c r="L55" s="121">
        <f t="shared" si="6"/>
        <v>0.20497054872377807</v>
      </c>
      <c r="M55" s="120">
        <v>110011</v>
      </c>
      <c r="N55" s="121">
        <f t="shared" si="7"/>
        <v>-5.6549890656489854E-2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5"/>
        <v>-</v>
      </c>
      <c r="G56" s="120">
        <v>104823</v>
      </c>
      <c r="H56" s="121" t="str">
        <f t="shared" si="5"/>
        <v>-</v>
      </c>
      <c r="I56" s="120">
        <v>98829</v>
      </c>
      <c r="J56" s="121">
        <f t="shared" si="5"/>
        <v>-5.7182106980338321E-2</v>
      </c>
      <c r="K56" s="120">
        <v>107032</v>
      </c>
      <c r="L56" s="121">
        <f t="shared" si="6"/>
        <v>8.3001952868085205E-2</v>
      </c>
      <c r="M56" s="120">
        <v>107149</v>
      </c>
      <c r="N56" s="121">
        <f t="shared" si="7"/>
        <v>1.0931310262352056E-3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5"/>
        <v>-</v>
      </c>
      <c r="G57" s="120">
        <v>85028</v>
      </c>
      <c r="H57" s="121" t="str">
        <f t="shared" si="5"/>
        <v>-</v>
      </c>
      <c r="I57" s="120">
        <v>95544</v>
      </c>
      <c r="J57" s="121">
        <f t="shared" si="5"/>
        <v>0.12367690643082274</v>
      </c>
      <c r="K57" s="120">
        <v>108036</v>
      </c>
      <c r="L57" s="121">
        <f t="shared" si="6"/>
        <v>0.13074604370761111</v>
      </c>
      <c r="M57" s="120">
        <v>94476</v>
      </c>
      <c r="N57" s="121">
        <f t="shared" si="7"/>
        <v>-0.12551371764967234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5"/>
        <v>-</v>
      </c>
      <c r="G58" s="120">
        <v>88450</v>
      </c>
      <c r="H58" s="121" t="str">
        <f t="shared" si="5"/>
        <v>-</v>
      </c>
      <c r="I58" s="120">
        <v>98589</v>
      </c>
      <c r="J58" s="121">
        <f t="shared" si="5"/>
        <v>0.11462973431317125</v>
      </c>
      <c r="K58" s="120">
        <v>106021</v>
      </c>
      <c r="L58" s="121">
        <f t="shared" si="6"/>
        <v>7.5383663491870312E-2</v>
      </c>
      <c r="M58" s="120">
        <v>106243</v>
      </c>
      <c r="N58" s="121">
        <f t="shared" si="7"/>
        <v>2.0939247884852463E-3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36141</v>
      </c>
      <c r="F59" s="121" t="str">
        <f t="shared" si="5"/>
        <v>-</v>
      </c>
      <c r="G59" s="120">
        <v>106881</v>
      </c>
      <c r="H59" s="121">
        <f t="shared" si="5"/>
        <v>1.9573337760438285</v>
      </c>
      <c r="I59" s="120">
        <v>111016</v>
      </c>
      <c r="J59" s="121">
        <f t="shared" si="5"/>
        <v>3.8687886528007809E-2</v>
      </c>
      <c r="K59" s="120">
        <v>115402</v>
      </c>
      <c r="L59" s="121">
        <f t="shared" si="6"/>
        <v>3.9507818692801067E-2</v>
      </c>
      <c r="M59" s="120">
        <v>119749</v>
      </c>
      <c r="N59" s="121">
        <f t="shared" si="7"/>
        <v>3.7668324639087647E-2</v>
      </c>
    </row>
    <row r="60" spans="1:15" x14ac:dyDescent="0.25">
      <c r="A60" s="1">
        <v>8</v>
      </c>
      <c r="B60" s="119" t="s">
        <v>87</v>
      </c>
      <c r="C60" s="120">
        <v>39936</v>
      </c>
      <c r="D60" s="121">
        <v>-0.62364649006248052</v>
      </c>
      <c r="E60" s="120">
        <v>54749</v>
      </c>
      <c r="F60" s="121">
        <f t="shared" si="5"/>
        <v>0.37091846955128216</v>
      </c>
      <c r="G60" s="120">
        <v>121705</v>
      </c>
      <c r="H60" s="121">
        <f t="shared" si="5"/>
        <v>1.2229629764927212</v>
      </c>
      <c r="I60" s="120">
        <v>120661</v>
      </c>
      <c r="J60" s="121">
        <f t="shared" si="5"/>
        <v>-8.5781192227106784E-3</v>
      </c>
      <c r="K60" s="120">
        <v>117130</v>
      </c>
      <c r="L60" s="121">
        <f t="shared" si="6"/>
        <v>-2.926380520632188E-2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0</v>
      </c>
      <c r="D61" s="121">
        <v>-1</v>
      </c>
      <c r="E61" s="120">
        <v>58323</v>
      </c>
      <c r="F61" s="121" t="str">
        <f t="shared" si="5"/>
        <v>-</v>
      </c>
      <c r="G61" s="120">
        <v>91809</v>
      </c>
      <c r="H61" s="121">
        <f t="shared" si="5"/>
        <v>0.57414742040018507</v>
      </c>
      <c r="I61" s="120">
        <v>98874</v>
      </c>
      <c r="J61" s="121">
        <f t="shared" si="5"/>
        <v>7.695323987844338E-2</v>
      </c>
      <c r="K61" s="120">
        <v>96825</v>
      </c>
      <c r="L61" s="121">
        <f t="shared" si="6"/>
        <v>-2.0723344863159188E-2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>
        <v>-1</v>
      </c>
      <c r="E62" s="120">
        <v>93826</v>
      </c>
      <c r="F62" s="121" t="str">
        <f t="shared" si="5"/>
        <v>-</v>
      </c>
      <c r="G62" s="120">
        <v>104534</v>
      </c>
      <c r="H62" s="121">
        <f t="shared" si="5"/>
        <v>0.1141261484023619</v>
      </c>
      <c r="I62" s="120">
        <v>116543</v>
      </c>
      <c r="J62" s="121">
        <f t="shared" si="5"/>
        <v>0.11488128264488107</v>
      </c>
      <c r="K62" s="120">
        <v>123226</v>
      </c>
      <c r="L62" s="121">
        <f t="shared" si="6"/>
        <v>5.734364140274395E-2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0</v>
      </c>
      <c r="D63" s="121">
        <v>-1</v>
      </c>
      <c r="E63" s="120">
        <v>86589</v>
      </c>
      <c r="F63" s="121" t="str">
        <f t="shared" si="5"/>
        <v>-</v>
      </c>
      <c r="G63" s="120">
        <v>99553</v>
      </c>
      <c r="H63" s="121">
        <f t="shared" si="5"/>
        <v>0.14971878645093484</v>
      </c>
      <c r="I63" s="120">
        <v>110808</v>
      </c>
      <c r="J63" s="121">
        <f t="shared" si="5"/>
        <v>0.11305535744779172</v>
      </c>
      <c r="K63" s="120">
        <v>105403</v>
      </c>
      <c r="L63" s="121">
        <f t="shared" si="6"/>
        <v>-4.8778066565590916E-2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0</v>
      </c>
      <c r="D64" s="121">
        <v>-1</v>
      </c>
      <c r="E64" s="120">
        <v>76578</v>
      </c>
      <c r="F64" s="121" t="str">
        <f t="shared" si="5"/>
        <v>-</v>
      </c>
      <c r="G64" s="120">
        <v>101660</v>
      </c>
      <c r="H64" s="121">
        <f t="shared" si="5"/>
        <v>0.3275353234610463</v>
      </c>
      <c r="I64" s="120">
        <v>103266</v>
      </c>
      <c r="J64" s="121">
        <f t="shared" si="5"/>
        <v>1.5797757229982334E-2</v>
      </c>
      <c r="K64" s="120">
        <v>105060</v>
      </c>
      <c r="L64" s="121">
        <f t="shared" si="6"/>
        <v>1.7372610539771127E-2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>
        <v>-1</v>
      </c>
      <c r="E65" s="123">
        <v>497318</v>
      </c>
      <c r="F65" s="124" t="str">
        <f t="shared" si="5"/>
        <v>-</v>
      </c>
      <c r="G65" s="123">
        <v>1162107</v>
      </c>
      <c r="H65" s="124">
        <f t="shared" si="5"/>
        <v>1.3367483179776318</v>
      </c>
      <c r="I65" s="123">
        <v>1273521</v>
      </c>
      <c r="J65" s="124">
        <f t="shared" si="5"/>
        <v>9.5872411060255125E-2</v>
      </c>
      <c r="K65" s="123">
        <v>1328291</v>
      </c>
      <c r="L65" s="124">
        <f t="shared" si="6"/>
        <v>4.3006750575765862E-2</v>
      </c>
      <c r="M65" s="123">
        <v>758563</v>
      </c>
      <c r="N65" s="124">
        <v>-2.828935485565176E-2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26139</v>
      </c>
      <c r="D75" s="121">
        <v>0.80405825108703155</v>
      </c>
      <c r="E75" s="120">
        <v>0</v>
      </c>
      <c r="F75" s="121">
        <f t="shared" ref="F75:J87" si="8">IFERROR(E75/C75-1,"-")</f>
        <v>-1</v>
      </c>
      <c r="G75" s="120">
        <v>17498</v>
      </c>
      <c r="H75" s="121" t="str">
        <f t="shared" si="8"/>
        <v>-</v>
      </c>
      <c r="I75" s="120">
        <v>21506</v>
      </c>
      <c r="J75" s="121">
        <f t="shared" si="8"/>
        <v>0.22905474911418455</v>
      </c>
      <c r="K75" s="120">
        <v>28548</v>
      </c>
      <c r="L75" s="121">
        <f t="shared" ref="L75:L87" si="9">IFERROR(K75/I75-1,"-")</f>
        <v>0.32744350413838008</v>
      </c>
      <c r="M75" s="120">
        <v>28816</v>
      </c>
      <c r="N75" s="121">
        <f t="shared" ref="N75:N81" si="10">IFERROR(M75/K75-1,"-")</f>
        <v>9.3876979122879955E-3</v>
      </c>
    </row>
    <row r="76" spans="1:15" x14ac:dyDescent="0.25">
      <c r="A76" s="1">
        <v>2</v>
      </c>
      <c r="B76" s="119" t="s">
        <v>75</v>
      </c>
      <c r="C76" s="120">
        <v>26153</v>
      </c>
      <c r="D76" s="121">
        <v>1.3282293243122942</v>
      </c>
      <c r="E76" s="120">
        <v>0</v>
      </c>
      <c r="F76" s="121">
        <f t="shared" si="8"/>
        <v>-1</v>
      </c>
      <c r="G76" s="120">
        <v>23849</v>
      </c>
      <c r="H76" s="121" t="str">
        <f t="shared" si="8"/>
        <v>-</v>
      </c>
      <c r="I76" s="120">
        <v>18510</v>
      </c>
      <c r="J76" s="121">
        <f t="shared" si="8"/>
        <v>-0.22386682879785313</v>
      </c>
      <c r="K76" s="120">
        <v>28126</v>
      </c>
      <c r="L76" s="121">
        <f t="shared" si="9"/>
        <v>0.51950297136682866</v>
      </c>
      <c r="M76" s="120">
        <v>25819</v>
      </c>
      <c r="N76" s="121">
        <f t="shared" si="10"/>
        <v>-8.2023750266657203E-2</v>
      </c>
    </row>
    <row r="77" spans="1:15" x14ac:dyDescent="0.25">
      <c r="A77" s="1">
        <v>3</v>
      </c>
      <c r="B77" s="119" t="s">
        <v>77</v>
      </c>
      <c r="C77" s="120">
        <v>12768</v>
      </c>
      <c r="D77" s="121">
        <v>-0.13525228581103965</v>
      </c>
      <c r="E77" s="120">
        <v>0</v>
      </c>
      <c r="F77" s="121">
        <f t="shared" si="8"/>
        <v>-1</v>
      </c>
      <c r="G77" s="120">
        <v>27624</v>
      </c>
      <c r="H77" s="121" t="str">
        <f t="shared" si="8"/>
        <v>-</v>
      </c>
      <c r="I77" s="120">
        <v>20334</v>
      </c>
      <c r="J77" s="121">
        <f t="shared" si="8"/>
        <v>-0.26390095569070371</v>
      </c>
      <c r="K77" s="120">
        <v>29262</v>
      </c>
      <c r="L77" s="121">
        <f t="shared" si="9"/>
        <v>0.43906757155503096</v>
      </c>
      <c r="M77" s="120">
        <v>24120</v>
      </c>
      <c r="N77" s="121">
        <f t="shared" si="10"/>
        <v>-0.17572278039778555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8"/>
        <v>-</v>
      </c>
      <c r="G78" s="120">
        <v>24835</v>
      </c>
      <c r="H78" s="121" t="str">
        <f t="shared" si="8"/>
        <v>-</v>
      </c>
      <c r="I78" s="120">
        <v>21526</v>
      </c>
      <c r="J78" s="121">
        <f t="shared" si="8"/>
        <v>-0.13323937990738877</v>
      </c>
      <c r="K78" s="120">
        <v>24001</v>
      </c>
      <c r="L78" s="121">
        <f t="shared" si="9"/>
        <v>0.11497723682988004</v>
      </c>
      <c r="M78" s="120">
        <v>24175</v>
      </c>
      <c r="N78" s="121">
        <f t="shared" si="10"/>
        <v>7.2496979292528962E-3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8"/>
        <v>-</v>
      </c>
      <c r="G79" s="120">
        <v>27190</v>
      </c>
      <c r="H79" s="121" t="str">
        <f t="shared" si="8"/>
        <v>-</v>
      </c>
      <c r="I79" s="120">
        <v>26561</v>
      </c>
      <c r="J79" s="121">
        <f t="shared" si="8"/>
        <v>-2.3133504965060725E-2</v>
      </c>
      <c r="K79" s="120">
        <v>30824</v>
      </c>
      <c r="L79" s="121">
        <f t="shared" si="9"/>
        <v>0.16049847520801164</v>
      </c>
      <c r="M79" s="120">
        <v>26363</v>
      </c>
      <c r="N79" s="121">
        <f t="shared" si="10"/>
        <v>-0.14472488969634056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8"/>
        <v>-</v>
      </c>
      <c r="G80" s="120">
        <v>27823</v>
      </c>
      <c r="H80" s="121" t="str">
        <f t="shared" si="8"/>
        <v>-</v>
      </c>
      <c r="I80" s="120">
        <v>24773</v>
      </c>
      <c r="J80" s="121">
        <f t="shared" si="8"/>
        <v>-0.10962153613916548</v>
      </c>
      <c r="K80" s="120">
        <v>31196</v>
      </c>
      <c r="L80" s="121">
        <f t="shared" si="9"/>
        <v>0.25927420982521299</v>
      </c>
      <c r="M80" s="120">
        <v>25683</v>
      </c>
      <c r="N80" s="121">
        <f t="shared" si="10"/>
        <v>-0.17672137453519687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13227</v>
      </c>
      <c r="F81" s="121" t="str">
        <f t="shared" si="8"/>
        <v>-</v>
      </c>
      <c r="G81" s="120">
        <v>29690</v>
      </c>
      <c r="H81" s="121">
        <f t="shared" si="8"/>
        <v>1.2446510924623877</v>
      </c>
      <c r="I81" s="120">
        <v>28903</v>
      </c>
      <c r="J81" s="121">
        <f t="shared" si="8"/>
        <v>-2.6507241495453027E-2</v>
      </c>
      <c r="K81" s="120">
        <v>31456</v>
      </c>
      <c r="L81" s="121">
        <f t="shared" si="9"/>
        <v>8.8329931149015772E-2</v>
      </c>
      <c r="M81" s="120">
        <v>29822</v>
      </c>
      <c r="N81" s="121">
        <f t="shared" si="10"/>
        <v>-5.1945574771108838E-2</v>
      </c>
    </row>
    <row r="82" spans="1:15" x14ac:dyDescent="0.25">
      <c r="A82" s="1">
        <v>8</v>
      </c>
      <c r="B82" s="119" t="s">
        <v>87</v>
      </c>
      <c r="C82" s="120">
        <v>12130</v>
      </c>
      <c r="D82" s="121">
        <v>-0.57569609626416685</v>
      </c>
      <c r="E82" s="120">
        <v>24945</v>
      </c>
      <c r="F82" s="121">
        <f t="shared" si="8"/>
        <v>1.0564715581203625</v>
      </c>
      <c r="G82" s="120">
        <v>29356</v>
      </c>
      <c r="H82" s="121">
        <f t="shared" si="8"/>
        <v>0.17682902385247545</v>
      </c>
      <c r="I82" s="120">
        <v>29813</v>
      </c>
      <c r="J82" s="121">
        <f t="shared" si="8"/>
        <v>1.5567516010355664E-2</v>
      </c>
      <c r="K82" s="120">
        <v>31207</v>
      </c>
      <c r="L82" s="121">
        <f t="shared" si="9"/>
        <v>4.6758125649884352E-2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0</v>
      </c>
      <c r="D83" s="121">
        <v>-1</v>
      </c>
      <c r="E83" s="120">
        <v>18786</v>
      </c>
      <c r="F83" s="121" t="str">
        <f t="shared" si="8"/>
        <v>-</v>
      </c>
      <c r="G83" s="120">
        <v>25088</v>
      </c>
      <c r="H83" s="121">
        <f t="shared" si="8"/>
        <v>0.33546257851591621</v>
      </c>
      <c r="I83" s="120">
        <v>28026</v>
      </c>
      <c r="J83" s="121">
        <f t="shared" si="8"/>
        <v>0.11710778061224492</v>
      </c>
      <c r="K83" s="120">
        <v>25652</v>
      </c>
      <c r="L83" s="121">
        <f t="shared" si="9"/>
        <v>-8.470705773210585E-2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0</v>
      </c>
      <c r="D84" s="121">
        <v>-1</v>
      </c>
      <c r="E84" s="120">
        <v>23122</v>
      </c>
      <c r="F84" s="121" t="str">
        <f t="shared" si="8"/>
        <v>-</v>
      </c>
      <c r="G84" s="120">
        <v>26374</v>
      </c>
      <c r="H84" s="121">
        <f t="shared" si="8"/>
        <v>0.14064527290026807</v>
      </c>
      <c r="I84" s="120">
        <v>26698</v>
      </c>
      <c r="J84" s="121">
        <f t="shared" si="8"/>
        <v>1.2284825964965496E-2</v>
      </c>
      <c r="K84" s="120">
        <v>26435</v>
      </c>
      <c r="L84" s="121">
        <f t="shared" si="9"/>
        <v>-9.8509251629335104E-3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0</v>
      </c>
      <c r="D85" s="121">
        <v>-1</v>
      </c>
      <c r="E85" s="120">
        <v>27647</v>
      </c>
      <c r="F85" s="121" t="str">
        <f t="shared" si="8"/>
        <v>-</v>
      </c>
      <c r="G85" s="120">
        <v>25067</v>
      </c>
      <c r="H85" s="121">
        <f t="shared" si="8"/>
        <v>-9.3319347487973325E-2</v>
      </c>
      <c r="I85" s="120">
        <v>24723</v>
      </c>
      <c r="J85" s="121">
        <f t="shared" si="8"/>
        <v>-1.3723221765667981E-2</v>
      </c>
      <c r="K85" s="120">
        <v>26361</v>
      </c>
      <c r="L85" s="121">
        <f t="shared" si="9"/>
        <v>6.6254095376774735E-2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21541</v>
      </c>
      <c r="F86" s="121" t="str">
        <f t="shared" si="8"/>
        <v>-</v>
      </c>
      <c r="G86" s="120">
        <v>26095</v>
      </c>
      <c r="H86" s="121">
        <f t="shared" si="8"/>
        <v>0.21141079801309126</v>
      </c>
      <c r="I86" s="120">
        <v>24969</v>
      </c>
      <c r="J86" s="121">
        <f t="shared" si="8"/>
        <v>-4.3150028741138158E-2</v>
      </c>
      <c r="K86" s="120">
        <v>25021</v>
      </c>
      <c r="L86" s="121">
        <f t="shared" si="9"/>
        <v>2.0825824021786232E-3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>
        <v>-1</v>
      </c>
      <c r="E87" s="123">
        <v>141098</v>
      </c>
      <c r="F87" s="124" t="str">
        <f t="shared" si="8"/>
        <v>-</v>
      </c>
      <c r="G87" s="123">
        <v>310489</v>
      </c>
      <c r="H87" s="124">
        <f t="shared" si="8"/>
        <v>1.2005202058143984</v>
      </c>
      <c r="I87" s="123">
        <v>296342</v>
      </c>
      <c r="J87" s="124">
        <f t="shared" si="8"/>
        <v>-4.5563610949180156E-2</v>
      </c>
      <c r="K87" s="123">
        <v>338089</v>
      </c>
      <c r="L87" s="124">
        <f t="shared" si="9"/>
        <v>0.14087439512455213</v>
      </c>
      <c r="M87" s="123">
        <v>184798</v>
      </c>
      <c r="N87" s="124">
        <v>-9.1513325107048238E-2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43194</v>
      </c>
      <c r="D97" s="121">
        <v>5.6242969628796491E-2</v>
      </c>
      <c r="E97" s="120">
        <v>2775</v>
      </c>
      <c r="F97" s="121">
        <f t="shared" ref="F97:J109" si="11">IFERROR(E97/C97-1,"-")</f>
        <v>-0.93575496596749552</v>
      </c>
      <c r="G97" s="120">
        <v>24239</v>
      </c>
      <c r="H97" s="121">
        <f t="shared" si="11"/>
        <v>7.7347747747747739</v>
      </c>
      <c r="I97" s="120">
        <v>29362</v>
      </c>
      <c r="J97" s="121">
        <f t="shared" si="11"/>
        <v>0.21135360369652223</v>
      </c>
      <c r="K97" s="120">
        <v>31119</v>
      </c>
      <c r="L97" s="121">
        <f t="shared" ref="L97:L109" si="12">IFERROR(K97/I97-1,"-")</f>
        <v>5.9839248007628854E-2</v>
      </c>
      <c r="M97" s="120">
        <v>31603</v>
      </c>
      <c r="N97" s="121">
        <f t="shared" ref="N97:N103" si="13">IFERROR(M97/K97-1,"-")</f>
        <v>1.5553199010250873E-2</v>
      </c>
    </row>
    <row r="98" spans="2:14" x14ac:dyDescent="0.25">
      <c r="B98" s="119" t="s">
        <v>75</v>
      </c>
      <c r="C98" s="120">
        <v>39241</v>
      </c>
      <c r="D98" s="121">
        <v>-8.1630742587001759E-2</v>
      </c>
      <c r="E98" s="120">
        <v>3359</v>
      </c>
      <c r="F98" s="121">
        <f t="shared" si="11"/>
        <v>-0.91440075431309087</v>
      </c>
      <c r="G98" s="120">
        <v>26617</v>
      </c>
      <c r="H98" s="121">
        <f t="shared" si="11"/>
        <v>6.9240845489729086</v>
      </c>
      <c r="I98" s="120">
        <v>28295</v>
      </c>
      <c r="J98" s="121">
        <f t="shared" si="11"/>
        <v>6.3042416500732612E-2</v>
      </c>
      <c r="K98" s="120">
        <v>24823</v>
      </c>
      <c r="L98" s="121">
        <f t="shared" si="12"/>
        <v>-0.12270719208340697</v>
      </c>
      <c r="M98" s="120">
        <v>30937</v>
      </c>
      <c r="N98" s="121">
        <f t="shared" si="13"/>
        <v>0.24630383112436038</v>
      </c>
    </row>
    <row r="99" spans="2:14" x14ac:dyDescent="0.25">
      <c r="B99" s="119" t="s">
        <v>77</v>
      </c>
      <c r="C99" s="120">
        <v>23119</v>
      </c>
      <c r="D99" s="121">
        <v>-0.45906549053557644</v>
      </c>
      <c r="E99" s="120">
        <v>4717</v>
      </c>
      <c r="F99" s="121">
        <f t="shared" si="11"/>
        <v>-0.79596868376659891</v>
      </c>
      <c r="G99" s="120">
        <v>27574</v>
      </c>
      <c r="H99" s="121">
        <f t="shared" si="11"/>
        <v>4.845664617341531</v>
      </c>
      <c r="I99" s="120">
        <v>29030</v>
      </c>
      <c r="J99" s="121">
        <f t="shared" si="11"/>
        <v>5.2803365489229037E-2</v>
      </c>
      <c r="K99" s="120">
        <v>31003</v>
      </c>
      <c r="L99" s="121">
        <f t="shared" si="12"/>
        <v>6.7964174991388182E-2</v>
      </c>
      <c r="M99" s="120">
        <v>32272</v>
      </c>
      <c r="N99" s="121">
        <f t="shared" si="13"/>
        <v>4.0931522755862426E-2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5851</v>
      </c>
      <c r="F100" s="121" t="str">
        <f t="shared" si="11"/>
        <v>-</v>
      </c>
      <c r="G100" s="120">
        <v>22852</v>
      </c>
      <c r="H100" s="121">
        <f t="shared" si="11"/>
        <v>2.9056571526234833</v>
      </c>
      <c r="I100" s="120">
        <v>24480</v>
      </c>
      <c r="J100" s="121">
        <f t="shared" si="11"/>
        <v>7.1241029231577047E-2</v>
      </c>
      <c r="K100" s="120">
        <v>23629</v>
      </c>
      <c r="L100" s="121">
        <f t="shared" si="12"/>
        <v>-3.4763071895424824E-2</v>
      </c>
      <c r="M100" s="120">
        <v>28820</v>
      </c>
      <c r="N100" s="121">
        <f t="shared" si="13"/>
        <v>0.21968767192856231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6089</v>
      </c>
      <c r="F101" s="121" t="str">
        <f t="shared" si="11"/>
        <v>-</v>
      </c>
      <c r="G101" s="120">
        <v>13692</v>
      </c>
      <c r="H101" s="121">
        <f t="shared" si="11"/>
        <v>1.248645097717195</v>
      </c>
      <c r="I101" s="120">
        <v>18346</v>
      </c>
      <c r="J101" s="121">
        <f t="shared" si="11"/>
        <v>0.3399065147531406</v>
      </c>
      <c r="K101" s="120">
        <v>21064</v>
      </c>
      <c r="L101" s="121">
        <f t="shared" si="12"/>
        <v>0.14815218576256406</v>
      </c>
      <c r="M101" s="120">
        <v>22376</v>
      </c>
      <c r="N101" s="121">
        <f t="shared" si="13"/>
        <v>6.2286365362704155E-2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6428</v>
      </c>
      <c r="F102" s="121" t="str">
        <f t="shared" si="11"/>
        <v>-</v>
      </c>
      <c r="G102" s="120">
        <v>15947</v>
      </c>
      <c r="H102" s="121">
        <f t="shared" si="11"/>
        <v>1.4808649657747357</v>
      </c>
      <c r="I102" s="120">
        <v>18927</v>
      </c>
      <c r="J102" s="121">
        <f t="shared" si="11"/>
        <v>0.18686900357434011</v>
      </c>
      <c r="K102" s="120">
        <v>19896</v>
      </c>
      <c r="L102" s="121">
        <f t="shared" si="12"/>
        <v>5.1196703122523335E-2</v>
      </c>
      <c r="M102" s="120">
        <v>24198</v>
      </c>
      <c r="N102" s="121">
        <f t="shared" si="13"/>
        <v>0.21622436670687573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11718</v>
      </c>
      <c r="F103" s="121" t="str">
        <f t="shared" si="11"/>
        <v>-</v>
      </c>
      <c r="G103" s="120">
        <v>22949</v>
      </c>
      <c r="H103" s="121">
        <f t="shared" si="11"/>
        <v>0.95844000682710351</v>
      </c>
      <c r="I103" s="120">
        <v>26512</v>
      </c>
      <c r="J103" s="121">
        <f t="shared" si="11"/>
        <v>0.15525730968669649</v>
      </c>
      <c r="K103" s="120">
        <v>26909</v>
      </c>
      <c r="L103" s="121">
        <f t="shared" si="12"/>
        <v>1.4974351237175609E-2</v>
      </c>
      <c r="M103" s="120">
        <v>34449</v>
      </c>
      <c r="N103" s="121">
        <f t="shared" si="13"/>
        <v>0.28020364933665309</v>
      </c>
    </row>
    <row r="104" spans="2:14" x14ac:dyDescent="0.25">
      <c r="B104" s="119" t="s">
        <v>87</v>
      </c>
      <c r="C104" s="120">
        <v>8447</v>
      </c>
      <c r="D104" s="121">
        <v>-0.82084455661837996</v>
      </c>
      <c r="E104" s="120">
        <v>15135</v>
      </c>
      <c r="F104" s="121">
        <f t="shared" si="11"/>
        <v>0.79176038830353979</v>
      </c>
      <c r="G104" s="120">
        <v>27464</v>
      </c>
      <c r="H104" s="121">
        <f t="shared" si="11"/>
        <v>0.81460191608853649</v>
      </c>
      <c r="I104" s="120">
        <v>31400</v>
      </c>
      <c r="J104" s="121">
        <f t="shared" si="11"/>
        <v>0.14331488494028544</v>
      </c>
      <c r="K104" s="120">
        <v>31177</v>
      </c>
      <c r="L104" s="121">
        <f t="shared" si="12"/>
        <v>-7.1019108280254706E-3</v>
      </c>
      <c r="M104" s="120"/>
      <c r="N104" s="121"/>
    </row>
    <row r="105" spans="2:14" x14ac:dyDescent="0.25">
      <c r="B105" s="119" t="s">
        <v>89</v>
      </c>
      <c r="C105" s="120">
        <v>4719</v>
      </c>
      <c r="D105" s="121">
        <v>-0.87496356747303994</v>
      </c>
      <c r="E105" s="120">
        <v>11918</v>
      </c>
      <c r="F105" s="121">
        <f t="shared" si="11"/>
        <v>1.5255350709896165</v>
      </c>
      <c r="G105" s="120">
        <v>19192</v>
      </c>
      <c r="H105" s="121">
        <f t="shared" si="11"/>
        <v>0.61033730491693228</v>
      </c>
      <c r="I105" s="120">
        <v>23909</v>
      </c>
      <c r="J105" s="121">
        <f t="shared" si="11"/>
        <v>0.24577949145477285</v>
      </c>
      <c r="K105" s="120">
        <v>23395</v>
      </c>
      <c r="L105" s="121">
        <f t="shared" si="12"/>
        <v>-2.1498180601447148E-2</v>
      </c>
      <c r="M105" s="120"/>
      <c r="N105" s="121"/>
    </row>
    <row r="106" spans="2:14" x14ac:dyDescent="0.25">
      <c r="B106" s="119" t="s">
        <v>91</v>
      </c>
      <c r="C106" s="120">
        <v>3478</v>
      </c>
      <c r="D106" s="121">
        <v>-0.90411336568151746</v>
      </c>
      <c r="E106" s="120">
        <v>20231</v>
      </c>
      <c r="F106" s="121">
        <f t="shared" si="11"/>
        <v>4.8168487636572745</v>
      </c>
      <c r="G106" s="120">
        <v>23206</v>
      </c>
      <c r="H106" s="121">
        <f t="shared" si="11"/>
        <v>0.14705155454500529</v>
      </c>
      <c r="I106" s="120">
        <v>27467</v>
      </c>
      <c r="J106" s="121">
        <f t="shared" si="11"/>
        <v>0.18361630612772561</v>
      </c>
      <c r="K106" s="120">
        <v>28050</v>
      </c>
      <c r="L106" s="121">
        <f t="shared" si="12"/>
        <v>2.1225470564677718E-2</v>
      </c>
      <c r="M106" s="120"/>
      <c r="N106" s="121"/>
    </row>
    <row r="107" spans="2:14" x14ac:dyDescent="0.25">
      <c r="B107" s="119" t="s">
        <v>93</v>
      </c>
      <c r="C107" s="120">
        <v>3773</v>
      </c>
      <c r="D107" s="121">
        <v>-0.90712158137015975</v>
      </c>
      <c r="E107" s="120">
        <v>23258</v>
      </c>
      <c r="F107" s="121">
        <f t="shared" si="11"/>
        <v>5.1643254704479196</v>
      </c>
      <c r="G107" s="120">
        <v>28403</v>
      </c>
      <c r="H107" s="121">
        <f t="shared" si="11"/>
        <v>0.22121420586464868</v>
      </c>
      <c r="I107" s="120">
        <v>28858</v>
      </c>
      <c r="J107" s="121">
        <f t="shared" si="11"/>
        <v>1.6019434566771018E-2</v>
      </c>
      <c r="K107" s="120">
        <v>30877</v>
      </c>
      <c r="L107" s="121">
        <f t="shared" si="12"/>
        <v>6.9963268417769786E-2</v>
      </c>
      <c r="M107" s="120"/>
      <c r="N107" s="121"/>
    </row>
    <row r="108" spans="2:14" x14ac:dyDescent="0.25">
      <c r="B108" s="119" t="s">
        <v>95</v>
      </c>
      <c r="C108" s="120">
        <v>4711</v>
      </c>
      <c r="D108" s="121">
        <v>-0.88245421428214976</v>
      </c>
      <c r="E108" s="120">
        <v>25094</v>
      </c>
      <c r="F108" s="121">
        <f t="shared" si="11"/>
        <v>4.3266822330715344</v>
      </c>
      <c r="G108" s="120">
        <v>28386</v>
      </c>
      <c r="H108" s="121">
        <f t="shared" si="11"/>
        <v>0.13118673786562529</v>
      </c>
      <c r="I108" s="120">
        <v>30289</v>
      </c>
      <c r="J108" s="121">
        <f t="shared" si="11"/>
        <v>6.7040090185302548E-2</v>
      </c>
      <c r="K108" s="120">
        <v>30458</v>
      </c>
      <c r="L108" s="121">
        <f t="shared" si="12"/>
        <v>5.5795833470897449E-3</v>
      </c>
      <c r="M108" s="120"/>
      <c r="N108" s="121"/>
    </row>
    <row r="109" spans="2:14" ht="15.75" x14ac:dyDescent="0.25">
      <c r="B109" s="122" t="s">
        <v>32</v>
      </c>
      <c r="C109" s="123">
        <v>137122</v>
      </c>
      <c r="D109" s="124">
        <v>-0.71347436518948193</v>
      </c>
      <c r="E109" s="123">
        <v>136573</v>
      </c>
      <c r="F109" s="124">
        <f t="shared" si="11"/>
        <v>-4.0037339011974593E-3</v>
      </c>
      <c r="G109" s="123">
        <v>280521</v>
      </c>
      <c r="H109" s="124">
        <f t="shared" si="11"/>
        <v>1.0540004246813059</v>
      </c>
      <c r="I109" s="123">
        <v>316875</v>
      </c>
      <c r="J109" s="124">
        <f t="shared" si="11"/>
        <v>0.12959457580715883</v>
      </c>
      <c r="K109" s="123">
        <v>322400</v>
      </c>
      <c r="L109" s="124">
        <f t="shared" si="12"/>
        <v>1.7435897435897463E-2</v>
      </c>
      <c r="M109" s="123">
        <v>204655</v>
      </c>
      <c r="N109" s="124">
        <v>0.14689284533436453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EB0B5-5BA8-43B6-B928-9342AA2DCA93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263</v>
      </c>
      <c r="D6" s="174" t="s">
        <v>228</v>
      </c>
      <c r="E6" s="174" t="s">
        <v>229</v>
      </c>
      <c r="F6" s="174" t="s">
        <v>230</v>
      </c>
      <c r="G6" s="174" t="s">
        <v>231</v>
      </c>
      <c r="H6" s="174" t="s">
        <v>232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454682</v>
      </c>
      <c r="D8" s="178">
        <v>1243542</v>
      </c>
      <c r="E8" s="178">
        <v>2966022</v>
      </c>
      <c r="F8" s="178">
        <v>3074274</v>
      </c>
      <c r="G8" s="178">
        <v>3194799</v>
      </c>
      <c r="H8" s="178">
        <v>3188994</v>
      </c>
      <c r="I8" s="179">
        <f>IFERROR(H8/G8-1,"-")</f>
        <v>-1.8170157183597935E-3</v>
      </c>
      <c r="J8" s="178">
        <f>H8-G8</f>
        <v>-5805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140200</v>
      </c>
      <c r="D9" s="162">
        <v>441416</v>
      </c>
      <c r="E9" s="162">
        <v>536392</v>
      </c>
      <c r="F9" s="162">
        <v>524107</v>
      </c>
      <c r="G9" s="162">
        <v>503554</v>
      </c>
      <c r="H9" s="162">
        <v>537036</v>
      </c>
      <c r="I9" s="163">
        <f>IFERROR(H9/G9-1,"-")</f>
        <v>6.6491379276105489E-2</v>
      </c>
      <c r="J9" s="162">
        <f t="shared" ref="J9:J19" si="0">H9-G9</f>
        <v>33482</v>
      </c>
      <c r="K9" s="163">
        <f>H9/H$8</f>
        <v>0.16840295089924912</v>
      </c>
      <c r="L9" s="81"/>
    </row>
    <row r="10" spans="1:12" x14ac:dyDescent="0.25">
      <c r="A10" s="164" t="s">
        <v>105</v>
      </c>
      <c r="B10" s="165" t="s">
        <v>105</v>
      </c>
      <c r="C10" s="166">
        <v>56424</v>
      </c>
      <c r="D10" s="166">
        <v>151642</v>
      </c>
      <c r="E10" s="166">
        <v>184376</v>
      </c>
      <c r="F10" s="166">
        <v>178093</v>
      </c>
      <c r="G10" s="166">
        <v>172794</v>
      </c>
      <c r="H10" s="166">
        <v>163332</v>
      </c>
      <c r="I10" s="167">
        <f>IFERROR(H10/G10-1,"-")</f>
        <v>-5.4758845793256739E-2</v>
      </c>
      <c r="J10" s="166">
        <f t="shared" si="0"/>
        <v>-9462</v>
      </c>
      <c r="K10" s="167">
        <f>H10/H$8</f>
        <v>5.1217405865297959E-2</v>
      </c>
      <c r="L10" s="81"/>
    </row>
    <row r="11" spans="1:12" x14ac:dyDescent="0.25">
      <c r="A11" s="164" t="s">
        <v>102</v>
      </c>
      <c r="B11" s="165" t="s">
        <v>102</v>
      </c>
      <c r="C11" s="166">
        <v>83776</v>
      </c>
      <c r="D11" s="166">
        <v>289774</v>
      </c>
      <c r="E11" s="166">
        <v>352016</v>
      </c>
      <c r="F11" s="166">
        <v>346014</v>
      </c>
      <c r="G11" s="166">
        <v>330760</v>
      </c>
      <c r="H11" s="166">
        <v>373704</v>
      </c>
      <c r="I11" s="167">
        <f>IFERROR(H11/G11-1,"-")</f>
        <v>0.12983432095779412</v>
      </c>
      <c r="J11" s="166">
        <f t="shared" si="0"/>
        <v>42944</v>
      </c>
      <c r="K11" s="167">
        <f>H11/H$8</f>
        <v>0.11718554503395115</v>
      </c>
      <c r="L11" s="81"/>
    </row>
    <row r="12" spans="1:12" x14ac:dyDescent="0.25">
      <c r="A12" s="1"/>
      <c r="B12" s="161" t="s">
        <v>109</v>
      </c>
      <c r="C12" s="162">
        <v>314482</v>
      </c>
      <c r="D12" s="162">
        <v>802126</v>
      </c>
      <c r="E12" s="162">
        <v>2429630</v>
      </c>
      <c r="F12" s="162">
        <v>2550167</v>
      </c>
      <c r="G12" s="162">
        <v>2691245</v>
      </c>
      <c r="H12" s="162">
        <v>2651958</v>
      </c>
      <c r="I12" s="163">
        <f>IFERROR(H12/G12-1,"-")</f>
        <v>-1.4598076354995548E-2</v>
      </c>
      <c r="J12" s="162">
        <f t="shared" si="0"/>
        <v>-39287</v>
      </c>
      <c r="K12" s="163">
        <f>H12/H$8</f>
        <v>0.83159704910075094</v>
      </c>
      <c r="L12" s="81"/>
    </row>
    <row r="13" spans="1:12" s="57" customFormat="1" x14ac:dyDescent="0.25">
      <c r="A13" s="164"/>
      <c r="B13" s="165" t="s">
        <v>112</v>
      </c>
      <c r="C13" s="166">
        <v>122008</v>
      </c>
      <c r="D13" s="166">
        <v>115051</v>
      </c>
      <c r="E13" s="166">
        <v>1256894</v>
      </c>
      <c r="F13" s="166">
        <v>1302324</v>
      </c>
      <c r="G13" s="166">
        <v>1393862</v>
      </c>
      <c r="H13" s="166">
        <v>1357285</v>
      </c>
      <c r="I13" s="167">
        <f t="shared" ref="I13:I20" si="1">IFERROR(H13/G13-1,"-")</f>
        <v>-2.6241478711665822E-2</v>
      </c>
      <c r="J13" s="166">
        <f t="shared" si="0"/>
        <v>-36577</v>
      </c>
      <c r="K13" s="167">
        <f t="shared" ref="K13:K20" si="2">H13/H$8</f>
        <v>0.42561541351285076</v>
      </c>
      <c r="L13" s="168"/>
    </row>
    <row r="14" spans="1:12" s="57" customFormat="1" x14ac:dyDescent="0.25">
      <c r="A14" s="164"/>
      <c r="B14" s="165" t="s">
        <v>115</v>
      </c>
      <c r="C14" s="166">
        <v>59328</v>
      </c>
      <c r="D14" s="166">
        <v>149984</v>
      </c>
      <c r="E14" s="166">
        <v>228057</v>
      </c>
      <c r="F14" s="166">
        <v>228503</v>
      </c>
      <c r="G14" s="166">
        <v>233276</v>
      </c>
      <c r="H14" s="166">
        <v>213198</v>
      </c>
      <c r="I14" s="167">
        <f t="shared" si="1"/>
        <v>-8.606971998834001E-2</v>
      </c>
      <c r="J14" s="166">
        <f t="shared" si="0"/>
        <v>-20078</v>
      </c>
      <c r="K14" s="167">
        <f t="shared" si="2"/>
        <v>6.6854312049505274E-2</v>
      </c>
      <c r="L14" s="168"/>
    </row>
    <row r="15" spans="1:12" x14ac:dyDescent="0.25">
      <c r="A15" s="164"/>
      <c r="B15" s="165" t="s">
        <v>118</v>
      </c>
      <c r="C15" s="166">
        <v>9890</v>
      </c>
      <c r="D15" s="166">
        <v>78936</v>
      </c>
      <c r="E15" s="166">
        <v>103512</v>
      </c>
      <c r="F15" s="166">
        <v>120065</v>
      </c>
      <c r="G15" s="166">
        <v>127553</v>
      </c>
      <c r="H15" s="166">
        <v>137079</v>
      </c>
      <c r="I15" s="167">
        <f t="shared" si="1"/>
        <v>7.4682680924792022E-2</v>
      </c>
      <c r="J15" s="166">
        <f t="shared" si="0"/>
        <v>9526</v>
      </c>
      <c r="K15" s="167">
        <f t="shared" si="2"/>
        <v>4.2985029134579744E-2</v>
      </c>
      <c r="L15" s="81"/>
    </row>
    <row r="16" spans="1:12" x14ac:dyDescent="0.25">
      <c r="A16" s="164"/>
      <c r="B16" s="165" t="s">
        <v>125</v>
      </c>
      <c r="C16" s="166">
        <v>21504</v>
      </c>
      <c r="D16" s="166">
        <v>63536</v>
      </c>
      <c r="E16" s="166">
        <v>117669</v>
      </c>
      <c r="F16" s="166">
        <v>122960</v>
      </c>
      <c r="G16" s="166">
        <v>126316</v>
      </c>
      <c r="H16" s="166">
        <v>126429</v>
      </c>
      <c r="I16" s="167">
        <f t="shared" si="1"/>
        <v>8.9458184236357319E-4</v>
      </c>
      <c r="J16" s="166">
        <f t="shared" si="0"/>
        <v>113</v>
      </c>
      <c r="K16" s="167">
        <f t="shared" si="2"/>
        <v>3.9645417959394094E-2</v>
      </c>
      <c r="L16" s="81"/>
    </row>
    <row r="17" spans="1:12" x14ac:dyDescent="0.25">
      <c r="A17" s="164"/>
      <c r="B17" s="165" t="s">
        <v>121</v>
      </c>
      <c r="C17" s="166">
        <v>26752</v>
      </c>
      <c r="D17" s="166">
        <v>73800</v>
      </c>
      <c r="E17" s="166">
        <v>112629</v>
      </c>
      <c r="F17" s="166">
        <v>124358</v>
      </c>
      <c r="G17" s="166">
        <v>117371</v>
      </c>
      <c r="H17" s="166">
        <v>107462</v>
      </c>
      <c r="I17" s="167">
        <f t="shared" si="1"/>
        <v>-8.4424602329365883E-2</v>
      </c>
      <c r="J17" s="166">
        <f t="shared" si="0"/>
        <v>-9909</v>
      </c>
      <c r="K17" s="167">
        <f t="shared" si="2"/>
        <v>3.3697774282422606E-2</v>
      </c>
      <c r="L17" s="81"/>
    </row>
    <row r="18" spans="1:12" x14ac:dyDescent="0.25">
      <c r="A18" s="164"/>
      <c r="B18" s="165" t="s">
        <v>130</v>
      </c>
      <c r="C18" s="166">
        <v>589</v>
      </c>
      <c r="D18" s="166">
        <v>9150</v>
      </c>
      <c r="E18" s="166">
        <v>16868</v>
      </c>
      <c r="F18" s="166">
        <v>11785</v>
      </c>
      <c r="G18" s="166">
        <v>15597</v>
      </c>
      <c r="H18" s="166">
        <v>15519</v>
      </c>
      <c r="I18" s="167">
        <f t="shared" si="1"/>
        <v>-5.0009617234083592E-3</v>
      </c>
      <c r="J18" s="166">
        <f t="shared" si="0"/>
        <v>-78</v>
      </c>
      <c r="K18" s="167">
        <f t="shared" si="2"/>
        <v>4.8664249603479967E-3</v>
      </c>
      <c r="L18" s="81"/>
    </row>
    <row r="19" spans="1:12" x14ac:dyDescent="0.25">
      <c r="A19" s="164" t="s">
        <v>146</v>
      </c>
      <c r="B19" s="165" t="s">
        <v>133</v>
      </c>
      <c r="C19" s="166">
        <v>210</v>
      </c>
      <c r="D19" s="166">
        <v>1440</v>
      </c>
      <c r="E19" s="166">
        <v>4797</v>
      </c>
      <c r="F19" s="166">
        <v>7694</v>
      </c>
      <c r="G19" s="166">
        <v>3457</v>
      </c>
      <c r="H19" s="166">
        <v>3427</v>
      </c>
      <c r="I19" s="167">
        <f t="shared" si="1"/>
        <v>-8.6780445472953716E-3</v>
      </c>
      <c r="J19" s="166">
        <f t="shared" si="0"/>
        <v>-30</v>
      </c>
      <c r="K19" s="167">
        <f t="shared" si="2"/>
        <v>1.0746335678273461E-3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74201</v>
      </c>
      <c r="D20" s="171">
        <f t="shared" ref="D20:H20" si="4">D12-SUM(D13:D19)</f>
        <v>310229</v>
      </c>
      <c r="E20" s="171">
        <f t="shared" si="4"/>
        <v>589204</v>
      </c>
      <c r="F20" s="171">
        <f t="shared" si="4"/>
        <v>632478</v>
      </c>
      <c r="G20" s="171">
        <f t="shared" si="4"/>
        <v>673813</v>
      </c>
      <c r="H20" s="171">
        <f t="shared" si="4"/>
        <v>691559</v>
      </c>
      <c r="I20" s="172">
        <f t="shared" si="1"/>
        <v>2.6336683916754255E-2</v>
      </c>
      <c r="J20" s="171">
        <f>H20-G20</f>
        <v>17746</v>
      </c>
      <c r="K20" s="172">
        <f t="shared" si="2"/>
        <v>0.21685804363382308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553215</v>
      </c>
      <c r="E22" s="178">
        <v>1179956</v>
      </c>
      <c r="F22" s="178">
        <v>1205442</v>
      </c>
      <c r="G22" s="178">
        <v>1224963</v>
      </c>
      <c r="H22" s="178">
        <v>1156556</v>
      </c>
      <c r="I22" s="179">
        <f>IFERROR(H22/G22-1,"-")</f>
        <v>-5.5844135700425235E-2</v>
      </c>
      <c r="J22" s="178">
        <f>H22-G22</f>
        <v>-68407</v>
      </c>
      <c r="K22" s="179">
        <f>H22/H$8</f>
        <v>0.36267111195568258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162890</v>
      </c>
      <c r="E23" s="162">
        <v>131999</v>
      </c>
      <c r="F23" s="162">
        <v>108487</v>
      </c>
      <c r="G23" s="162">
        <v>93879</v>
      </c>
      <c r="H23" s="162">
        <v>85313</v>
      </c>
      <c r="I23" s="163">
        <f>IFERROR(H23/G23-1,"-")</f>
        <v>-9.1245113390641119E-2</v>
      </c>
      <c r="J23" s="162">
        <f t="shared" ref="J23:J33" si="5">H23-G23</f>
        <v>-8566</v>
      </c>
      <c r="K23" s="163">
        <f>H23/H$8</f>
        <v>2.6752323773578751E-2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55499</v>
      </c>
      <c r="E24" s="166">
        <v>36761</v>
      </c>
      <c r="F24" s="166">
        <v>32479</v>
      </c>
      <c r="G24" s="166">
        <v>29019</v>
      </c>
      <c r="H24" s="166">
        <v>29730</v>
      </c>
      <c r="I24" s="167">
        <f>IFERROR(H24/G24-1,"-")</f>
        <v>2.450118887625341E-2</v>
      </c>
      <c r="J24" s="166">
        <f t="shared" si="5"/>
        <v>711</v>
      </c>
      <c r="K24" s="167">
        <f>H24/H$8</f>
        <v>9.3226892242506566E-3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107391</v>
      </c>
      <c r="E25" s="166">
        <v>95238</v>
      </c>
      <c r="F25" s="166">
        <v>76008</v>
      </c>
      <c r="G25" s="166">
        <v>64860</v>
      </c>
      <c r="H25" s="166">
        <v>55583</v>
      </c>
      <c r="I25" s="167">
        <f>IFERROR(H25/G25-1,"-")</f>
        <v>-0.14303114400246686</v>
      </c>
      <c r="J25" s="166">
        <f t="shared" si="5"/>
        <v>-9277</v>
      </c>
      <c r="K25" s="167">
        <f>H25/H$8</f>
        <v>1.7429634549328096E-2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390325</v>
      </c>
      <c r="E26" s="162">
        <v>1047957</v>
      </c>
      <c r="F26" s="162">
        <v>1096955</v>
      </c>
      <c r="G26" s="162">
        <v>1131084</v>
      </c>
      <c r="H26" s="162">
        <v>1071243</v>
      </c>
      <c r="I26" s="163">
        <f>IFERROR(H26/G26-1,"-")</f>
        <v>-5.2905884974060235E-2</v>
      </c>
      <c r="J26" s="162">
        <f t="shared" si="5"/>
        <v>-59841</v>
      </c>
      <c r="K26" s="163">
        <f>H26/H$8</f>
        <v>0.3359187881821038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61248</v>
      </c>
      <c r="E27" s="166">
        <v>562174</v>
      </c>
      <c r="F27" s="166">
        <v>581810</v>
      </c>
      <c r="G27" s="166">
        <v>611230</v>
      </c>
      <c r="H27" s="166">
        <v>572075</v>
      </c>
      <c r="I27" s="167">
        <f t="shared" ref="I27:I34" si="6">IFERROR(H27/G27-1,"-")</f>
        <v>-6.4059355725340716E-2</v>
      </c>
      <c r="J27" s="166">
        <f t="shared" si="5"/>
        <v>-39155</v>
      </c>
      <c r="K27" s="167">
        <f t="shared" ref="K27:K34" si="7">H27/H$8</f>
        <v>0.17939042845486697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88196</v>
      </c>
      <c r="E28" s="166">
        <v>113982</v>
      </c>
      <c r="F28" s="166">
        <v>116930</v>
      </c>
      <c r="G28" s="166">
        <v>107901</v>
      </c>
      <c r="H28" s="166">
        <v>96052</v>
      </c>
      <c r="I28" s="167">
        <f t="shared" si="6"/>
        <v>-0.10981362545296147</v>
      </c>
      <c r="J28" s="166">
        <f t="shared" si="5"/>
        <v>-11849</v>
      </c>
      <c r="K28" s="167">
        <f t="shared" si="7"/>
        <v>3.0119843436519481E-2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31618</v>
      </c>
      <c r="E29" s="166">
        <v>36769</v>
      </c>
      <c r="F29" s="166">
        <v>42150</v>
      </c>
      <c r="G29" s="166">
        <v>32656</v>
      </c>
      <c r="H29" s="166">
        <v>31848</v>
      </c>
      <c r="I29" s="167">
        <f t="shared" si="6"/>
        <v>-2.4742773150416508E-2</v>
      </c>
      <c r="J29" s="166">
        <f t="shared" si="5"/>
        <v>-808</v>
      </c>
      <c r="K29" s="167">
        <f t="shared" si="7"/>
        <v>9.9868485171185645E-3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29486</v>
      </c>
      <c r="E30" s="166">
        <v>50032</v>
      </c>
      <c r="F30" s="166">
        <v>50397</v>
      </c>
      <c r="G30" s="166">
        <v>51873</v>
      </c>
      <c r="H30" s="166">
        <v>51889</v>
      </c>
      <c r="I30" s="167">
        <f t="shared" si="6"/>
        <v>3.0844562681942023E-4</v>
      </c>
      <c r="J30" s="166">
        <f t="shared" si="5"/>
        <v>16</v>
      </c>
      <c r="K30" s="167">
        <f t="shared" si="7"/>
        <v>1.6271275518235533E-2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44033</v>
      </c>
      <c r="E31" s="166">
        <v>61424</v>
      </c>
      <c r="F31" s="166">
        <v>61993</v>
      </c>
      <c r="G31" s="166">
        <v>61489</v>
      </c>
      <c r="H31" s="166">
        <v>57169</v>
      </c>
      <c r="I31" s="167">
        <f t="shared" si="6"/>
        <v>-7.025646863666668E-2</v>
      </c>
      <c r="J31" s="166">
        <f t="shared" si="5"/>
        <v>-4320</v>
      </c>
      <c r="K31" s="167">
        <f t="shared" si="7"/>
        <v>1.7926970072693772E-2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1340</v>
      </c>
      <c r="E32" s="166">
        <v>5501</v>
      </c>
      <c r="F32" s="166">
        <v>4568</v>
      </c>
      <c r="G32" s="166">
        <v>8513</v>
      </c>
      <c r="H32" s="166">
        <v>6194</v>
      </c>
      <c r="I32" s="167">
        <f t="shared" si="6"/>
        <v>-0.27240690708328441</v>
      </c>
      <c r="J32" s="166">
        <f t="shared" si="5"/>
        <v>-2319</v>
      </c>
      <c r="K32" s="167">
        <f t="shared" si="7"/>
        <v>1.9423053163474123E-3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602</v>
      </c>
      <c r="E33" s="166">
        <v>2205</v>
      </c>
      <c r="F33" s="166">
        <v>2980</v>
      </c>
      <c r="G33" s="166">
        <v>1521</v>
      </c>
      <c r="H33" s="166">
        <v>1032</v>
      </c>
      <c r="I33" s="167">
        <f t="shared" si="6"/>
        <v>-0.32149901380670609</v>
      </c>
      <c r="J33" s="166">
        <f t="shared" si="5"/>
        <v>-489</v>
      </c>
      <c r="K33" s="167">
        <f t="shared" si="7"/>
        <v>3.2361302655320142E-4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133802</v>
      </c>
      <c r="E34" s="171">
        <f t="shared" si="9"/>
        <v>215870</v>
      </c>
      <c r="F34" s="171">
        <f t="shared" si="9"/>
        <v>236127</v>
      </c>
      <c r="G34" s="171">
        <f t="shared" si="9"/>
        <v>255901</v>
      </c>
      <c r="H34" s="171">
        <f t="shared" si="9"/>
        <v>254984</v>
      </c>
      <c r="I34" s="172">
        <f t="shared" si="6"/>
        <v>-3.5834170245524488E-3</v>
      </c>
      <c r="J34" s="171">
        <f>H34-G34</f>
        <v>-917</v>
      </c>
      <c r="K34" s="172">
        <f t="shared" si="7"/>
        <v>7.9957503839768906E-2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254312</v>
      </c>
      <c r="E36" s="178">
        <v>858220</v>
      </c>
      <c r="F36" s="178">
        <v>871300</v>
      </c>
      <c r="G36" s="178">
        <v>895588</v>
      </c>
      <c r="H36" s="178">
        <v>931129</v>
      </c>
      <c r="I36" s="179">
        <f>IFERROR(H36/G36-1,"-")</f>
        <v>3.968454244585673E-2</v>
      </c>
      <c r="J36" s="178">
        <f>H36-G36</f>
        <v>35541</v>
      </c>
      <c r="K36" s="179">
        <f>H36/H$8</f>
        <v>0.29198204825722468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62543</v>
      </c>
      <c r="E37" s="162">
        <v>72292</v>
      </c>
      <c r="F37" s="162">
        <v>66167</v>
      </c>
      <c r="G37" s="162">
        <v>72329</v>
      </c>
      <c r="H37" s="162">
        <v>74860</v>
      </c>
      <c r="I37" s="163">
        <f>IFERROR(H37/G37-1,"-")</f>
        <v>3.4992879757773432E-2</v>
      </c>
      <c r="J37" s="162">
        <f t="shared" ref="J37:J47" si="10">H37-G37</f>
        <v>2531</v>
      </c>
      <c r="K37" s="163">
        <f>H37/H$8</f>
        <v>2.3474487565671179E-2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27762</v>
      </c>
      <c r="E38" s="166">
        <v>26550</v>
      </c>
      <c r="F38" s="166">
        <v>29785</v>
      </c>
      <c r="G38" s="166">
        <v>32875</v>
      </c>
      <c r="H38" s="166">
        <v>30488</v>
      </c>
      <c r="I38" s="167">
        <f>IFERROR(H38/G38-1,"-")</f>
        <v>-7.2608365019011356E-2</v>
      </c>
      <c r="J38" s="166">
        <f t="shared" si="10"/>
        <v>-2387</v>
      </c>
      <c r="K38" s="167">
        <f>H38/H$8</f>
        <v>9.5603817379399277E-3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34781</v>
      </c>
      <c r="E39" s="166">
        <v>45742</v>
      </c>
      <c r="F39" s="166">
        <v>36382</v>
      </c>
      <c r="G39" s="166">
        <v>39454</v>
      </c>
      <c r="H39" s="166">
        <v>44372</v>
      </c>
      <c r="I39" s="167">
        <f>IFERROR(H39/G39-1,"-")</f>
        <v>0.12465149287778177</v>
      </c>
      <c r="J39" s="166">
        <f t="shared" si="10"/>
        <v>4918</v>
      </c>
      <c r="K39" s="167">
        <f>H39/H$8</f>
        <v>1.3914105827731253E-2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191769</v>
      </c>
      <c r="E40" s="162">
        <v>785928</v>
      </c>
      <c r="F40" s="162">
        <v>805133</v>
      </c>
      <c r="G40" s="162">
        <v>823259</v>
      </c>
      <c r="H40" s="162">
        <v>856269</v>
      </c>
      <c r="I40" s="163">
        <f>IFERROR(H40/G40-1,"-")</f>
        <v>4.0096737478727773E-2</v>
      </c>
      <c r="J40" s="162">
        <f t="shared" si="10"/>
        <v>33010</v>
      </c>
      <c r="K40" s="163">
        <f>H40/H$8</f>
        <v>0.26850756069155352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31484</v>
      </c>
      <c r="E41" s="166">
        <v>453306</v>
      </c>
      <c r="F41" s="166">
        <v>480731</v>
      </c>
      <c r="G41" s="166">
        <v>490081</v>
      </c>
      <c r="H41" s="166">
        <v>494240</v>
      </c>
      <c r="I41" s="167">
        <f t="shared" ref="I41:I48" si="11">IFERROR(H41/G41-1,"-")</f>
        <v>8.4863522560556515E-3</v>
      </c>
      <c r="J41" s="166">
        <f t="shared" si="10"/>
        <v>4159</v>
      </c>
      <c r="K41" s="167">
        <f t="shared" ref="K41:K48" si="12">H41/H$8</f>
        <v>0.15498304480974251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11927</v>
      </c>
      <c r="E42" s="166">
        <v>25892</v>
      </c>
      <c r="F42" s="166">
        <v>21000</v>
      </c>
      <c r="G42" s="166">
        <v>21458</v>
      </c>
      <c r="H42" s="166">
        <v>24909</v>
      </c>
      <c r="I42" s="167">
        <f t="shared" si="11"/>
        <v>0.16082579923571627</v>
      </c>
      <c r="J42" s="166">
        <f t="shared" si="10"/>
        <v>3451</v>
      </c>
      <c r="K42" s="167">
        <f t="shared" si="12"/>
        <v>7.8109272077652074E-3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14469</v>
      </c>
      <c r="E43" s="166">
        <v>14696</v>
      </c>
      <c r="F43" s="166">
        <v>16801</v>
      </c>
      <c r="G43" s="166">
        <v>21516</v>
      </c>
      <c r="H43" s="166">
        <v>22605</v>
      </c>
      <c r="I43" s="167">
        <f t="shared" si="11"/>
        <v>5.0613496932515378E-2</v>
      </c>
      <c r="J43" s="166">
        <f t="shared" si="10"/>
        <v>1089</v>
      </c>
      <c r="K43" s="167">
        <f t="shared" si="12"/>
        <v>7.0884423112743391E-3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24677</v>
      </c>
      <c r="E44" s="166">
        <v>47180</v>
      </c>
      <c r="F44" s="166">
        <v>46479</v>
      </c>
      <c r="G44" s="166">
        <v>44935</v>
      </c>
      <c r="H44" s="166">
        <v>44416</v>
      </c>
      <c r="I44" s="167">
        <f t="shared" si="11"/>
        <v>-1.15500166907756E-2</v>
      </c>
      <c r="J44" s="166">
        <f t="shared" si="10"/>
        <v>-519</v>
      </c>
      <c r="K44" s="167">
        <f t="shared" si="12"/>
        <v>1.3927903282351739E-2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17267</v>
      </c>
      <c r="E45" s="166">
        <v>30251</v>
      </c>
      <c r="F45" s="166">
        <v>33464</v>
      </c>
      <c r="G45" s="166">
        <v>32743</v>
      </c>
      <c r="H45" s="166">
        <v>30172</v>
      </c>
      <c r="I45" s="167">
        <f t="shared" si="11"/>
        <v>-7.8520599822862858E-2</v>
      </c>
      <c r="J45" s="166">
        <f t="shared" si="10"/>
        <v>-2571</v>
      </c>
      <c r="K45" s="167">
        <f t="shared" si="12"/>
        <v>9.4612909274837138E-3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6238</v>
      </c>
      <c r="E46" s="166">
        <v>7344</v>
      </c>
      <c r="F46" s="166">
        <v>3899</v>
      </c>
      <c r="G46" s="166">
        <v>4602</v>
      </c>
      <c r="H46" s="166">
        <v>4708</v>
      </c>
      <c r="I46" s="167">
        <f t="shared" si="11"/>
        <v>2.303346371142978E-2</v>
      </c>
      <c r="J46" s="166">
        <f t="shared" si="10"/>
        <v>106</v>
      </c>
      <c r="K46" s="167">
        <f t="shared" si="12"/>
        <v>1.4763276443919306E-3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473</v>
      </c>
      <c r="E47" s="166">
        <v>1278</v>
      </c>
      <c r="F47" s="166">
        <v>2935</v>
      </c>
      <c r="G47" s="166">
        <v>781</v>
      </c>
      <c r="H47" s="166">
        <v>970</v>
      </c>
      <c r="I47" s="167">
        <f t="shared" si="11"/>
        <v>0.24199743918053773</v>
      </c>
      <c r="J47" s="166">
        <f t="shared" si="10"/>
        <v>189</v>
      </c>
      <c r="K47" s="167">
        <f t="shared" si="12"/>
        <v>3.0417115867888118E-4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85234</v>
      </c>
      <c r="E48" s="171">
        <f t="shared" si="14"/>
        <v>205981</v>
      </c>
      <c r="F48" s="171">
        <f t="shared" si="14"/>
        <v>199824</v>
      </c>
      <c r="G48" s="171">
        <f t="shared" si="14"/>
        <v>207143</v>
      </c>
      <c r="H48" s="171">
        <f t="shared" si="14"/>
        <v>234249</v>
      </c>
      <c r="I48" s="172">
        <f t="shared" si="11"/>
        <v>0.13085646147830232</v>
      </c>
      <c r="J48" s="171">
        <f>H48-G48</f>
        <v>27106</v>
      </c>
      <c r="K48" s="172">
        <f t="shared" si="12"/>
        <v>7.3455453349865196E-2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8689</v>
      </c>
      <c r="E50" s="178">
        <v>11471</v>
      </c>
      <c r="F50" s="178">
        <v>10514</v>
      </c>
      <c r="G50" s="178">
        <v>12513</v>
      </c>
      <c r="H50" s="178">
        <v>13153</v>
      </c>
      <c r="I50" s="179">
        <f>IFERROR(H50/G50-1,"-")</f>
        <v>5.11468073203869E-2</v>
      </c>
      <c r="J50" s="178">
        <f>H50-G50</f>
        <v>640</v>
      </c>
      <c r="K50" s="179">
        <f>H50/H$8</f>
        <v>4.124498195982808E-3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2615</v>
      </c>
      <c r="E51" s="162">
        <v>1203</v>
      </c>
      <c r="F51" s="162">
        <v>2644</v>
      </c>
      <c r="G51" s="162">
        <v>2110</v>
      </c>
      <c r="H51" s="162">
        <v>1671</v>
      </c>
      <c r="I51" s="163">
        <f>IFERROR(H51/G51-1,"-")</f>
        <v>-0.20805687203791468</v>
      </c>
      <c r="J51" s="162">
        <f t="shared" ref="J51:J61" si="15">H51-G51</f>
        <v>-439</v>
      </c>
      <c r="K51" s="163">
        <f>H51/H$8</f>
        <v>5.239896970643407E-4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1088</v>
      </c>
      <c r="E52" s="166">
        <v>464</v>
      </c>
      <c r="F52" s="166">
        <v>1787</v>
      </c>
      <c r="G52" s="166">
        <v>1324</v>
      </c>
      <c r="H52" s="166">
        <v>115</v>
      </c>
      <c r="I52" s="167">
        <f>IFERROR(H52/G52-1,"-")</f>
        <v>-0.9131419939577039</v>
      </c>
      <c r="J52" s="166">
        <f t="shared" si="15"/>
        <v>-1209</v>
      </c>
      <c r="K52" s="167">
        <f>H52/H$8</f>
        <v>3.6061529121723025E-5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1527</v>
      </c>
      <c r="E53" s="166">
        <v>739</v>
      </c>
      <c r="F53" s="166">
        <v>857</v>
      </c>
      <c r="G53" s="166">
        <v>786</v>
      </c>
      <c r="H53" s="166">
        <v>1556</v>
      </c>
      <c r="I53" s="167">
        <f>IFERROR(H53/G53-1,"-")</f>
        <v>0.97964376590330793</v>
      </c>
      <c r="J53" s="166">
        <f t="shared" si="15"/>
        <v>770</v>
      </c>
      <c r="K53" s="167">
        <f>H53/H$8</f>
        <v>4.8792816794261765E-4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6074</v>
      </c>
      <c r="E54" s="162">
        <v>10268</v>
      </c>
      <c r="F54" s="162">
        <v>7870</v>
      </c>
      <c r="G54" s="162">
        <v>10403</v>
      </c>
      <c r="H54" s="162">
        <v>11482</v>
      </c>
      <c r="I54" s="163">
        <f>IFERROR(H54/G54-1,"-")</f>
        <v>0.10372008074593864</v>
      </c>
      <c r="J54" s="162">
        <f t="shared" si="15"/>
        <v>1079</v>
      </c>
      <c r="K54" s="163">
        <f>H54/H$8</f>
        <v>3.6005084989184678E-3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304</v>
      </c>
      <c r="E55" s="166">
        <v>5584</v>
      </c>
      <c r="F55" s="166">
        <v>3580</v>
      </c>
      <c r="G55" s="166">
        <v>4630</v>
      </c>
      <c r="H55" s="166">
        <v>5550</v>
      </c>
      <c r="I55" s="167">
        <f t="shared" ref="I55:I62" si="16">IFERROR(H55/G55-1,"-")</f>
        <v>0.19870410367170632</v>
      </c>
      <c r="J55" s="166">
        <f t="shared" si="15"/>
        <v>920</v>
      </c>
      <c r="K55" s="167">
        <f t="shared" ref="K55:K62" si="17">H55/H$8</f>
        <v>1.7403607532657634E-3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2519</v>
      </c>
      <c r="E56" s="166">
        <v>1894</v>
      </c>
      <c r="F56" s="166">
        <v>1550</v>
      </c>
      <c r="G56" s="166">
        <v>2203</v>
      </c>
      <c r="H56" s="166">
        <v>2039</v>
      </c>
      <c r="I56" s="167">
        <f t="shared" si="16"/>
        <v>-7.4443940081706739E-2</v>
      </c>
      <c r="J56" s="166">
        <f t="shared" si="15"/>
        <v>-164</v>
      </c>
      <c r="K56" s="167">
        <f t="shared" si="17"/>
        <v>6.393865902538544E-4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244</v>
      </c>
      <c r="E57" s="166">
        <v>423</v>
      </c>
      <c r="F57" s="166">
        <v>332</v>
      </c>
      <c r="G57" s="166">
        <v>181</v>
      </c>
      <c r="H57" s="166">
        <v>545</v>
      </c>
      <c r="I57" s="167">
        <f t="shared" si="16"/>
        <v>2.0110497237569063</v>
      </c>
      <c r="J57" s="166">
        <f t="shared" si="15"/>
        <v>364</v>
      </c>
      <c r="K57" s="167">
        <f t="shared" si="17"/>
        <v>1.7090029018555696E-4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162</v>
      </c>
      <c r="E58" s="166">
        <v>377</v>
      </c>
      <c r="F58" s="166">
        <v>118</v>
      </c>
      <c r="G58" s="166">
        <v>232</v>
      </c>
      <c r="H58" s="166">
        <v>202</v>
      </c>
      <c r="I58" s="167">
        <f t="shared" si="16"/>
        <v>-0.12931034482758619</v>
      </c>
      <c r="J58" s="166">
        <f t="shared" si="15"/>
        <v>-30</v>
      </c>
      <c r="K58" s="167">
        <f t="shared" si="17"/>
        <v>6.3342859848591746E-5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209</v>
      </c>
      <c r="E59" s="166">
        <v>93</v>
      </c>
      <c r="F59" s="166">
        <v>117</v>
      </c>
      <c r="G59" s="166">
        <v>10</v>
      </c>
      <c r="H59" s="166">
        <v>185</v>
      </c>
      <c r="I59" s="167">
        <f t="shared" si="16"/>
        <v>17.5</v>
      </c>
      <c r="J59" s="166">
        <f t="shared" si="15"/>
        <v>175</v>
      </c>
      <c r="K59" s="167">
        <f t="shared" si="17"/>
        <v>5.8012025108858778E-5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61</v>
      </c>
      <c r="E60" s="166">
        <v>63</v>
      </c>
      <c r="F60" s="166">
        <v>14</v>
      </c>
      <c r="G60" s="166">
        <v>48</v>
      </c>
      <c r="H60" s="166">
        <v>28</v>
      </c>
      <c r="I60" s="167">
        <f t="shared" si="16"/>
        <v>-0.41666666666666663</v>
      </c>
      <c r="J60" s="166">
        <f t="shared" si="15"/>
        <v>-20</v>
      </c>
      <c r="K60" s="167">
        <f t="shared" si="17"/>
        <v>8.7801983948543023E-6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17</v>
      </c>
      <c r="E61" s="166">
        <v>11</v>
      </c>
      <c r="F61" s="166">
        <v>0</v>
      </c>
      <c r="G61" s="166">
        <v>0</v>
      </c>
      <c r="H61" s="166">
        <v>61</v>
      </c>
      <c r="I61" s="167" t="str">
        <f t="shared" si="16"/>
        <v>-</v>
      </c>
      <c r="J61" s="166">
        <f t="shared" si="15"/>
        <v>61</v>
      </c>
      <c r="K61" s="167">
        <f t="shared" si="17"/>
        <v>1.9128289360218302E-5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2558</v>
      </c>
      <c r="E62" s="171">
        <f t="shared" si="19"/>
        <v>1823</v>
      </c>
      <c r="F62" s="171">
        <f t="shared" si="19"/>
        <v>2159</v>
      </c>
      <c r="G62" s="171">
        <f t="shared" si="19"/>
        <v>3099</v>
      </c>
      <c r="H62" s="171">
        <f t="shared" si="19"/>
        <v>2872</v>
      </c>
      <c r="I62" s="172">
        <f t="shared" si="16"/>
        <v>-7.3249435301710242E-2</v>
      </c>
      <c r="J62" s="171">
        <f>H62-G62</f>
        <v>-227</v>
      </c>
      <c r="K62" s="172">
        <f t="shared" si="17"/>
        <v>9.0059749250076982E-4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6598</v>
      </c>
      <c r="E64" s="178">
        <v>137368</v>
      </c>
      <c r="F64" s="178">
        <v>132622</v>
      </c>
      <c r="G64" s="178">
        <v>99510</v>
      </c>
      <c r="H64" s="178">
        <v>107220</v>
      </c>
      <c r="I64" s="179">
        <f>IFERROR(H64/G64-1,"-")</f>
        <v>7.7479650286403468E-2</v>
      </c>
      <c r="J64" s="178">
        <f>H64-G64</f>
        <v>7710</v>
      </c>
      <c r="K64" s="179">
        <f>H64/H$8</f>
        <v>3.3621888282009939E-2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4812</v>
      </c>
      <c r="E65" s="162">
        <v>40192</v>
      </c>
      <c r="F65" s="162">
        <v>44490</v>
      </c>
      <c r="G65" s="162">
        <v>20634</v>
      </c>
      <c r="H65" s="162">
        <v>30091</v>
      </c>
      <c r="I65" s="163">
        <f>IFERROR(H65/G65-1,"-")</f>
        <v>0.45832121740816123</v>
      </c>
      <c r="J65" s="162">
        <f t="shared" ref="J65:J75" si="20">H65-G65</f>
        <v>9457</v>
      </c>
      <c r="K65" s="163">
        <f>H65/H$8</f>
        <v>9.4358910678414565E-3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4478</v>
      </c>
      <c r="E66" s="166">
        <v>33113</v>
      </c>
      <c r="F66" s="166">
        <v>28069</v>
      </c>
      <c r="G66" s="166">
        <v>7059</v>
      </c>
      <c r="H66" s="166">
        <v>7169</v>
      </c>
      <c r="I66" s="167">
        <f>IFERROR(H66/G66-1,"-")</f>
        <v>1.5582943759739232E-2</v>
      </c>
      <c r="J66" s="166">
        <f t="shared" si="20"/>
        <v>110</v>
      </c>
      <c r="K66" s="167">
        <f>H66/H$8</f>
        <v>2.2480443675968031E-3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334</v>
      </c>
      <c r="E67" s="166">
        <v>7079</v>
      </c>
      <c r="F67" s="166">
        <v>16421</v>
      </c>
      <c r="G67" s="166">
        <v>13575</v>
      </c>
      <c r="H67" s="166">
        <v>22922</v>
      </c>
      <c r="I67" s="167">
        <f>IFERROR(H67/G67-1,"-")</f>
        <v>0.68854511970534071</v>
      </c>
      <c r="J67" s="166">
        <f t="shared" si="20"/>
        <v>9347</v>
      </c>
      <c r="K67" s="167">
        <f>H67/H$8</f>
        <v>7.1878467002446543E-3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1786</v>
      </c>
      <c r="E68" s="162">
        <v>97176</v>
      </c>
      <c r="F68" s="162">
        <v>88132</v>
      </c>
      <c r="G68" s="162">
        <v>78876</v>
      </c>
      <c r="H68" s="162">
        <v>77129</v>
      </c>
      <c r="I68" s="163">
        <f>IFERROR(H68/G68-1,"-")</f>
        <v>-2.2148689081596395E-2</v>
      </c>
      <c r="J68" s="162">
        <f t="shared" si="20"/>
        <v>-1747</v>
      </c>
      <c r="K68" s="163">
        <f>H68/H$8</f>
        <v>2.4185997214168482E-2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0</v>
      </c>
      <c r="E69" s="166">
        <v>55357</v>
      </c>
      <c r="F69" s="166">
        <v>37244</v>
      </c>
      <c r="G69" s="166">
        <v>46489</v>
      </c>
      <c r="H69" s="166">
        <v>42784</v>
      </c>
      <c r="I69" s="167">
        <f t="shared" ref="I69:I76" si="21">IFERROR(H69/G69-1,"-")</f>
        <v>-7.9696272236443044E-2</v>
      </c>
      <c r="J69" s="166">
        <f t="shared" si="20"/>
        <v>-3705</v>
      </c>
      <c r="K69" s="167">
        <f t="shared" ref="K69:K76" si="22">H69/H$8</f>
        <v>1.3416143147337373E-2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256</v>
      </c>
      <c r="E70" s="166">
        <v>1577</v>
      </c>
      <c r="F70" s="166">
        <v>4584</v>
      </c>
      <c r="G70" s="166">
        <v>4680</v>
      </c>
      <c r="H70" s="166">
        <v>4528</v>
      </c>
      <c r="I70" s="167">
        <f t="shared" si="21"/>
        <v>-3.2478632478632474E-2</v>
      </c>
      <c r="J70" s="166">
        <f t="shared" si="20"/>
        <v>-152</v>
      </c>
      <c r="K70" s="167">
        <f t="shared" si="22"/>
        <v>1.4198835118535815E-3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759</v>
      </c>
      <c r="E71" s="166">
        <v>12259</v>
      </c>
      <c r="F71" s="166">
        <v>12028</v>
      </c>
      <c r="G71" s="166">
        <v>5749</v>
      </c>
      <c r="H71" s="166">
        <v>5796</v>
      </c>
      <c r="I71" s="167">
        <f t="shared" si="21"/>
        <v>8.1753348408419857E-3</v>
      </c>
      <c r="J71" s="166">
        <f t="shared" si="20"/>
        <v>47</v>
      </c>
      <c r="K71" s="167">
        <f t="shared" si="22"/>
        <v>1.8175010677348405E-3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48</v>
      </c>
      <c r="E72" s="166">
        <v>2346</v>
      </c>
      <c r="F72" s="166">
        <v>3564</v>
      </c>
      <c r="G72" s="166">
        <v>1956</v>
      </c>
      <c r="H72" s="166">
        <v>3849</v>
      </c>
      <c r="I72" s="167">
        <f t="shared" si="21"/>
        <v>0.96779141104294486</v>
      </c>
      <c r="J72" s="166">
        <f t="shared" si="20"/>
        <v>1893</v>
      </c>
      <c r="K72" s="167">
        <f t="shared" si="22"/>
        <v>1.2069637007783645E-3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272</v>
      </c>
      <c r="E73" s="166">
        <v>4173</v>
      </c>
      <c r="F73" s="166">
        <v>4232</v>
      </c>
      <c r="G73" s="166">
        <v>3193</v>
      </c>
      <c r="H73" s="166">
        <v>1492</v>
      </c>
      <c r="I73" s="167">
        <f t="shared" si="21"/>
        <v>-0.53272784215471347</v>
      </c>
      <c r="J73" s="166">
        <f t="shared" si="20"/>
        <v>-1701</v>
      </c>
      <c r="K73" s="167">
        <f t="shared" si="22"/>
        <v>4.6785914304009354E-4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91</v>
      </c>
      <c r="F74" s="166">
        <v>224</v>
      </c>
      <c r="G74" s="166">
        <v>80</v>
      </c>
      <c r="H74" s="166">
        <v>745</v>
      </c>
      <c r="I74" s="167">
        <f t="shared" si="21"/>
        <v>8.3125</v>
      </c>
      <c r="J74" s="166">
        <f t="shared" si="20"/>
        <v>665</v>
      </c>
      <c r="K74" s="167">
        <f t="shared" si="22"/>
        <v>2.3361599300594481E-4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31</v>
      </c>
      <c r="F75" s="166">
        <v>238</v>
      </c>
      <c r="G75" s="166">
        <v>0</v>
      </c>
      <c r="H75" s="166">
        <v>476</v>
      </c>
      <c r="I75" s="167" t="str">
        <f t="shared" si="21"/>
        <v>-</v>
      </c>
      <c r="J75" s="166">
        <f t="shared" si="20"/>
        <v>476</v>
      </c>
      <c r="K75" s="167">
        <f t="shared" si="22"/>
        <v>1.4926337271252313E-4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451</v>
      </c>
      <c r="E76" s="171">
        <f t="shared" si="24"/>
        <v>21342</v>
      </c>
      <c r="F76" s="171">
        <f t="shared" si="24"/>
        <v>26018</v>
      </c>
      <c r="G76" s="171">
        <f t="shared" si="24"/>
        <v>16729</v>
      </c>
      <c r="H76" s="171">
        <f t="shared" si="24"/>
        <v>17459</v>
      </c>
      <c r="I76" s="172">
        <f t="shared" si="21"/>
        <v>4.3636798374080854E-2</v>
      </c>
      <c r="J76" s="171">
        <f>H76-G76</f>
        <v>730</v>
      </c>
      <c r="K76" s="172">
        <f t="shared" si="22"/>
        <v>5.4747672777057596E-3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225677</v>
      </c>
      <c r="E78" s="178">
        <v>417659</v>
      </c>
      <c r="F78" s="178">
        <v>454413</v>
      </c>
      <c r="G78" s="178">
        <v>532065</v>
      </c>
      <c r="H78" s="178">
        <v>528377</v>
      </c>
      <c r="I78" s="179">
        <f>IFERROR(H78/G78-1,"-")</f>
        <v>-6.9314839352334623E-3</v>
      </c>
      <c r="J78" s="178">
        <f>H78-G78</f>
        <v>-3688</v>
      </c>
      <c r="K78" s="179">
        <f>H78/H$8</f>
        <v>0.1656876745456404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128184</v>
      </c>
      <c r="E79" s="162">
        <v>201715</v>
      </c>
      <c r="F79" s="162">
        <v>201058</v>
      </c>
      <c r="G79" s="162">
        <v>207746</v>
      </c>
      <c r="H79" s="162">
        <v>230795</v>
      </c>
      <c r="I79" s="163">
        <f>IFERROR(H79/G79-1,"-")</f>
        <v>0.11094798455806609</v>
      </c>
      <c r="J79" s="162">
        <f t="shared" ref="J79:J89" si="25">H79-G79</f>
        <v>23049</v>
      </c>
      <c r="K79" s="163">
        <f>H79/H$8</f>
        <v>7.2372353162157094E-2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30117</v>
      </c>
      <c r="E80" s="166">
        <v>45512</v>
      </c>
      <c r="F80" s="166">
        <v>39459</v>
      </c>
      <c r="G80" s="166">
        <v>44651</v>
      </c>
      <c r="H80" s="166">
        <v>34478</v>
      </c>
      <c r="I80" s="167">
        <f>IFERROR(H80/G80-1,"-")</f>
        <v>-0.22783364314349064</v>
      </c>
      <c r="J80" s="166">
        <f t="shared" si="25"/>
        <v>-10173</v>
      </c>
      <c r="K80" s="167">
        <f>H80/H$8</f>
        <v>1.0811560009206665E-2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98067</v>
      </c>
      <c r="E81" s="166">
        <v>156203</v>
      </c>
      <c r="F81" s="166">
        <v>161599</v>
      </c>
      <c r="G81" s="166">
        <v>163095</v>
      </c>
      <c r="H81" s="166">
        <v>196317</v>
      </c>
      <c r="I81" s="167">
        <f>IFERROR(H81/G81-1,"-")</f>
        <v>0.2036972316747907</v>
      </c>
      <c r="J81" s="166">
        <f t="shared" si="25"/>
        <v>33222</v>
      </c>
      <c r="K81" s="167">
        <f>H81/H$8</f>
        <v>6.1560793152950426E-2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97493</v>
      </c>
      <c r="E82" s="162">
        <v>215944</v>
      </c>
      <c r="F82" s="162">
        <v>253355</v>
      </c>
      <c r="G82" s="162">
        <v>324319</v>
      </c>
      <c r="H82" s="162">
        <v>297582</v>
      </c>
      <c r="I82" s="163">
        <f>IFERROR(H82/G82-1,"-")</f>
        <v>-8.2440436730502942E-2</v>
      </c>
      <c r="J82" s="162">
        <f t="shared" si="25"/>
        <v>-26737</v>
      </c>
      <c r="K82" s="163">
        <f>H82/H$8</f>
        <v>9.3315321383483321E-2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6240</v>
      </c>
      <c r="E83" s="166">
        <v>54259</v>
      </c>
      <c r="F83" s="166">
        <v>61706</v>
      </c>
      <c r="G83" s="166">
        <v>73992</v>
      </c>
      <c r="H83" s="166">
        <v>82757</v>
      </c>
      <c r="I83" s="167">
        <f t="shared" ref="I83:I90" si="26">IFERROR(H83/G83-1,"-")</f>
        <v>0.11845875229754577</v>
      </c>
      <c r="J83" s="166">
        <f t="shared" si="25"/>
        <v>8765</v>
      </c>
      <c r="K83" s="167">
        <f t="shared" ref="K83:K90" si="27">H83/H$8</f>
        <v>2.5950817091534194E-2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31188</v>
      </c>
      <c r="E84" s="166">
        <v>65143</v>
      </c>
      <c r="F84" s="166">
        <v>61051</v>
      </c>
      <c r="G84" s="166">
        <v>76623</v>
      </c>
      <c r="H84" s="166">
        <v>58649</v>
      </c>
      <c r="I84" s="167">
        <f t="shared" si="26"/>
        <v>-0.2345770852094019</v>
      </c>
      <c r="J84" s="166">
        <f t="shared" si="25"/>
        <v>-17974</v>
      </c>
      <c r="K84" s="167">
        <f t="shared" si="27"/>
        <v>1.8391066273564641E-2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11639</v>
      </c>
      <c r="E85" s="166">
        <v>15423</v>
      </c>
      <c r="F85" s="166">
        <v>21776</v>
      </c>
      <c r="G85" s="166">
        <v>38922</v>
      </c>
      <c r="H85" s="166">
        <v>36519</v>
      </c>
      <c r="I85" s="167">
        <f t="shared" si="26"/>
        <v>-6.173886234006476E-2</v>
      </c>
      <c r="J85" s="166">
        <f t="shared" si="25"/>
        <v>-2403</v>
      </c>
      <c r="K85" s="167">
        <f t="shared" si="27"/>
        <v>1.1451573756488724E-2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3777</v>
      </c>
      <c r="E86" s="166">
        <v>7258</v>
      </c>
      <c r="F86" s="166">
        <v>9426</v>
      </c>
      <c r="G86" s="166">
        <v>17870</v>
      </c>
      <c r="H86" s="166">
        <v>12608</v>
      </c>
      <c r="I86" s="167">
        <f t="shared" si="26"/>
        <v>-0.29445998880805824</v>
      </c>
      <c r="J86" s="166">
        <f t="shared" si="25"/>
        <v>-5262</v>
      </c>
      <c r="K86" s="167">
        <f t="shared" si="27"/>
        <v>3.9535979057972511E-3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2335</v>
      </c>
      <c r="E87" s="166">
        <v>3144</v>
      </c>
      <c r="F87" s="166">
        <v>5343</v>
      </c>
      <c r="G87" s="166">
        <v>8924</v>
      </c>
      <c r="H87" s="166">
        <v>6536</v>
      </c>
      <c r="I87" s="167">
        <f t="shared" si="26"/>
        <v>-0.26759300761990135</v>
      </c>
      <c r="J87" s="166">
        <f t="shared" si="25"/>
        <v>-2388</v>
      </c>
      <c r="K87" s="167">
        <f t="shared" si="27"/>
        <v>2.0495491681702758E-3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915</v>
      </c>
      <c r="E88" s="166">
        <v>2777</v>
      </c>
      <c r="F88" s="166">
        <v>1227</v>
      </c>
      <c r="G88" s="166">
        <v>1623</v>
      </c>
      <c r="H88" s="166">
        <v>3070</v>
      </c>
      <c r="I88" s="167">
        <f t="shared" si="26"/>
        <v>0.8915588416512632</v>
      </c>
      <c r="J88" s="166">
        <f t="shared" si="25"/>
        <v>1447</v>
      </c>
      <c r="K88" s="167">
        <f t="shared" si="27"/>
        <v>9.626860382929538E-4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212</v>
      </c>
      <c r="E89" s="166">
        <v>1013</v>
      </c>
      <c r="F89" s="166">
        <v>1082</v>
      </c>
      <c r="G89" s="166">
        <v>428</v>
      </c>
      <c r="H89" s="166">
        <v>386</v>
      </c>
      <c r="I89" s="167">
        <f t="shared" si="26"/>
        <v>-9.8130841121495282E-2</v>
      </c>
      <c r="J89" s="166">
        <f t="shared" si="25"/>
        <v>-42</v>
      </c>
      <c r="K89" s="167">
        <f t="shared" si="27"/>
        <v>1.210413064433486E-4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41187</v>
      </c>
      <c r="E90" s="171">
        <f t="shared" si="29"/>
        <v>66927</v>
      </c>
      <c r="F90" s="171">
        <f t="shared" si="29"/>
        <v>91744</v>
      </c>
      <c r="G90" s="171">
        <f t="shared" si="29"/>
        <v>105937</v>
      </c>
      <c r="H90" s="171">
        <f t="shared" si="29"/>
        <v>97057</v>
      </c>
      <c r="I90" s="172">
        <f t="shared" si="26"/>
        <v>-8.3823404476245367E-2</v>
      </c>
      <c r="J90" s="171">
        <f>H90-G90</f>
        <v>-8880</v>
      </c>
      <c r="K90" s="172">
        <f t="shared" si="27"/>
        <v>3.0434989843191929E-2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5672</v>
      </c>
      <c r="E92" s="178">
        <v>10710</v>
      </c>
      <c r="F92" s="178">
        <v>9594</v>
      </c>
      <c r="G92" s="178">
        <v>10140</v>
      </c>
      <c r="H92" s="178">
        <v>9995</v>
      </c>
      <c r="I92" s="179">
        <f>IFERROR(H92/G92-1,"-")</f>
        <v>-1.429980276134124E-2</v>
      </c>
      <c r="J92" s="178">
        <f>H92-G92</f>
        <v>-145</v>
      </c>
      <c r="K92" s="179">
        <f>H92/H$8</f>
        <v>3.1342172484488838E-3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3172</v>
      </c>
      <c r="E93" s="162">
        <v>6763</v>
      </c>
      <c r="F93" s="162">
        <v>6308</v>
      </c>
      <c r="G93" s="162">
        <v>6741</v>
      </c>
      <c r="H93" s="162">
        <v>6401</v>
      </c>
      <c r="I93" s="163">
        <f>IFERROR(H93/G93-1,"-")</f>
        <v>-5.0437620531078475E-2</v>
      </c>
      <c r="J93" s="162">
        <f t="shared" ref="J93:J103" si="30">H93-G93</f>
        <v>-340</v>
      </c>
      <c r="K93" s="163">
        <f>H93/H$8</f>
        <v>2.0072160687665138E-3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1191</v>
      </c>
      <c r="E94" s="166">
        <v>2851</v>
      </c>
      <c r="F94" s="166">
        <v>2003</v>
      </c>
      <c r="G94" s="166">
        <v>2667</v>
      </c>
      <c r="H94" s="166">
        <v>2062</v>
      </c>
      <c r="I94" s="167">
        <f>IFERROR(H94/G94-1,"-")</f>
        <v>-0.22684664416947886</v>
      </c>
      <c r="J94" s="166">
        <f t="shared" si="30"/>
        <v>-605</v>
      </c>
      <c r="K94" s="167">
        <f>H94/H$8</f>
        <v>6.4659889607819891E-4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1981</v>
      </c>
      <c r="E95" s="166">
        <v>3912</v>
      </c>
      <c r="F95" s="166">
        <v>4305</v>
      </c>
      <c r="G95" s="166">
        <v>4074</v>
      </c>
      <c r="H95" s="166">
        <v>4339</v>
      </c>
      <c r="I95" s="167">
        <f>IFERROR(H95/G95-1,"-")</f>
        <v>6.5046637211585656E-2</v>
      </c>
      <c r="J95" s="166">
        <f t="shared" si="30"/>
        <v>265</v>
      </c>
      <c r="K95" s="167">
        <f>H95/H$8</f>
        <v>1.3606171726883148E-3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2500</v>
      </c>
      <c r="E96" s="162">
        <v>3947</v>
      </c>
      <c r="F96" s="162">
        <v>3286</v>
      </c>
      <c r="G96" s="162">
        <v>3399</v>
      </c>
      <c r="H96" s="162">
        <v>3594</v>
      </c>
      <c r="I96" s="163">
        <f>IFERROR(H96/G96-1,"-")</f>
        <v>5.7369814651368145E-2</v>
      </c>
      <c r="J96" s="162">
        <f t="shared" si="30"/>
        <v>195</v>
      </c>
      <c r="K96" s="163">
        <f>H96/H$8</f>
        <v>1.12700117968237E-3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184</v>
      </c>
      <c r="E97" s="166">
        <v>456</v>
      </c>
      <c r="F97" s="166">
        <v>444</v>
      </c>
      <c r="G97" s="166">
        <v>401</v>
      </c>
      <c r="H97" s="166">
        <v>401</v>
      </c>
      <c r="I97" s="167">
        <f t="shared" ref="I97:I104" si="31">IFERROR(H97/G97-1,"-")</f>
        <v>0</v>
      </c>
      <c r="J97" s="166">
        <f t="shared" si="30"/>
        <v>0</v>
      </c>
      <c r="K97" s="167">
        <f t="shared" ref="K97:K104" si="32">H97/H$8</f>
        <v>1.2574498415487769E-4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856</v>
      </c>
      <c r="E98" s="166">
        <v>945</v>
      </c>
      <c r="F98" s="166">
        <v>427</v>
      </c>
      <c r="G98" s="166">
        <v>454</v>
      </c>
      <c r="H98" s="166">
        <v>390</v>
      </c>
      <c r="I98" s="167">
        <f t="shared" si="31"/>
        <v>-0.1409691629955947</v>
      </c>
      <c r="J98" s="166">
        <f t="shared" si="30"/>
        <v>-64</v>
      </c>
      <c r="K98" s="167">
        <f t="shared" si="32"/>
        <v>1.2229562049975636E-4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421</v>
      </c>
      <c r="E99" s="166">
        <v>580</v>
      </c>
      <c r="F99" s="166">
        <v>379</v>
      </c>
      <c r="G99" s="166">
        <v>596</v>
      </c>
      <c r="H99" s="166">
        <v>405</v>
      </c>
      <c r="I99" s="167">
        <f t="shared" si="31"/>
        <v>-0.32046979865771807</v>
      </c>
      <c r="J99" s="166">
        <f t="shared" si="30"/>
        <v>-191</v>
      </c>
      <c r="K99" s="167">
        <f t="shared" si="32"/>
        <v>1.2699929821128543E-4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37</v>
      </c>
      <c r="E100" s="166">
        <v>155</v>
      </c>
      <c r="F100" s="166">
        <v>176</v>
      </c>
      <c r="G100" s="166">
        <v>134</v>
      </c>
      <c r="H100" s="166">
        <v>130</v>
      </c>
      <c r="I100" s="167">
        <f t="shared" si="31"/>
        <v>-2.9850746268656692E-2</v>
      </c>
      <c r="J100" s="166">
        <f t="shared" si="30"/>
        <v>-4</v>
      </c>
      <c r="K100" s="167">
        <f t="shared" si="32"/>
        <v>4.0765206833252118E-5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108</v>
      </c>
      <c r="E101" s="166">
        <v>209</v>
      </c>
      <c r="F101" s="166">
        <v>111</v>
      </c>
      <c r="G101" s="166">
        <v>59</v>
      </c>
      <c r="H101" s="166">
        <v>178</v>
      </c>
      <c r="I101" s="167">
        <f t="shared" si="31"/>
        <v>2.0169491525423728</v>
      </c>
      <c r="J101" s="166">
        <f t="shared" si="30"/>
        <v>119</v>
      </c>
      <c r="K101" s="167">
        <f t="shared" si="32"/>
        <v>5.5816975510145206E-5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2</v>
      </c>
      <c r="E102" s="166">
        <v>17</v>
      </c>
      <c r="F102" s="166">
        <v>35</v>
      </c>
      <c r="G102" s="166">
        <v>45</v>
      </c>
      <c r="H102" s="166">
        <v>45</v>
      </c>
      <c r="I102" s="167">
        <f t="shared" si="31"/>
        <v>0</v>
      </c>
      <c r="J102" s="166">
        <f t="shared" si="30"/>
        <v>0</v>
      </c>
      <c r="K102" s="167">
        <f t="shared" si="32"/>
        <v>1.4111033134587272E-5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7</v>
      </c>
      <c r="E103" s="166">
        <v>10</v>
      </c>
      <c r="F103" s="166">
        <v>29</v>
      </c>
      <c r="G103" s="166">
        <v>2</v>
      </c>
      <c r="H103" s="166">
        <v>20</v>
      </c>
      <c r="I103" s="167">
        <f t="shared" si="31"/>
        <v>9</v>
      </c>
      <c r="J103" s="166">
        <f t="shared" si="30"/>
        <v>18</v>
      </c>
      <c r="K103" s="167">
        <f t="shared" si="32"/>
        <v>6.2715702820387871E-6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885</v>
      </c>
      <c r="E104" s="171">
        <f t="shared" si="34"/>
        <v>1575</v>
      </c>
      <c r="F104" s="171">
        <f t="shared" si="34"/>
        <v>1685</v>
      </c>
      <c r="G104" s="171">
        <f t="shared" si="34"/>
        <v>1708</v>
      </c>
      <c r="H104" s="171">
        <f t="shared" si="34"/>
        <v>2025</v>
      </c>
      <c r="I104" s="172">
        <f t="shared" si="31"/>
        <v>0.18559718969555039</v>
      </c>
      <c r="J104" s="171">
        <f>H104-G104</f>
        <v>317</v>
      </c>
      <c r="K104" s="172">
        <f t="shared" si="32"/>
        <v>6.3499649105642716E-4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75700</v>
      </c>
      <c r="E106" s="178">
        <v>99960</v>
      </c>
      <c r="F106" s="178">
        <v>125973</v>
      </c>
      <c r="G106" s="178">
        <v>138511</v>
      </c>
      <c r="H106" s="178">
        <v>152631</v>
      </c>
      <c r="I106" s="179">
        <f>IFERROR(H106/G106-1,"-")</f>
        <v>0.10194136205788706</v>
      </c>
      <c r="J106" s="178">
        <f>H106-G106</f>
        <v>14120</v>
      </c>
      <c r="K106" s="179">
        <f>H106/H$8</f>
        <v>4.7861802185893108E-2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28666</v>
      </c>
      <c r="E107" s="162">
        <v>19252</v>
      </c>
      <c r="F107" s="162">
        <v>27286</v>
      </c>
      <c r="G107" s="162">
        <v>25644</v>
      </c>
      <c r="H107" s="162">
        <v>35596</v>
      </c>
      <c r="I107" s="163">
        <f>IFERROR(H107/G107-1,"-")</f>
        <v>0.38808298237404459</v>
      </c>
      <c r="J107" s="162">
        <f t="shared" ref="J107:J117" si="35">H107-G107</f>
        <v>9952</v>
      </c>
      <c r="K107" s="163">
        <f>H107/H$8</f>
        <v>1.1162140787972633E-2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10078</v>
      </c>
      <c r="E108" s="166">
        <v>3159</v>
      </c>
      <c r="F108" s="166">
        <v>7801</v>
      </c>
      <c r="G108" s="166">
        <v>8722</v>
      </c>
      <c r="H108" s="166">
        <v>17929</v>
      </c>
      <c r="I108" s="167">
        <f>IFERROR(H108/G108-1,"-")</f>
        <v>1.0556065122678286</v>
      </c>
      <c r="J108" s="166">
        <f t="shared" si="35"/>
        <v>9207</v>
      </c>
      <c r="K108" s="167">
        <f>H108/H$8</f>
        <v>5.6221491793336711E-3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18588</v>
      </c>
      <c r="E109" s="166">
        <v>16093</v>
      </c>
      <c r="F109" s="166">
        <v>19485</v>
      </c>
      <c r="G109" s="166">
        <v>16922</v>
      </c>
      <c r="H109" s="166">
        <v>17667</v>
      </c>
      <c r="I109" s="167">
        <f>IFERROR(H109/G109-1,"-")</f>
        <v>4.4025528897293498E-2</v>
      </c>
      <c r="J109" s="166">
        <f t="shared" si="35"/>
        <v>745</v>
      </c>
      <c r="K109" s="167">
        <f>H109/H$8</f>
        <v>5.5399916086389623E-3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47034</v>
      </c>
      <c r="E110" s="162">
        <v>80708</v>
      </c>
      <c r="F110" s="162">
        <v>98687</v>
      </c>
      <c r="G110" s="162">
        <v>112867</v>
      </c>
      <c r="H110" s="162">
        <v>117035</v>
      </c>
      <c r="I110" s="163">
        <f>IFERROR(H110/G110-1,"-")</f>
        <v>3.6928420175959209E-2</v>
      </c>
      <c r="J110" s="162">
        <f t="shared" si="35"/>
        <v>4168</v>
      </c>
      <c r="K110" s="163">
        <f>H110/H$8</f>
        <v>3.6699661397920476E-2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10333</v>
      </c>
      <c r="E111" s="166">
        <v>46134</v>
      </c>
      <c r="F111" s="166">
        <v>55757</v>
      </c>
      <c r="G111" s="166">
        <v>75808</v>
      </c>
      <c r="H111" s="166">
        <v>78839</v>
      </c>
      <c r="I111" s="167">
        <f t="shared" ref="I111:I118" si="36">IFERROR(H111/G111-1,"-")</f>
        <v>3.9982587589700191E-2</v>
      </c>
      <c r="J111" s="166">
        <f t="shared" si="35"/>
        <v>3031</v>
      </c>
      <c r="K111" s="167">
        <f t="shared" ref="K111:K118" si="37">H111/H$8</f>
        <v>2.4722216473282797E-2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5536</v>
      </c>
      <c r="E112" s="166">
        <v>3214</v>
      </c>
      <c r="F112" s="166">
        <v>2579</v>
      </c>
      <c r="G112" s="166">
        <v>3664</v>
      </c>
      <c r="H112" s="166">
        <v>2419</v>
      </c>
      <c r="I112" s="167">
        <f t="shared" si="36"/>
        <v>-0.33979257641921401</v>
      </c>
      <c r="J112" s="166">
        <f t="shared" si="35"/>
        <v>-1245</v>
      </c>
      <c r="K112" s="167">
        <f t="shared" si="37"/>
        <v>7.5854642561259131E-4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8515</v>
      </c>
      <c r="E113" s="166">
        <v>3821</v>
      </c>
      <c r="F113" s="166">
        <v>5284</v>
      </c>
      <c r="G113" s="166">
        <v>6802</v>
      </c>
      <c r="H113" s="166">
        <v>6548</v>
      </c>
      <c r="I113" s="167">
        <f t="shared" si="36"/>
        <v>-3.7341958247574247E-2</v>
      </c>
      <c r="J113" s="166">
        <f t="shared" si="35"/>
        <v>-254</v>
      </c>
      <c r="K113" s="167">
        <f t="shared" si="37"/>
        <v>2.0533121103394991E-3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4008</v>
      </c>
      <c r="E114" s="166">
        <v>2052</v>
      </c>
      <c r="F114" s="166">
        <v>3330</v>
      </c>
      <c r="G114" s="166">
        <v>2447</v>
      </c>
      <c r="H114" s="166">
        <v>6036</v>
      </c>
      <c r="I114" s="167">
        <f t="shared" si="36"/>
        <v>1.46669391091132</v>
      </c>
      <c r="J114" s="166">
        <f t="shared" si="35"/>
        <v>3589</v>
      </c>
      <c r="K114" s="167">
        <f t="shared" si="37"/>
        <v>1.892759911119306E-3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6248</v>
      </c>
      <c r="E115" s="166">
        <v>5024</v>
      </c>
      <c r="F115" s="166">
        <v>11773</v>
      </c>
      <c r="G115" s="166">
        <v>2649</v>
      </c>
      <c r="H115" s="166">
        <v>4265</v>
      </c>
      <c r="I115" s="167">
        <f t="shared" si="36"/>
        <v>0.61004152510381271</v>
      </c>
      <c r="J115" s="166">
        <f t="shared" si="35"/>
        <v>1616</v>
      </c>
      <c r="K115" s="167">
        <f t="shared" si="37"/>
        <v>1.3374123626447713E-3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224</v>
      </c>
      <c r="E116" s="166">
        <v>183</v>
      </c>
      <c r="F116" s="166">
        <v>1581</v>
      </c>
      <c r="G116" s="166">
        <v>207</v>
      </c>
      <c r="H116" s="166">
        <v>310</v>
      </c>
      <c r="I116" s="167">
        <f t="shared" si="36"/>
        <v>0.49758454106280192</v>
      </c>
      <c r="J116" s="166">
        <f t="shared" si="35"/>
        <v>103</v>
      </c>
      <c r="K116" s="167">
        <f t="shared" si="37"/>
        <v>9.7209339371601199E-5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</v>
      </c>
      <c r="E117" s="166">
        <v>26</v>
      </c>
      <c r="F117" s="166">
        <v>81</v>
      </c>
      <c r="G117" s="166">
        <v>384</v>
      </c>
      <c r="H117" s="166">
        <v>103</v>
      </c>
      <c r="I117" s="167">
        <f t="shared" si="36"/>
        <v>-0.73177083333333326</v>
      </c>
      <c r="J117" s="166">
        <f t="shared" si="35"/>
        <v>-281</v>
      </c>
      <c r="K117" s="167">
        <f t="shared" si="37"/>
        <v>3.2298586952499755E-5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12169</v>
      </c>
      <c r="E118" s="171">
        <f t="shared" si="39"/>
        <v>20254</v>
      </c>
      <c r="F118" s="171">
        <f t="shared" si="39"/>
        <v>18302</v>
      </c>
      <c r="G118" s="171">
        <f t="shared" si="39"/>
        <v>20906</v>
      </c>
      <c r="H118" s="171">
        <f t="shared" si="39"/>
        <v>18515</v>
      </c>
      <c r="I118" s="172">
        <f t="shared" si="36"/>
        <v>-0.11436908064670426</v>
      </c>
      <c r="J118" s="171">
        <f>H118-G118</f>
        <v>-2391</v>
      </c>
      <c r="K118" s="172">
        <f t="shared" si="37"/>
        <v>5.8059061885974072E-3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31224</v>
      </c>
      <c r="E120" s="178">
        <v>43286</v>
      </c>
      <c r="F120" s="178">
        <v>40407</v>
      </c>
      <c r="G120" s="178">
        <v>45242</v>
      </c>
      <c r="H120" s="178">
        <v>49837</v>
      </c>
      <c r="I120" s="179">
        <f>IFERROR(H120/G120-1,"-")</f>
        <v>0.10156491755448482</v>
      </c>
      <c r="J120" s="178">
        <f>H120-G120</f>
        <v>4595</v>
      </c>
      <c r="K120" s="179">
        <f>H120/H$8</f>
        <v>1.5627812407298353E-2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20547</v>
      </c>
      <c r="E121" s="162">
        <v>25584</v>
      </c>
      <c r="F121" s="162">
        <v>25078</v>
      </c>
      <c r="G121" s="162">
        <v>30089</v>
      </c>
      <c r="H121" s="162">
        <v>32508</v>
      </c>
      <c r="I121" s="163">
        <f>IFERROR(H121/G121-1,"-")</f>
        <v>8.0394828674930974E-2</v>
      </c>
      <c r="J121" s="162">
        <f t="shared" ref="J121:J131" si="40">H121-G121</f>
        <v>2419</v>
      </c>
      <c r="K121" s="163">
        <f>H121/H$8</f>
        <v>1.0193810336425845E-2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8691</v>
      </c>
      <c r="E122" s="166">
        <v>13253</v>
      </c>
      <c r="F122" s="166">
        <v>8612</v>
      </c>
      <c r="G122" s="166">
        <v>17033</v>
      </c>
      <c r="H122" s="166">
        <v>18427</v>
      </c>
      <c r="I122" s="167">
        <f>IFERROR(H122/G122-1,"-")</f>
        <v>8.1841131920389776E-2</v>
      </c>
      <c r="J122" s="166">
        <f t="shared" si="40"/>
        <v>1394</v>
      </c>
      <c r="K122" s="167">
        <f>H122/H$8</f>
        <v>5.7783112793564368E-3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11856</v>
      </c>
      <c r="E123" s="166">
        <v>12331</v>
      </c>
      <c r="F123" s="166">
        <v>16466</v>
      </c>
      <c r="G123" s="166">
        <v>13056</v>
      </c>
      <c r="H123" s="166">
        <v>14081</v>
      </c>
      <c r="I123" s="167">
        <f>IFERROR(H123/G123-1,"-")</f>
        <v>7.8507965686274606E-2</v>
      </c>
      <c r="J123" s="166">
        <f t="shared" si="40"/>
        <v>1025</v>
      </c>
      <c r="K123" s="167">
        <f>H123/H$8</f>
        <v>4.415499057069408E-3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10677</v>
      </c>
      <c r="E124" s="162">
        <v>17702</v>
      </c>
      <c r="F124" s="162">
        <v>15329</v>
      </c>
      <c r="G124" s="162">
        <v>15153</v>
      </c>
      <c r="H124" s="162">
        <v>17329</v>
      </c>
      <c r="I124" s="163">
        <f>IFERROR(H124/G124-1,"-")</f>
        <v>0.14360192701115282</v>
      </c>
      <c r="J124" s="162">
        <f t="shared" si="40"/>
        <v>2176</v>
      </c>
      <c r="K124" s="163">
        <f>H124/H$8</f>
        <v>5.4340020708725069E-3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433</v>
      </c>
      <c r="E125" s="166">
        <v>2896</v>
      </c>
      <c r="F125" s="166">
        <v>1965</v>
      </c>
      <c r="G125" s="166">
        <v>1886</v>
      </c>
      <c r="H125" s="166">
        <v>1824</v>
      </c>
      <c r="I125" s="167">
        <f t="shared" ref="I125:I132" si="41">IFERROR(H125/G125-1,"-")</f>
        <v>-3.2873806998939603E-2</v>
      </c>
      <c r="J125" s="166">
        <f t="shared" si="40"/>
        <v>-62</v>
      </c>
      <c r="K125" s="167">
        <f t="shared" ref="K125:K132" si="42">H125/H$8</f>
        <v>5.7196720972193735E-4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1279</v>
      </c>
      <c r="E126" s="166">
        <v>2041</v>
      </c>
      <c r="F126" s="166">
        <v>1913</v>
      </c>
      <c r="G126" s="166">
        <v>1547</v>
      </c>
      <c r="H126" s="166">
        <v>1778</v>
      </c>
      <c r="I126" s="167">
        <f t="shared" si="41"/>
        <v>0.14932126696832571</v>
      </c>
      <c r="J126" s="166">
        <f t="shared" si="40"/>
        <v>231</v>
      </c>
      <c r="K126" s="167">
        <f t="shared" si="42"/>
        <v>5.5754259807324822E-4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1461</v>
      </c>
      <c r="E127" s="166">
        <v>1231</v>
      </c>
      <c r="F127" s="166">
        <v>1543</v>
      </c>
      <c r="G127" s="166">
        <v>1293</v>
      </c>
      <c r="H127" s="166">
        <v>2132</v>
      </c>
      <c r="I127" s="167">
        <f t="shared" si="41"/>
        <v>0.64887857695282292</v>
      </c>
      <c r="J127" s="166">
        <f t="shared" si="40"/>
        <v>839</v>
      </c>
      <c r="K127" s="167">
        <f t="shared" si="42"/>
        <v>6.6854939206533468E-4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428</v>
      </c>
      <c r="E128" s="166">
        <v>244</v>
      </c>
      <c r="F128" s="166">
        <v>569</v>
      </c>
      <c r="G128" s="166">
        <v>431</v>
      </c>
      <c r="H128" s="166">
        <v>835</v>
      </c>
      <c r="I128" s="167">
        <f t="shared" si="41"/>
        <v>0.93735498839907194</v>
      </c>
      <c r="J128" s="166">
        <f t="shared" si="40"/>
        <v>404</v>
      </c>
      <c r="K128" s="167">
        <f t="shared" si="42"/>
        <v>2.6183805927511934E-4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213</v>
      </c>
      <c r="E129" s="166">
        <v>406</v>
      </c>
      <c r="F129" s="166">
        <v>344</v>
      </c>
      <c r="G129" s="166">
        <v>325</v>
      </c>
      <c r="H129" s="166">
        <v>634</v>
      </c>
      <c r="I129" s="167">
        <f t="shared" si="41"/>
        <v>0.95076923076923081</v>
      </c>
      <c r="J129" s="166">
        <f t="shared" si="40"/>
        <v>309</v>
      </c>
      <c r="K129" s="167">
        <f t="shared" si="42"/>
        <v>1.9880877794062956E-4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109</v>
      </c>
      <c r="E130" s="166">
        <v>118</v>
      </c>
      <c r="F130" s="166">
        <v>144</v>
      </c>
      <c r="G130" s="166">
        <v>319</v>
      </c>
      <c r="H130" s="166">
        <v>102</v>
      </c>
      <c r="I130" s="167">
        <f t="shared" si="41"/>
        <v>-0.68025078369905956</v>
      </c>
      <c r="J130" s="166">
        <f t="shared" si="40"/>
        <v>-217</v>
      </c>
      <c r="K130" s="167">
        <f t="shared" si="42"/>
        <v>3.1985008438397814E-5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94</v>
      </c>
      <c r="E131" s="166">
        <v>64</v>
      </c>
      <c r="F131" s="166">
        <v>141</v>
      </c>
      <c r="G131" s="166">
        <v>175</v>
      </c>
      <c r="H131" s="166">
        <v>197</v>
      </c>
      <c r="I131" s="167">
        <f t="shared" si="41"/>
        <v>0.12571428571428567</v>
      </c>
      <c r="J131" s="166">
        <f t="shared" si="40"/>
        <v>22</v>
      </c>
      <c r="K131" s="167">
        <f t="shared" si="42"/>
        <v>6.1774967278082049E-5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6660</v>
      </c>
      <c r="E132" s="171">
        <f t="shared" si="44"/>
        <v>10702</v>
      </c>
      <c r="F132" s="171">
        <f t="shared" si="44"/>
        <v>8710</v>
      </c>
      <c r="G132" s="171">
        <f t="shared" si="44"/>
        <v>9177</v>
      </c>
      <c r="H132" s="171">
        <f t="shared" si="44"/>
        <v>9827</v>
      </c>
      <c r="I132" s="172">
        <f t="shared" si="41"/>
        <v>7.0829247030619991E-2</v>
      </c>
      <c r="J132" s="171">
        <f>H132-G132</f>
        <v>650</v>
      </c>
      <c r="K132" s="172">
        <f t="shared" si="42"/>
        <v>3.0815360580797582E-3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61086</v>
      </c>
      <c r="E134" s="178">
        <v>159520</v>
      </c>
      <c r="F134" s="178">
        <v>166431</v>
      </c>
      <c r="G134" s="178">
        <v>173767</v>
      </c>
      <c r="H134" s="178">
        <v>184020</v>
      </c>
      <c r="I134" s="179">
        <f>IFERROR(H134/G134-1,"-")</f>
        <v>5.9004298859967719E-2</v>
      </c>
      <c r="J134" s="178">
        <f>H134-G134</f>
        <v>10253</v>
      </c>
      <c r="K134" s="179">
        <f>H134/H$8</f>
        <v>5.770471816503888E-2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18335</v>
      </c>
      <c r="E135" s="162">
        <v>16871</v>
      </c>
      <c r="F135" s="162">
        <v>16350</v>
      </c>
      <c r="G135" s="162">
        <v>15147</v>
      </c>
      <c r="H135" s="162">
        <v>18728</v>
      </c>
      <c r="I135" s="163">
        <f>IFERROR(H135/G135-1,"-")</f>
        <v>0.23641645210272655</v>
      </c>
      <c r="J135" s="162">
        <f t="shared" ref="J135:J145" si="45">H135-G135</f>
        <v>3581</v>
      </c>
      <c r="K135" s="163">
        <f>H135/H$8</f>
        <v>5.8726984121011206E-3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6972</v>
      </c>
      <c r="E136" s="166">
        <v>8428</v>
      </c>
      <c r="F136" s="166">
        <v>8185</v>
      </c>
      <c r="G136" s="166">
        <v>7798</v>
      </c>
      <c r="H136" s="166">
        <v>11142</v>
      </c>
      <c r="I136" s="167">
        <f>IFERROR(H136/G136-1,"-")</f>
        <v>0.42882790459092068</v>
      </c>
      <c r="J136" s="166">
        <f t="shared" si="45"/>
        <v>3344</v>
      </c>
      <c r="K136" s="167">
        <f>H136/H$8</f>
        <v>3.4938918041238082E-3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11363</v>
      </c>
      <c r="E137" s="166">
        <v>8443</v>
      </c>
      <c r="F137" s="166">
        <v>8165</v>
      </c>
      <c r="G137" s="166">
        <v>7349</v>
      </c>
      <c r="H137" s="166">
        <v>7586</v>
      </c>
      <c r="I137" s="167">
        <f>IFERROR(H137/G137-1,"-")</f>
        <v>3.2249285617090839E-2</v>
      </c>
      <c r="J137" s="166">
        <f t="shared" si="45"/>
        <v>237</v>
      </c>
      <c r="K137" s="167">
        <f>H137/H$8</f>
        <v>2.378806607977312E-3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42751</v>
      </c>
      <c r="E138" s="162">
        <v>142649</v>
      </c>
      <c r="F138" s="162">
        <v>150081</v>
      </c>
      <c r="G138" s="162">
        <v>158620</v>
      </c>
      <c r="H138" s="162">
        <v>165292</v>
      </c>
      <c r="I138" s="163">
        <f>IFERROR(H138/G138-1,"-")</f>
        <v>4.2062791577354597E-2</v>
      </c>
      <c r="J138" s="162">
        <f t="shared" si="45"/>
        <v>6672</v>
      </c>
      <c r="K138" s="163">
        <f>H138/H$8</f>
        <v>5.1832019752937761E-2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4225</v>
      </c>
      <c r="E139" s="166">
        <v>64510</v>
      </c>
      <c r="F139" s="166">
        <v>67918</v>
      </c>
      <c r="G139" s="166">
        <v>76495</v>
      </c>
      <c r="H139" s="166">
        <v>70312</v>
      </c>
      <c r="I139" s="167">
        <f t="shared" ref="I139:I146" si="46">IFERROR(H139/G139-1,"-")</f>
        <v>-8.0828812340675849E-2</v>
      </c>
      <c r="J139" s="166">
        <f t="shared" si="45"/>
        <v>-6183</v>
      </c>
      <c r="K139" s="167">
        <f t="shared" ref="K139:K146" si="47">H139/H$8</f>
        <v>2.2048332483535559E-2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4992</v>
      </c>
      <c r="E140" s="166">
        <v>9290</v>
      </c>
      <c r="F140" s="166">
        <v>13679</v>
      </c>
      <c r="G140" s="166">
        <v>11369</v>
      </c>
      <c r="H140" s="166">
        <v>18856</v>
      </c>
      <c r="I140" s="167">
        <f t="shared" si="46"/>
        <v>0.65854516668132645</v>
      </c>
      <c r="J140" s="166">
        <f t="shared" si="45"/>
        <v>7487</v>
      </c>
      <c r="K140" s="167">
        <f t="shared" si="47"/>
        <v>5.9128364619061681E-3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7315</v>
      </c>
      <c r="E141" s="166">
        <v>15174</v>
      </c>
      <c r="F141" s="166">
        <v>13315</v>
      </c>
      <c r="G141" s="166">
        <v>14161</v>
      </c>
      <c r="H141" s="166">
        <v>15848</v>
      </c>
      <c r="I141" s="167">
        <f t="shared" si="46"/>
        <v>0.11913000494315362</v>
      </c>
      <c r="J141" s="166">
        <f t="shared" si="45"/>
        <v>1687</v>
      </c>
      <c r="K141" s="167">
        <f t="shared" si="47"/>
        <v>4.9695922914875347E-3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768</v>
      </c>
      <c r="E142" s="166">
        <v>6948</v>
      </c>
      <c r="F142" s="166">
        <v>8333</v>
      </c>
      <c r="G142" s="166">
        <v>5284</v>
      </c>
      <c r="H142" s="166">
        <v>5826</v>
      </c>
      <c r="I142" s="167">
        <f t="shared" si="46"/>
        <v>0.1025738077214231</v>
      </c>
      <c r="J142" s="166">
        <f t="shared" si="45"/>
        <v>542</v>
      </c>
      <c r="K142" s="167">
        <f t="shared" si="47"/>
        <v>1.8269084231578986E-3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1857</v>
      </c>
      <c r="E143" s="166">
        <v>4163</v>
      </c>
      <c r="F143" s="166">
        <v>4579</v>
      </c>
      <c r="G143" s="166">
        <v>4658</v>
      </c>
      <c r="H143" s="166">
        <v>5117</v>
      </c>
      <c r="I143" s="167">
        <f t="shared" si="46"/>
        <v>9.8540145985401395E-2</v>
      </c>
      <c r="J143" s="166">
        <f t="shared" si="45"/>
        <v>459</v>
      </c>
      <c r="K143" s="167">
        <f t="shared" si="47"/>
        <v>1.6045812566596238E-3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222</v>
      </c>
      <c r="E144" s="166">
        <v>683</v>
      </c>
      <c r="F144" s="166">
        <v>35</v>
      </c>
      <c r="G144" s="166">
        <v>144</v>
      </c>
      <c r="H144" s="166">
        <v>262</v>
      </c>
      <c r="I144" s="167">
        <f t="shared" si="46"/>
        <v>0.81944444444444442</v>
      </c>
      <c r="J144" s="166">
        <f t="shared" si="45"/>
        <v>118</v>
      </c>
      <c r="K144" s="167">
        <f t="shared" si="47"/>
        <v>8.2157570694708118E-5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24</v>
      </c>
      <c r="E145" s="166">
        <v>101</v>
      </c>
      <c r="F145" s="166">
        <v>112</v>
      </c>
      <c r="G145" s="166">
        <v>146</v>
      </c>
      <c r="H145" s="166">
        <v>112</v>
      </c>
      <c r="I145" s="167">
        <f t="shared" si="46"/>
        <v>-0.23287671232876717</v>
      </c>
      <c r="J145" s="166">
        <f t="shared" si="45"/>
        <v>-34</v>
      </c>
      <c r="K145" s="167">
        <f t="shared" si="47"/>
        <v>3.5120793579417209E-5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23348</v>
      </c>
      <c r="E146" s="171">
        <f t="shared" si="49"/>
        <v>41780</v>
      </c>
      <c r="F146" s="171">
        <f t="shared" si="49"/>
        <v>42110</v>
      </c>
      <c r="G146" s="171">
        <f t="shared" si="49"/>
        <v>46363</v>
      </c>
      <c r="H146" s="171">
        <f t="shared" si="49"/>
        <v>48959</v>
      </c>
      <c r="I146" s="172">
        <f t="shared" si="46"/>
        <v>5.5992925393093529E-2</v>
      </c>
      <c r="J146" s="171">
        <f>H146-G146</f>
        <v>2596</v>
      </c>
      <c r="K146" s="172">
        <f t="shared" si="47"/>
        <v>1.5352490471916849E-2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21369</v>
      </c>
      <c r="E148" s="178">
        <v>47872</v>
      </c>
      <c r="F148" s="178">
        <v>57578</v>
      </c>
      <c r="G148" s="178">
        <v>62500</v>
      </c>
      <c r="H148" s="178">
        <v>56076</v>
      </c>
      <c r="I148" s="179">
        <f>IFERROR(H148/G148-1,"-")</f>
        <v>-0.10278399999999999</v>
      </c>
      <c r="J148" s="178">
        <f>H148-G148</f>
        <v>-6424</v>
      </c>
      <c r="K148" s="179">
        <f>H148/H$8</f>
        <v>1.7584228756780351E-2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9652</v>
      </c>
      <c r="E149" s="162">
        <v>20521</v>
      </c>
      <c r="F149" s="162">
        <v>26239</v>
      </c>
      <c r="G149" s="162">
        <v>29235</v>
      </c>
      <c r="H149" s="162">
        <v>21073</v>
      </c>
      <c r="I149" s="163">
        <f>IFERROR(H149/G149-1,"-")</f>
        <v>-0.27918590730289039</v>
      </c>
      <c r="J149" s="162">
        <f t="shared" ref="J149:J159" si="50">H149-G149</f>
        <v>-8162</v>
      </c>
      <c r="K149" s="163">
        <f>H149/H$8</f>
        <v>6.6080400276701682E-3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5766</v>
      </c>
      <c r="E150" s="166">
        <v>14285</v>
      </c>
      <c r="F150" s="166">
        <v>19913</v>
      </c>
      <c r="G150" s="166">
        <v>21646</v>
      </c>
      <c r="H150" s="166">
        <v>11792</v>
      </c>
      <c r="I150" s="167">
        <f>IFERROR(H150/G150-1,"-")</f>
        <v>-0.45523422341310171</v>
      </c>
      <c r="J150" s="166">
        <f t="shared" si="50"/>
        <v>-9854</v>
      </c>
      <c r="K150" s="167">
        <f>H150/H$8</f>
        <v>3.697717838290069E-3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3886</v>
      </c>
      <c r="E151" s="166">
        <v>6236</v>
      </c>
      <c r="F151" s="166">
        <v>6326</v>
      </c>
      <c r="G151" s="166">
        <v>7589</v>
      </c>
      <c r="H151" s="166">
        <v>9281</v>
      </c>
      <c r="I151" s="167">
        <f>IFERROR(H151/G151-1,"-")</f>
        <v>0.22295427592568196</v>
      </c>
      <c r="J151" s="166">
        <f t="shared" si="50"/>
        <v>1692</v>
      </c>
      <c r="K151" s="167">
        <f>H151/H$8</f>
        <v>2.9103221893800992E-3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11717</v>
      </c>
      <c r="E152" s="162">
        <v>27351</v>
      </c>
      <c r="F152" s="162">
        <v>31339</v>
      </c>
      <c r="G152" s="162">
        <v>33265</v>
      </c>
      <c r="H152" s="162">
        <v>35003</v>
      </c>
      <c r="I152" s="163">
        <f>IFERROR(H152/G152-1,"-")</f>
        <v>5.2247106568465318E-2</v>
      </c>
      <c r="J152" s="162">
        <f t="shared" si="50"/>
        <v>1738</v>
      </c>
      <c r="K152" s="163">
        <f>H152/H$8</f>
        <v>1.0976188729110183E-2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600</v>
      </c>
      <c r="E153" s="166">
        <v>12218</v>
      </c>
      <c r="F153" s="166">
        <v>11169</v>
      </c>
      <c r="G153" s="166">
        <v>12850</v>
      </c>
      <c r="H153" s="166">
        <v>8503</v>
      </c>
      <c r="I153" s="167">
        <f t="shared" ref="I153:I160" si="51">IFERROR(H153/G153-1,"-")</f>
        <v>-0.33828793774319066</v>
      </c>
      <c r="J153" s="166">
        <f t="shared" si="50"/>
        <v>-4347</v>
      </c>
      <c r="K153" s="167">
        <f t="shared" ref="K153:K160" si="52">H153/H$8</f>
        <v>2.6663581054087904E-3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3235</v>
      </c>
      <c r="E154" s="166">
        <v>4079</v>
      </c>
      <c r="F154" s="166">
        <v>4790</v>
      </c>
      <c r="G154" s="166">
        <v>3377</v>
      </c>
      <c r="H154" s="166">
        <v>3578</v>
      </c>
      <c r="I154" s="167">
        <f t="shared" si="51"/>
        <v>5.9520284275984547E-2</v>
      </c>
      <c r="J154" s="166">
        <f t="shared" si="50"/>
        <v>201</v>
      </c>
      <c r="K154" s="167">
        <f t="shared" si="52"/>
        <v>1.121983923456739E-3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2495</v>
      </c>
      <c r="E155" s="166">
        <v>3136</v>
      </c>
      <c r="F155" s="166">
        <v>6457</v>
      </c>
      <c r="G155" s="166">
        <v>5677</v>
      </c>
      <c r="H155" s="166">
        <v>14833</v>
      </c>
      <c r="I155" s="167">
        <f t="shared" si="51"/>
        <v>1.6128236744759556</v>
      </c>
      <c r="J155" s="166">
        <f t="shared" si="50"/>
        <v>9156</v>
      </c>
      <c r="K155" s="167">
        <f t="shared" si="52"/>
        <v>4.6513100996740664E-3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145</v>
      </c>
      <c r="E156" s="166">
        <v>1077</v>
      </c>
      <c r="F156" s="166">
        <v>568</v>
      </c>
      <c r="G156" s="166">
        <v>1154</v>
      </c>
      <c r="H156" s="166">
        <v>638</v>
      </c>
      <c r="I156" s="167">
        <f t="shared" si="51"/>
        <v>-0.44714038128249567</v>
      </c>
      <c r="J156" s="166">
        <f t="shared" si="50"/>
        <v>-516</v>
      </c>
      <c r="K156" s="167">
        <f t="shared" si="52"/>
        <v>2.0006309199703732E-4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1258</v>
      </c>
      <c r="E157" s="166">
        <v>3742</v>
      </c>
      <c r="F157" s="166">
        <v>2402</v>
      </c>
      <c r="G157" s="166">
        <v>3321</v>
      </c>
      <c r="H157" s="166">
        <v>1714</v>
      </c>
      <c r="I157" s="167">
        <f t="shared" si="51"/>
        <v>-0.48389039445950011</v>
      </c>
      <c r="J157" s="166">
        <f t="shared" si="50"/>
        <v>-1607</v>
      </c>
      <c r="K157" s="167">
        <f t="shared" si="52"/>
        <v>5.3747357317072411E-4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39</v>
      </c>
      <c r="E158" s="166">
        <v>91</v>
      </c>
      <c r="F158" s="166">
        <v>58</v>
      </c>
      <c r="G158" s="166">
        <v>16</v>
      </c>
      <c r="H158" s="166">
        <v>55</v>
      </c>
      <c r="I158" s="167">
        <f t="shared" si="51"/>
        <v>2.4375</v>
      </c>
      <c r="J158" s="166">
        <f t="shared" si="50"/>
        <v>39</v>
      </c>
      <c r="K158" s="167">
        <f t="shared" si="52"/>
        <v>1.7246818275606664E-5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10</v>
      </c>
      <c r="E159" s="166">
        <v>58</v>
      </c>
      <c r="F159" s="166">
        <v>96</v>
      </c>
      <c r="G159" s="166">
        <v>20</v>
      </c>
      <c r="H159" s="166">
        <v>70</v>
      </c>
      <c r="I159" s="167">
        <f t="shared" si="51"/>
        <v>2.5</v>
      </c>
      <c r="J159" s="166">
        <f t="shared" si="50"/>
        <v>50</v>
      </c>
      <c r="K159" s="167">
        <f t="shared" si="52"/>
        <v>2.1950495987135757E-5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3935</v>
      </c>
      <c r="E160" s="171">
        <f t="shared" si="54"/>
        <v>2950</v>
      </c>
      <c r="F160" s="171">
        <f t="shared" si="54"/>
        <v>5799</v>
      </c>
      <c r="G160" s="171">
        <f t="shared" si="54"/>
        <v>6850</v>
      </c>
      <c r="H160" s="171">
        <f t="shared" si="54"/>
        <v>5612</v>
      </c>
      <c r="I160" s="172">
        <f t="shared" si="51"/>
        <v>-0.18072992700729928</v>
      </c>
      <c r="J160" s="171">
        <f>H160-G160</f>
        <v>-1238</v>
      </c>
      <c r="K160" s="172">
        <f t="shared" si="52"/>
        <v>1.7598026211400836E-3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AC1A4-5B08-4BC0-8E5D-45D848F67F3E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7667751</v>
      </c>
      <c r="D8" s="178">
        <v>3612090</v>
      </c>
      <c r="E8" s="178">
        <v>17324543</v>
      </c>
      <c r="F8" s="178">
        <v>19534206</v>
      </c>
      <c r="G8" s="178">
        <v>20749699</v>
      </c>
      <c r="H8" s="178">
        <v>20172892</v>
      </c>
      <c r="I8" s="179">
        <f>IFERROR(H8/G8-1,"-")</f>
        <v>-2.7798330954102002E-2</v>
      </c>
      <c r="J8" s="178">
        <f>H8-G8</f>
        <v>-576807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776152</v>
      </c>
      <c r="D9" s="162">
        <v>1194512</v>
      </c>
      <c r="E9" s="162">
        <v>2291418</v>
      </c>
      <c r="F9" s="162">
        <v>2423328</v>
      </c>
      <c r="G9" s="162">
        <v>2382955</v>
      </c>
      <c r="H9" s="162">
        <v>2357922</v>
      </c>
      <c r="I9" s="163">
        <f>IFERROR(H9/G9-1,"-")</f>
        <v>-1.0505024224125137E-2</v>
      </c>
      <c r="J9" s="162">
        <f t="shared" ref="J9:J19" si="0">H9-G9</f>
        <v>-25033</v>
      </c>
      <c r="K9" s="163">
        <f>H9/H$8</f>
        <v>0.11688567013594282</v>
      </c>
      <c r="L9" s="81"/>
    </row>
    <row r="10" spans="1:12" x14ac:dyDescent="0.25">
      <c r="A10" s="164" t="s">
        <v>105</v>
      </c>
      <c r="B10" s="165" t="s">
        <v>105</v>
      </c>
      <c r="C10" s="166">
        <v>217068</v>
      </c>
      <c r="D10" s="166">
        <v>576324</v>
      </c>
      <c r="E10" s="166">
        <v>688568</v>
      </c>
      <c r="F10" s="166">
        <v>754956</v>
      </c>
      <c r="G10" s="166">
        <v>769944</v>
      </c>
      <c r="H10" s="166">
        <v>667618</v>
      </c>
      <c r="I10" s="167">
        <f>IFERROR(H10/G10-1,"-")</f>
        <v>-0.13290057458724269</v>
      </c>
      <c r="J10" s="166">
        <f t="shared" si="0"/>
        <v>-102326</v>
      </c>
      <c r="K10" s="167">
        <f>H10/H$8</f>
        <v>3.3094808617425801E-2</v>
      </c>
      <c r="L10" s="81"/>
    </row>
    <row r="11" spans="1:12" x14ac:dyDescent="0.25">
      <c r="A11" s="164" t="s">
        <v>102</v>
      </c>
      <c r="B11" s="165" t="s">
        <v>102</v>
      </c>
      <c r="C11" s="166">
        <v>559084</v>
      </c>
      <c r="D11" s="166">
        <v>618188</v>
      </c>
      <c r="E11" s="166">
        <v>1602850</v>
      </c>
      <c r="F11" s="166">
        <v>1668372</v>
      </c>
      <c r="G11" s="166">
        <v>1613011</v>
      </c>
      <c r="H11" s="166">
        <v>1690304</v>
      </c>
      <c r="I11" s="167">
        <f>IFERROR(H11/G11-1,"-")</f>
        <v>4.7918458088630489E-2</v>
      </c>
      <c r="J11" s="166">
        <f t="shared" si="0"/>
        <v>77293</v>
      </c>
      <c r="K11" s="167">
        <f>H11/H$8</f>
        <v>8.3790861518517029E-2</v>
      </c>
      <c r="L11" s="81"/>
    </row>
    <row r="12" spans="1:12" x14ac:dyDescent="0.25">
      <c r="A12" s="1"/>
      <c r="B12" s="161" t="s">
        <v>109</v>
      </c>
      <c r="C12" s="162">
        <v>6891599</v>
      </c>
      <c r="D12" s="162">
        <v>2417578</v>
      </c>
      <c r="E12" s="162">
        <v>15033125</v>
      </c>
      <c r="F12" s="162">
        <v>17110878</v>
      </c>
      <c r="G12" s="162">
        <v>18366744</v>
      </c>
      <c r="H12" s="162">
        <v>17814970</v>
      </c>
      <c r="I12" s="163">
        <f>IFERROR(H12/G12-1,"-")</f>
        <v>-3.0042015068103556E-2</v>
      </c>
      <c r="J12" s="162">
        <f t="shared" si="0"/>
        <v>-551774</v>
      </c>
      <c r="K12" s="163">
        <f>H12/H$8</f>
        <v>0.88311432986405713</v>
      </c>
      <c r="L12" s="81"/>
    </row>
    <row r="13" spans="1:12" s="57" customFormat="1" x14ac:dyDescent="0.25">
      <c r="A13" s="164"/>
      <c r="B13" s="165" t="s">
        <v>112</v>
      </c>
      <c r="C13" s="166">
        <v>2759405</v>
      </c>
      <c r="D13" s="166">
        <v>238114</v>
      </c>
      <c r="E13" s="166">
        <v>6881896</v>
      </c>
      <c r="F13" s="166">
        <v>7724509</v>
      </c>
      <c r="G13" s="166">
        <v>8372564</v>
      </c>
      <c r="H13" s="166">
        <v>8171657</v>
      </c>
      <c r="I13" s="167">
        <f t="shared" ref="I13:I20" si="1">IFERROR(H13/G13-1,"-")</f>
        <v>-2.3995875098715258E-2</v>
      </c>
      <c r="J13" s="166">
        <f t="shared" si="0"/>
        <v>-200907</v>
      </c>
      <c r="K13" s="167">
        <f t="shared" ref="K13:K20" si="2">H13/H$8</f>
        <v>0.40508108604358761</v>
      </c>
      <c r="L13" s="168"/>
    </row>
    <row r="14" spans="1:12" s="57" customFormat="1" x14ac:dyDescent="0.25">
      <c r="A14" s="164"/>
      <c r="B14" s="165" t="s">
        <v>115</v>
      </c>
      <c r="C14" s="166">
        <v>1043329</v>
      </c>
      <c r="D14" s="166">
        <v>434041</v>
      </c>
      <c r="E14" s="166">
        <v>1736932</v>
      </c>
      <c r="F14" s="166">
        <v>2026546</v>
      </c>
      <c r="G14" s="166">
        <v>2156987</v>
      </c>
      <c r="H14" s="166">
        <v>2032736</v>
      </c>
      <c r="I14" s="167">
        <f t="shared" si="1"/>
        <v>-5.7603963306222972E-2</v>
      </c>
      <c r="J14" s="166">
        <f t="shared" si="0"/>
        <v>-124251</v>
      </c>
      <c r="K14" s="167">
        <f t="shared" si="2"/>
        <v>0.10076572065125813</v>
      </c>
      <c r="L14" s="168"/>
    </row>
    <row r="15" spans="1:12" x14ac:dyDescent="0.25">
      <c r="A15" s="164"/>
      <c r="B15" s="165" t="s">
        <v>118</v>
      </c>
      <c r="C15" s="166">
        <v>267443</v>
      </c>
      <c r="D15" s="166">
        <v>328795</v>
      </c>
      <c r="E15" s="166">
        <v>703222</v>
      </c>
      <c r="F15" s="166">
        <v>855474</v>
      </c>
      <c r="G15" s="166">
        <v>930863</v>
      </c>
      <c r="H15" s="166">
        <v>888423</v>
      </c>
      <c r="I15" s="167">
        <f t="shared" si="1"/>
        <v>-4.5592101093286597E-2</v>
      </c>
      <c r="J15" s="166">
        <f t="shared" si="0"/>
        <v>-42440</v>
      </c>
      <c r="K15" s="167">
        <f t="shared" si="2"/>
        <v>4.4040438029410954E-2</v>
      </c>
      <c r="L15" s="81"/>
    </row>
    <row r="16" spans="1:12" x14ac:dyDescent="0.25">
      <c r="A16" s="164"/>
      <c r="B16" s="165" t="s">
        <v>125</v>
      </c>
      <c r="C16" s="166">
        <v>237148</v>
      </c>
      <c r="D16" s="166">
        <v>130153</v>
      </c>
      <c r="E16" s="166">
        <v>748849</v>
      </c>
      <c r="F16" s="166">
        <v>715255</v>
      </c>
      <c r="G16" s="166">
        <v>770832</v>
      </c>
      <c r="H16" s="166">
        <v>719544</v>
      </c>
      <c r="I16" s="167">
        <f t="shared" si="1"/>
        <v>-6.6535898872906118E-2</v>
      </c>
      <c r="J16" s="166">
        <f t="shared" si="0"/>
        <v>-51288</v>
      </c>
      <c r="K16" s="167">
        <f t="shared" si="2"/>
        <v>3.5668856998788273E-2</v>
      </c>
      <c r="L16" s="81"/>
    </row>
    <row r="17" spans="1:12" x14ac:dyDescent="0.25">
      <c r="A17" s="164"/>
      <c r="B17" s="165" t="s">
        <v>121</v>
      </c>
      <c r="C17" s="166">
        <v>277641</v>
      </c>
      <c r="D17" s="166">
        <v>180488</v>
      </c>
      <c r="E17" s="166">
        <v>657750</v>
      </c>
      <c r="F17" s="166">
        <v>665059</v>
      </c>
      <c r="G17" s="166">
        <v>693453</v>
      </c>
      <c r="H17" s="166">
        <v>634647</v>
      </c>
      <c r="I17" s="167">
        <f t="shared" si="1"/>
        <v>-8.4801709704911521E-2</v>
      </c>
      <c r="J17" s="166">
        <f t="shared" si="0"/>
        <v>-58806</v>
      </c>
      <c r="K17" s="167">
        <f t="shared" si="2"/>
        <v>3.1460387533924238E-2</v>
      </c>
      <c r="L17" s="81"/>
    </row>
    <row r="18" spans="1:12" x14ac:dyDescent="0.25">
      <c r="A18" s="164"/>
      <c r="B18" s="165" t="s">
        <v>130</v>
      </c>
      <c r="C18" s="166">
        <v>239596</v>
      </c>
      <c r="D18" s="166">
        <v>13183</v>
      </c>
      <c r="E18" s="166">
        <v>280279</v>
      </c>
      <c r="F18" s="166">
        <v>345648</v>
      </c>
      <c r="G18" s="166">
        <v>328075</v>
      </c>
      <c r="H18" s="166">
        <v>318726</v>
      </c>
      <c r="I18" s="167">
        <f t="shared" si="1"/>
        <v>-2.8496532804998864E-2</v>
      </c>
      <c r="J18" s="166">
        <f t="shared" si="0"/>
        <v>-9349</v>
      </c>
      <c r="K18" s="167">
        <f t="shared" si="2"/>
        <v>1.5799717759853175E-2</v>
      </c>
      <c r="L18" s="81"/>
    </row>
    <row r="19" spans="1:12" x14ac:dyDescent="0.25">
      <c r="A19" s="164" t="s">
        <v>146</v>
      </c>
      <c r="B19" s="165" t="s">
        <v>133</v>
      </c>
      <c r="C19" s="166">
        <v>338441</v>
      </c>
      <c r="D19" s="166">
        <v>22784</v>
      </c>
      <c r="E19" s="166">
        <v>211989</v>
      </c>
      <c r="F19" s="166">
        <v>311489</v>
      </c>
      <c r="G19" s="166">
        <v>327943</v>
      </c>
      <c r="H19" s="166">
        <v>279977</v>
      </c>
      <c r="I19" s="167">
        <f t="shared" si="1"/>
        <v>-0.14626322257221525</v>
      </c>
      <c r="J19" s="166">
        <f t="shared" si="0"/>
        <v>-47966</v>
      </c>
      <c r="K19" s="167">
        <f t="shared" si="2"/>
        <v>1.3878872697082798E-2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1728596</v>
      </c>
      <c r="D20" s="171">
        <f t="shared" ref="D20:H20" si="4">D12-SUM(D13:D19)</f>
        <v>1070020</v>
      </c>
      <c r="E20" s="171">
        <f t="shared" si="4"/>
        <v>3812208</v>
      </c>
      <c r="F20" s="171">
        <f t="shared" si="4"/>
        <v>4466898</v>
      </c>
      <c r="G20" s="171">
        <f t="shared" si="4"/>
        <v>4786027</v>
      </c>
      <c r="H20" s="171">
        <f t="shared" si="4"/>
        <v>4769260</v>
      </c>
      <c r="I20" s="172">
        <f t="shared" si="1"/>
        <v>-3.5033233201567926E-3</v>
      </c>
      <c r="J20" s="171">
        <f>H20-G20</f>
        <v>-16767</v>
      </c>
      <c r="K20" s="172">
        <f t="shared" si="2"/>
        <v>0.236419250150152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1495386</v>
      </c>
      <c r="E22" s="178">
        <v>7078492</v>
      </c>
      <c r="F22" s="178">
        <v>7702716</v>
      </c>
      <c r="G22" s="178">
        <v>7945412</v>
      </c>
      <c r="H22" s="178">
        <v>7529941</v>
      </c>
      <c r="I22" s="179">
        <f>IFERROR(H22/G22-1,"-")</f>
        <v>-5.229068045810592E-2</v>
      </c>
      <c r="J22" s="178">
        <f>H22-G22</f>
        <v>-415471</v>
      </c>
      <c r="K22" s="179">
        <f>H22/H$8</f>
        <v>0.37327027775690269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435022</v>
      </c>
      <c r="E23" s="162">
        <v>491577</v>
      </c>
      <c r="F23" s="162">
        <v>444235</v>
      </c>
      <c r="G23" s="162">
        <v>394994</v>
      </c>
      <c r="H23" s="162">
        <v>344886</v>
      </c>
      <c r="I23" s="163">
        <f>IFERROR(H23/G23-1,"-")</f>
        <v>-0.12685762315376947</v>
      </c>
      <c r="J23" s="162">
        <f t="shared" ref="J23:J33" si="5">H23-G23</f>
        <v>-50108</v>
      </c>
      <c r="K23" s="163">
        <f>H23/H$8</f>
        <v>1.7096507530997538E-2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195582</v>
      </c>
      <c r="E24" s="166">
        <v>153193</v>
      </c>
      <c r="F24" s="166">
        <v>144752</v>
      </c>
      <c r="G24" s="166">
        <v>124187</v>
      </c>
      <c r="H24" s="166">
        <v>110376</v>
      </c>
      <c r="I24" s="167">
        <f>IFERROR(H24/G24-1,"-")</f>
        <v>-0.11121131841497101</v>
      </c>
      <c r="J24" s="166">
        <f t="shared" si="5"/>
        <v>-13811</v>
      </c>
      <c r="K24" s="167">
        <f>H24/H$8</f>
        <v>5.4715010619201254E-3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239440</v>
      </c>
      <c r="E25" s="166">
        <v>338384</v>
      </c>
      <c r="F25" s="166">
        <v>299483</v>
      </c>
      <c r="G25" s="166">
        <v>270807</v>
      </c>
      <c r="H25" s="166">
        <v>234510</v>
      </c>
      <c r="I25" s="167">
        <f>IFERROR(H25/G25-1,"-")</f>
        <v>-0.13403272441258907</v>
      </c>
      <c r="J25" s="166">
        <f t="shared" si="5"/>
        <v>-36297</v>
      </c>
      <c r="K25" s="167">
        <f>H25/H$8</f>
        <v>1.1625006469077413E-2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1060364</v>
      </c>
      <c r="E26" s="162">
        <v>6586915</v>
      </c>
      <c r="F26" s="162">
        <v>7258481</v>
      </c>
      <c r="G26" s="162">
        <v>7550418</v>
      </c>
      <c r="H26" s="162">
        <v>7185055</v>
      </c>
      <c r="I26" s="163">
        <f>IFERROR(H26/G26-1,"-")</f>
        <v>-4.8389771268292692E-2</v>
      </c>
      <c r="J26" s="162">
        <f t="shared" si="5"/>
        <v>-365363</v>
      </c>
      <c r="K26" s="163">
        <f>H26/H$8</f>
        <v>0.35617377022590513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102750</v>
      </c>
      <c r="E27" s="166">
        <v>3219803</v>
      </c>
      <c r="F27" s="166">
        <v>3619038</v>
      </c>
      <c r="G27" s="166">
        <v>3803979</v>
      </c>
      <c r="H27" s="166">
        <v>3658945</v>
      </c>
      <c r="I27" s="167">
        <f t="shared" ref="I27:I34" si="6">IFERROR(H27/G27-1,"-")</f>
        <v>-3.8126919207493004E-2</v>
      </c>
      <c r="J27" s="166">
        <f t="shared" si="5"/>
        <v>-145034</v>
      </c>
      <c r="K27" s="167">
        <f t="shared" ref="K27:K34" si="7">H27/H$8</f>
        <v>0.18137929851604817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203402</v>
      </c>
      <c r="E28" s="166">
        <v>784046</v>
      </c>
      <c r="F28" s="166">
        <v>848813</v>
      </c>
      <c r="G28" s="166">
        <v>833106</v>
      </c>
      <c r="H28" s="166">
        <v>765983</v>
      </c>
      <c r="I28" s="167">
        <f t="shared" si="6"/>
        <v>-8.0569579381255196E-2</v>
      </c>
      <c r="J28" s="166">
        <f t="shared" si="5"/>
        <v>-67123</v>
      </c>
      <c r="K28" s="167">
        <f t="shared" si="7"/>
        <v>3.7970906699941687E-2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139153</v>
      </c>
      <c r="E29" s="166">
        <v>268598</v>
      </c>
      <c r="F29" s="166">
        <v>295625</v>
      </c>
      <c r="G29" s="166">
        <v>295684</v>
      </c>
      <c r="H29" s="166">
        <v>229931</v>
      </c>
      <c r="I29" s="167">
        <f t="shared" si="6"/>
        <v>-0.22237591482799202</v>
      </c>
      <c r="J29" s="166">
        <f t="shared" si="5"/>
        <v>-65753</v>
      </c>
      <c r="K29" s="167">
        <f t="shared" si="7"/>
        <v>1.1398018687652717E-2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58063</v>
      </c>
      <c r="E30" s="166">
        <v>352462</v>
      </c>
      <c r="F30" s="166">
        <v>308568</v>
      </c>
      <c r="G30" s="166">
        <v>320361</v>
      </c>
      <c r="H30" s="166">
        <v>306740</v>
      </c>
      <c r="I30" s="167">
        <f t="shared" si="6"/>
        <v>-4.2517659765077487E-2</v>
      </c>
      <c r="J30" s="166">
        <f t="shared" si="5"/>
        <v>-13621</v>
      </c>
      <c r="K30" s="167">
        <f t="shared" si="7"/>
        <v>1.5205554067309734E-2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105256</v>
      </c>
      <c r="E31" s="166">
        <v>384091</v>
      </c>
      <c r="F31" s="166">
        <v>351760</v>
      </c>
      <c r="G31" s="166">
        <v>364965</v>
      </c>
      <c r="H31" s="166">
        <v>345856</v>
      </c>
      <c r="I31" s="167">
        <f t="shared" si="6"/>
        <v>-5.2358445330374148E-2</v>
      </c>
      <c r="J31" s="166">
        <f t="shared" si="5"/>
        <v>-19109</v>
      </c>
      <c r="K31" s="167">
        <f t="shared" si="7"/>
        <v>1.7144591861196698E-2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2364</v>
      </c>
      <c r="E32" s="166">
        <v>107392</v>
      </c>
      <c r="F32" s="166">
        <v>119814</v>
      </c>
      <c r="G32" s="166">
        <v>116998</v>
      </c>
      <c r="H32" s="166">
        <v>107961</v>
      </c>
      <c r="I32" s="167">
        <f t="shared" si="6"/>
        <v>-7.7240636592078471E-2</v>
      </c>
      <c r="J32" s="166">
        <f t="shared" si="5"/>
        <v>-9037</v>
      </c>
      <c r="K32" s="167">
        <f t="shared" si="7"/>
        <v>5.3517859511665461E-3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3357</v>
      </c>
      <c r="E33" s="166">
        <v>64639</v>
      </c>
      <c r="F33" s="166">
        <v>105292</v>
      </c>
      <c r="G33" s="166">
        <v>100074</v>
      </c>
      <c r="H33" s="166">
        <v>86215</v>
      </c>
      <c r="I33" s="167">
        <f t="shared" si="6"/>
        <v>-0.13848751923576552</v>
      </c>
      <c r="J33" s="166">
        <f t="shared" si="5"/>
        <v>-13859</v>
      </c>
      <c r="K33" s="167">
        <f t="shared" si="7"/>
        <v>4.2738046681655758E-3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446019</v>
      </c>
      <c r="E34" s="171">
        <f t="shared" si="9"/>
        <v>1405884</v>
      </c>
      <c r="F34" s="171">
        <f t="shared" si="9"/>
        <v>1609571</v>
      </c>
      <c r="G34" s="171">
        <f t="shared" si="9"/>
        <v>1715251</v>
      </c>
      <c r="H34" s="171">
        <f t="shared" si="9"/>
        <v>1683424</v>
      </c>
      <c r="I34" s="172">
        <f t="shared" si="6"/>
        <v>-1.8555301818800829E-2</v>
      </c>
      <c r="J34" s="171">
        <f>H34-G34</f>
        <v>-31827</v>
      </c>
      <c r="K34" s="172">
        <f t="shared" si="7"/>
        <v>8.3449809774424011E-2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689636</v>
      </c>
      <c r="E36" s="178">
        <v>4842970</v>
      </c>
      <c r="F36" s="178">
        <v>5449273</v>
      </c>
      <c r="G36" s="178">
        <v>5748289</v>
      </c>
      <c r="H36" s="178">
        <v>5752748</v>
      </c>
      <c r="I36" s="179">
        <f>IFERROR(H36/G36-1,"-")</f>
        <v>7.7570908491209067E-4</v>
      </c>
      <c r="J36" s="178">
        <f>H36-G36</f>
        <v>4459</v>
      </c>
      <c r="K36" s="179">
        <f>H36/H$8</f>
        <v>0.2851722003964528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143223</v>
      </c>
      <c r="E37" s="162">
        <v>274753</v>
      </c>
      <c r="F37" s="162">
        <v>263584</v>
      </c>
      <c r="G37" s="162">
        <v>296997</v>
      </c>
      <c r="H37" s="162">
        <v>306649</v>
      </c>
      <c r="I37" s="163">
        <f>IFERROR(H37/G37-1,"-")</f>
        <v>3.2498644767455565E-2</v>
      </c>
      <c r="J37" s="162">
        <f t="shared" ref="J37:J47" si="10">H37-G37</f>
        <v>9652</v>
      </c>
      <c r="K37" s="163">
        <f>H37/H$8</f>
        <v>1.520104306313641E-2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78227</v>
      </c>
      <c r="E38" s="166">
        <v>92834</v>
      </c>
      <c r="F38" s="166">
        <v>91543</v>
      </c>
      <c r="G38" s="166">
        <v>135442</v>
      </c>
      <c r="H38" s="166">
        <v>117154</v>
      </c>
      <c r="I38" s="167">
        <f>IFERROR(H38/G38-1,"-")</f>
        <v>-0.13502458616972579</v>
      </c>
      <c r="J38" s="166">
        <f t="shared" si="10"/>
        <v>-18288</v>
      </c>
      <c r="K38" s="167">
        <f>H38/H$8</f>
        <v>5.807496515621062E-3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64996</v>
      </c>
      <c r="E39" s="166">
        <v>181919</v>
      </c>
      <c r="F39" s="166">
        <v>172041</v>
      </c>
      <c r="G39" s="166">
        <v>161555</v>
      </c>
      <c r="H39" s="166">
        <v>189495</v>
      </c>
      <c r="I39" s="167">
        <f>IFERROR(H39/G39-1,"-")</f>
        <v>0.17294419857014631</v>
      </c>
      <c r="J39" s="166">
        <f t="shared" si="10"/>
        <v>27940</v>
      </c>
      <c r="K39" s="167">
        <f>H39/H$8</f>
        <v>9.3935465475153482E-3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546413</v>
      </c>
      <c r="E40" s="162">
        <v>4568217</v>
      </c>
      <c r="F40" s="162">
        <v>5185689</v>
      </c>
      <c r="G40" s="162">
        <v>5451292</v>
      </c>
      <c r="H40" s="162">
        <v>5446099</v>
      </c>
      <c r="I40" s="163">
        <f>IFERROR(H40/G40-1,"-")</f>
        <v>-9.5261820500536221E-4</v>
      </c>
      <c r="J40" s="162">
        <f t="shared" si="10"/>
        <v>-5193</v>
      </c>
      <c r="K40" s="163">
        <f>H40/H$8</f>
        <v>0.26997115733331639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54485</v>
      </c>
      <c r="E41" s="166">
        <v>2290845</v>
      </c>
      <c r="F41" s="166">
        <v>2583879</v>
      </c>
      <c r="G41" s="166">
        <v>2780617</v>
      </c>
      <c r="H41" s="166">
        <v>2778853</v>
      </c>
      <c r="I41" s="167">
        <f t="shared" ref="I41:I48" si="11">IFERROR(H41/G41-1,"-")</f>
        <v>-6.3439157568268012E-4</v>
      </c>
      <c r="J41" s="166">
        <f t="shared" si="10"/>
        <v>-1764</v>
      </c>
      <c r="K41" s="167">
        <f t="shared" ref="K41:K48" si="12">H41/H$8</f>
        <v>0.13775184044013125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41830</v>
      </c>
      <c r="E42" s="166">
        <v>171032</v>
      </c>
      <c r="F42" s="166">
        <v>201829</v>
      </c>
      <c r="G42" s="166">
        <v>196423</v>
      </c>
      <c r="H42" s="166">
        <v>200990</v>
      </c>
      <c r="I42" s="167">
        <f t="shared" si="11"/>
        <v>2.3250841296589497E-2</v>
      </c>
      <c r="J42" s="166">
        <f t="shared" si="10"/>
        <v>4567</v>
      </c>
      <c r="K42" s="167">
        <f t="shared" si="12"/>
        <v>9.9633706461126157E-3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53277</v>
      </c>
      <c r="E43" s="166">
        <v>102882</v>
      </c>
      <c r="F43" s="166">
        <v>136276</v>
      </c>
      <c r="G43" s="166">
        <v>139047</v>
      </c>
      <c r="H43" s="166">
        <v>139403</v>
      </c>
      <c r="I43" s="167">
        <f t="shared" si="11"/>
        <v>2.5602853711335083E-3</v>
      </c>
      <c r="J43" s="166">
        <f t="shared" si="10"/>
        <v>356</v>
      </c>
      <c r="K43" s="167">
        <f t="shared" si="12"/>
        <v>6.9104122502613901E-3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46500</v>
      </c>
      <c r="E44" s="166">
        <v>269663</v>
      </c>
      <c r="F44" s="166">
        <v>272422</v>
      </c>
      <c r="G44" s="166">
        <v>277333</v>
      </c>
      <c r="H44" s="166">
        <v>253690</v>
      </c>
      <c r="I44" s="167">
        <f t="shared" si="11"/>
        <v>-8.5251304388586968E-2</v>
      </c>
      <c r="J44" s="166">
        <f t="shared" si="10"/>
        <v>-23643</v>
      </c>
      <c r="K44" s="167">
        <f t="shared" si="12"/>
        <v>1.2575787348685552E-2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35024</v>
      </c>
      <c r="E45" s="166">
        <v>174517</v>
      </c>
      <c r="F45" s="166">
        <v>204547</v>
      </c>
      <c r="G45" s="166">
        <v>213212</v>
      </c>
      <c r="H45" s="166">
        <v>185882</v>
      </c>
      <c r="I45" s="167">
        <f t="shared" si="11"/>
        <v>-0.12818227867099408</v>
      </c>
      <c r="J45" s="166">
        <f t="shared" si="10"/>
        <v>-27330</v>
      </c>
      <c r="K45" s="167">
        <f t="shared" si="12"/>
        <v>9.2144448103920838E-3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7608</v>
      </c>
      <c r="E46" s="166">
        <v>111329</v>
      </c>
      <c r="F46" s="166">
        <v>123077</v>
      </c>
      <c r="G46" s="166">
        <v>117585</v>
      </c>
      <c r="H46" s="166">
        <v>124603</v>
      </c>
      <c r="I46" s="167">
        <f t="shared" si="11"/>
        <v>5.9684483565080493E-2</v>
      </c>
      <c r="J46" s="166">
        <f t="shared" si="10"/>
        <v>7018</v>
      </c>
      <c r="K46" s="167">
        <f t="shared" si="12"/>
        <v>6.1767544286659539E-3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14627</v>
      </c>
      <c r="E47" s="166">
        <v>99775</v>
      </c>
      <c r="F47" s="166">
        <v>126202</v>
      </c>
      <c r="G47" s="166">
        <v>137212</v>
      </c>
      <c r="H47" s="166">
        <v>118055</v>
      </c>
      <c r="I47" s="167">
        <f t="shared" si="11"/>
        <v>-0.13961606856543163</v>
      </c>
      <c r="J47" s="166">
        <f t="shared" si="10"/>
        <v>-19157</v>
      </c>
      <c r="K47" s="167">
        <f t="shared" si="12"/>
        <v>5.852160414084406E-3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293062</v>
      </c>
      <c r="E48" s="171">
        <f t="shared" si="14"/>
        <v>1348174</v>
      </c>
      <c r="F48" s="171">
        <f t="shared" si="14"/>
        <v>1537457</v>
      </c>
      <c r="G48" s="171">
        <f t="shared" si="14"/>
        <v>1589863</v>
      </c>
      <c r="H48" s="171">
        <f t="shared" si="14"/>
        <v>1644623</v>
      </c>
      <c r="I48" s="172">
        <f t="shared" si="11"/>
        <v>3.4443219321413254E-2</v>
      </c>
      <c r="J48" s="171">
        <f>H48-G48</f>
        <v>54760</v>
      </c>
      <c r="K48" s="172">
        <f t="shared" si="12"/>
        <v>8.1526386994983172E-2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30230</v>
      </c>
      <c r="E50" s="178">
        <v>90655</v>
      </c>
      <c r="F50" s="178">
        <v>97937</v>
      </c>
      <c r="G50" s="178">
        <v>107952</v>
      </c>
      <c r="H50" s="178">
        <v>111349</v>
      </c>
      <c r="I50" s="179">
        <f>IFERROR(H50/G50-1,"-")</f>
        <v>3.146768934341182E-2</v>
      </c>
      <c r="J50" s="178">
        <f>H50-G50</f>
        <v>3397</v>
      </c>
      <c r="K50" s="179">
        <f>H50/H$8</f>
        <v>5.5197341065425821E-3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7885</v>
      </c>
      <c r="E51" s="162">
        <v>8218</v>
      </c>
      <c r="F51" s="162">
        <v>25393</v>
      </c>
      <c r="G51" s="162">
        <v>16001</v>
      </c>
      <c r="H51" s="162">
        <v>15491</v>
      </c>
      <c r="I51" s="163">
        <f>IFERROR(H51/G51-1,"-")</f>
        <v>-3.1873007937003983E-2</v>
      </c>
      <c r="J51" s="162">
        <f t="shared" ref="J51:J61" si="15">H51-G51</f>
        <v>-510</v>
      </c>
      <c r="K51" s="163">
        <f>H51/H$8</f>
        <v>7.6791171042803381E-4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3874</v>
      </c>
      <c r="E52" s="166">
        <v>1843</v>
      </c>
      <c r="F52" s="166">
        <v>17313</v>
      </c>
      <c r="G52" s="166">
        <v>8782</v>
      </c>
      <c r="H52" s="166">
        <v>8944</v>
      </c>
      <c r="I52" s="167">
        <f>IFERROR(H52/G52-1,"-")</f>
        <v>1.8446823047141958E-2</v>
      </c>
      <c r="J52" s="166">
        <f t="shared" si="15"/>
        <v>162</v>
      </c>
      <c r="K52" s="167">
        <f>H52/H$8</f>
        <v>4.4336726732091758E-4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4011</v>
      </c>
      <c r="E53" s="166">
        <v>6375</v>
      </c>
      <c r="F53" s="166">
        <v>8080</v>
      </c>
      <c r="G53" s="166">
        <v>7219</v>
      </c>
      <c r="H53" s="166">
        <v>6547</v>
      </c>
      <c r="I53" s="167">
        <f>IFERROR(H53/G53-1,"-")</f>
        <v>-9.3087685274968801E-2</v>
      </c>
      <c r="J53" s="166">
        <f t="shared" si="15"/>
        <v>-672</v>
      </c>
      <c r="K53" s="167">
        <f>H53/H$8</f>
        <v>3.2454444310711623E-4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22345</v>
      </c>
      <c r="E54" s="162">
        <v>82437</v>
      </c>
      <c r="F54" s="162">
        <v>72544</v>
      </c>
      <c r="G54" s="162">
        <v>91951</v>
      </c>
      <c r="H54" s="162">
        <v>95858</v>
      </c>
      <c r="I54" s="163">
        <f>IFERROR(H54/G54-1,"-")</f>
        <v>4.2490021859468596E-2</v>
      </c>
      <c r="J54" s="162">
        <f t="shared" si="15"/>
        <v>3907</v>
      </c>
      <c r="K54" s="163">
        <f>H54/H$8</f>
        <v>4.7518223961145484E-3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970</v>
      </c>
      <c r="E55" s="166">
        <v>38516</v>
      </c>
      <c r="F55" s="166">
        <v>30653</v>
      </c>
      <c r="G55" s="166">
        <v>38778</v>
      </c>
      <c r="H55" s="166">
        <v>40064</v>
      </c>
      <c r="I55" s="167">
        <f t="shared" ref="I55:I62" si="16">IFERROR(H55/G55-1,"-")</f>
        <v>3.3163133735623296E-2</v>
      </c>
      <c r="J55" s="166">
        <f t="shared" si="15"/>
        <v>1286</v>
      </c>
      <c r="K55" s="167">
        <f t="shared" ref="K55:K62" si="17">H55/H$8</f>
        <v>1.9860315516486184E-3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9395</v>
      </c>
      <c r="E56" s="166">
        <v>19543</v>
      </c>
      <c r="F56" s="166">
        <v>15311</v>
      </c>
      <c r="G56" s="166">
        <v>22194</v>
      </c>
      <c r="H56" s="166">
        <v>21813</v>
      </c>
      <c r="I56" s="167">
        <f t="shared" si="16"/>
        <v>-1.7166801838334633E-2</v>
      </c>
      <c r="J56" s="166">
        <f t="shared" si="15"/>
        <v>-381</v>
      </c>
      <c r="K56" s="167">
        <f t="shared" si="17"/>
        <v>1.081302571787922E-3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1717</v>
      </c>
      <c r="E57" s="166">
        <v>3004</v>
      </c>
      <c r="F57" s="166">
        <v>3820</v>
      </c>
      <c r="G57" s="166">
        <v>2949</v>
      </c>
      <c r="H57" s="166">
        <v>3236</v>
      </c>
      <c r="I57" s="167">
        <f t="shared" si="16"/>
        <v>9.7321125805357678E-2</v>
      </c>
      <c r="J57" s="166">
        <f t="shared" si="15"/>
        <v>287</v>
      </c>
      <c r="K57" s="167">
        <f t="shared" si="17"/>
        <v>1.6041329126235347E-4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733</v>
      </c>
      <c r="E58" s="166">
        <v>1863</v>
      </c>
      <c r="F58" s="166">
        <v>1177</v>
      </c>
      <c r="G58" s="166">
        <v>2539</v>
      </c>
      <c r="H58" s="166">
        <v>2598</v>
      </c>
      <c r="I58" s="167">
        <f t="shared" si="16"/>
        <v>2.3237495076801951E-2</v>
      </c>
      <c r="J58" s="166">
        <f t="shared" si="15"/>
        <v>59</v>
      </c>
      <c r="K58" s="167">
        <f t="shared" si="17"/>
        <v>1.2878669057465831E-4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502</v>
      </c>
      <c r="E59" s="166">
        <v>1397</v>
      </c>
      <c r="F59" s="166">
        <v>1553</v>
      </c>
      <c r="G59" s="166">
        <v>1479</v>
      </c>
      <c r="H59" s="166">
        <v>1818</v>
      </c>
      <c r="I59" s="167">
        <f t="shared" si="16"/>
        <v>0.22920892494929013</v>
      </c>
      <c r="J59" s="166">
        <f t="shared" si="15"/>
        <v>339</v>
      </c>
      <c r="K59" s="167">
        <f t="shared" si="17"/>
        <v>9.0120940517601542E-5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194</v>
      </c>
      <c r="E60" s="166">
        <v>264</v>
      </c>
      <c r="F60" s="166">
        <v>526</v>
      </c>
      <c r="G60" s="166">
        <v>405</v>
      </c>
      <c r="H60" s="166">
        <v>624</v>
      </c>
      <c r="I60" s="167">
        <f t="shared" si="16"/>
        <v>0.54074074074074074</v>
      </c>
      <c r="J60" s="166">
        <f t="shared" si="15"/>
        <v>219</v>
      </c>
      <c r="K60" s="167">
        <f t="shared" si="17"/>
        <v>3.0932600045645416E-5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72</v>
      </c>
      <c r="E61" s="166">
        <v>254</v>
      </c>
      <c r="F61" s="166">
        <v>443</v>
      </c>
      <c r="G61" s="166">
        <v>365</v>
      </c>
      <c r="H61" s="166">
        <v>1018</v>
      </c>
      <c r="I61" s="167">
        <f t="shared" si="16"/>
        <v>1.7890410958904108</v>
      </c>
      <c r="J61" s="166">
        <f t="shared" si="15"/>
        <v>653</v>
      </c>
      <c r="K61" s="167">
        <f t="shared" si="17"/>
        <v>5.0463760971902294E-5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8762</v>
      </c>
      <c r="E62" s="171">
        <f t="shared" si="19"/>
        <v>17596</v>
      </c>
      <c r="F62" s="171">
        <f t="shared" si="19"/>
        <v>19061</v>
      </c>
      <c r="G62" s="171">
        <f t="shared" si="19"/>
        <v>23242</v>
      </c>
      <c r="H62" s="171">
        <f t="shared" si="19"/>
        <v>24687</v>
      </c>
      <c r="I62" s="172">
        <f t="shared" si="16"/>
        <v>6.2171930126495134E-2</v>
      </c>
      <c r="J62" s="171">
        <f>H62-G62</f>
        <v>1445</v>
      </c>
      <c r="K62" s="172">
        <f t="shared" si="17"/>
        <v>1.2237709893058468E-3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126687</v>
      </c>
      <c r="E64" s="178">
        <v>528576</v>
      </c>
      <c r="F64" s="178">
        <v>651133</v>
      </c>
      <c r="G64" s="178">
        <v>789627</v>
      </c>
      <c r="H64" s="178">
        <v>648050</v>
      </c>
      <c r="I64" s="179">
        <f>IFERROR(H64/G64-1,"-")</f>
        <v>-0.17929604737426663</v>
      </c>
      <c r="J64" s="178">
        <f>H64-G64</f>
        <v>-141577</v>
      </c>
      <c r="K64" s="179">
        <f>H64/H$8</f>
        <v>3.2124794005737999E-2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30458</v>
      </c>
      <c r="E65" s="162">
        <v>93842</v>
      </c>
      <c r="F65" s="162">
        <v>96105</v>
      </c>
      <c r="G65" s="162">
        <v>145276</v>
      </c>
      <c r="H65" s="162">
        <v>105740</v>
      </c>
      <c r="I65" s="163">
        <f>IFERROR(H65/G65-1,"-")</f>
        <v>-0.27214405682975851</v>
      </c>
      <c r="J65" s="162">
        <f t="shared" ref="J65:J75" si="20">H65-G65</f>
        <v>-39536</v>
      </c>
      <c r="K65" s="163">
        <f>H65/H$8</f>
        <v>5.2416877064527983E-3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27996</v>
      </c>
      <c r="E66" s="166">
        <v>68246</v>
      </c>
      <c r="F66" s="166">
        <v>59518</v>
      </c>
      <c r="G66" s="166">
        <v>69239</v>
      </c>
      <c r="H66" s="166">
        <v>26925</v>
      </c>
      <c r="I66" s="167">
        <f>IFERROR(H66/G66-1,"-")</f>
        <v>-0.61112956570718813</v>
      </c>
      <c r="J66" s="166">
        <f t="shared" si="20"/>
        <v>-42314</v>
      </c>
      <c r="K66" s="167">
        <f>H66/H$8</f>
        <v>1.3347119490849403E-3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2462</v>
      </c>
      <c r="E67" s="166">
        <v>25596</v>
      </c>
      <c r="F67" s="166">
        <v>36587</v>
      </c>
      <c r="G67" s="166">
        <v>76037</v>
      </c>
      <c r="H67" s="166">
        <v>78815</v>
      </c>
      <c r="I67" s="167">
        <f>IFERROR(H67/G67-1,"-")</f>
        <v>3.6534844878151507E-2</v>
      </c>
      <c r="J67" s="166">
        <f t="shared" si="20"/>
        <v>2778</v>
      </c>
      <c r="K67" s="167">
        <f>H67/H$8</f>
        <v>3.9069757573678577E-3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96229</v>
      </c>
      <c r="E68" s="162">
        <v>434734</v>
      </c>
      <c r="F68" s="162">
        <v>555028</v>
      </c>
      <c r="G68" s="162">
        <v>644351</v>
      </c>
      <c r="H68" s="162">
        <v>542310</v>
      </c>
      <c r="I68" s="163">
        <f>IFERROR(H68/G68-1,"-")</f>
        <v>-0.1583624453131911</v>
      </c>
      <c r="J68" s="162">
        <f t="shared" si="20"/>
        <v>-102041</v>
      </c>
      <c r="K68" s="163">
        <f>H68/H$8</f>
        <v>2.6883106299285198E-2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188897</v>
      </c>
      <c r="F69" s="166">
        <v>201050</v>
      </c>
      <c r="G69" s="166">
        <v>255984</v>
      </c>
      <c r="H69" s="166">
        <v>263981</v>
      </c>
      <c r="I69" s="167">
        <f t="shared" ref="I69:I76" si="21">IFERROR(H69/G69-1,"-")</f>
        <v>3.124023376461027E-2</v>
      </c>
      <c r="J69" s="166">
        <f t="shared" si="20"/>
        <v>7997</v>
      </c>
      <c r="K69" s="167">
        <f t="shared" ref="K69:K76" si="22">H69/H$8</f>
        <v>1.3085927392066541E-2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19328</v>
      </c>
      <c r="E70" s="166">
        <v>39436</v>
      </c>
      <c r="F70" s="166">
        <v>46978</v>
      </c>
      <c r="G70" s="166">
        <v>44928</v>
      </c>
      <c r="H70" s="166">
        <v>44080</v>
      </c>
      <c r="I70" s="167">
        <f t="shared" si="21"/>
        <v>-1.8874643874643882E-2</v>
      </c>
      <c r="J70" s="166">
        <f t="shared" si="20"/>
        <v>-848</v>
      </c>
      <c r="K70" s="167">
        <f t="shared" si="22"/>
        <v>2.1851105929680285E-3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7814</v>
      </c>
      <c r="E71" s="166">
        <v>57147</v>
      </c>
      <c r="F71" s="166">
        <v>73127</v>
      </c>
      <c r="G71" s="166">
        <v>76426</v>
      </c>
      <c r="H71" s="166">
        <v>38088</v>
      </c>
      <c r="I71" s="167">
        <f t="shared" si="21"/>
        <v>-0.50163556904718287</v>
      </c>
      <c r="J71" s="166">
        <f t="shared" si="20"/>
        <v>-38338</v>
      </c>
      <c r="K71" s="167">
        <f t="shared" si="22"/>
        <v>1.8880783181707411E-3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3662</v>
      </c>
      <c r="E72" s="166">
        <v>13982</v>
      </c>
      <c r="F72" s="166">
        <v>15315</v>
      </c>
      <c r="G72" s="166">
        <v>24986</v>
      </c>
      <c r="H72" s="166">
        <v>21212</v>
      </c>
      <c r="I72" s="167">
        <f t="shared" si="21"/>
        <v>-0.15104458496758189</v>
      </c>
      <c r="J72" s="166">
        <f t="shared" si="20"/>
        <v>-3774</v>
      </c>
      <c r="K72" s="167">
        <f t="shared" si="22"/>
        <v>1.0515101156542157E-3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9029</v>
      </c>
      <c r="E73" s="166">
        <v>13550</v>
      </c>
      <c r="F73" s="166">
        <v>13177</v>
      </c>
      <c r="G73" s="166">
        <v>16042</v>
      </c>
      <c r="H73" s="166">
        <v>11556</v>
      </c>
      <c r="I73" s="167">
        <f t="shared" si="21"/>
        <v>-0.27964094252586957</v>
      </c>
      <c r="J73" s="166">
        <f t="shared" si="20"/>
        <v>-4486</v>
      </c>
      <c r="K73" s="167">
        <f t="shared" si="22"/>
        <v>5.728479585376256E-4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7736</v>
      </c>
      <c r="F74" s="166">
        <v>23119</v>
      </c>
      <c r="G74" s="166">
        <v>17330</v>
      </c>
      <c r="H74" s="166">
        <v>11571</v>
      </c>
      <c r="I74" s="167">
        <f t="shared" si="21"/>
        <v>-0.33231390652048476</v>
      </c>
      <c r="J74" s="166">
        <f t="shared" si="20"/>
        <v>-5759</v>
      </c>
      <c r="K74" s="167">
        <f t="shared" si="22"/>
        <v>5.7359153065410749E-4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2578</v>
      </c>
      <c r="F75" s="166">
        <v>6882</v>
      </c>
      <c r="G75" s="166">
        <v>11802</v>
      </c>
      <c r="H75" s="166">
        <v>14949</v>
      </c>
      <c r="I75" s="167">
        <f t="shared" si="21"/>
        <v>0.26664972038637513</v>
      </c>
      <c r="J75" s="166">
        <f t="shared" si="20"/>
        <v>3147</v>
      </c>
      <c r="K75" s="167">
        <f t="shared" si="22"/>
        <v>7.4104397128582254E-4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44663</v>
      </c>
      <c r="E76" s="171">
        <f t="shared" si="24"/>
        <v>111408</v>
      </c>
      <c r="F76" s="171">
        <f t="shared" si="24"/>
        <v>175380</v>
      </c>
      <c r="G76" s="171">
        <f t="shared" si="24"/>
        <v>196853</v>
      </c>
      <c r="H76" s="171">
        <f t="shared" si="24"/>
        <v>136873</v>
      </c>
      <c r="I76" s="172">
        <f t="shared" si="21"/>
        <v>-0.30469436584659615</v>
      </c>
      <c r="J76" s="171">
        <f>H76-G76</f>
        <v>-59980</v>
      </c>
      <c r="K76" s="172">
        <f t="shared" si="22"/>
        <v>6.7849964199481168E-3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527002</v>
      </c>
      <c r="E78" s="178">
        <v>2370169</v>
      </c>
      <c r="F78" s="178">
        <v>2875439</v>
      </c>
      <c r="G78" s="178">
        <v>3267951</v>
      </c>
      <c r="H78" s="178">
        <v>3257587</v>
      </c>
      <c r="I78" s="179">
        <f>IFERROR(H78/G78-1,"-")</f>
        <v>-3.1714061808147953E-3</v>
      </c>
      <c r="J78" s="178">
        <f>H78-G78</f>
        <v>-10364</v>
      </c>
      <c r="K78" s="179">
        <f>H78/H$8</f>
        <v>0.16148339068091971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253803</v>
      </c>
      <c r="E79" s="162">
        <v>942866</v>
      </c>
      <c r="F79" s="162">
        <v>997467</v>
      </c>
      <c r="G79" s="162">
        <v>962386</v>
      </c>
      <c r="H79" s="162">
        <v>1000706</v>
      </c>
      <c r="I79" s="163">
        <f>IFERROR(H79/G79-1,"-")</f>
        <v>3.9817703083793843E-2</v>
      </c>
      <c r="J79" s="162">
        <f t="shared" ref="J79:J89" si="25">H79-G79</f>
        <v>38320</v>
      </c>
      <c r="K79" s="163">
        <f>H79/H$8</f>
        <v>4.9606471893073142E-2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73899</v>
      </c>
      <c r="E80" s="166">
        <v>144660</v>
      </c>
      <c r="F80" s="166">
        <v>161617</v>
      </c>
      <c r="G80" s="166">
        <v>168927</v>
      </c>
      <c r="H80" s="166">
        <v>129237</v>
      </c>
      <c r="I80" s="167">
        <f>IFERROR(H80/G80-1,"-")</f>
        <v>-0.23495355982169808</v>
      </c>
      <c r="J80" s="166">
        <f t="shared" si="25"/>
        <v>-39690</v>
      </c>
      <c r="K80" s="167">
        <f>H80/H$8</f>
        <v>6.4064686411844174E-3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179904</v>
      </c>
      <c r="E81" s="166">
        <v>798206</v>
      </c>
      <c r="F81" s="166">
        <v>835850</v>
      </c>
      <c r="G81" s="166">
        <v>793459</v>
      </c>
      <c r="H81" s="166">
        <v>871469</v>
      </c>
      <c r="I81" s="167">
        <f>IFERROR(H81/G81-1,"-")</f>
        <v>9.8316359131347619E-2</v>
      </c>
      <c r="J81" s="166">
        <f t="shared" si="25"/>
        <v>78010</v>
      </c>
      <c r="K81" s="167">
        <f>H81/H$8</f>
        <v>4.3200003251888726E-2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273199</v>
      </c>
      <c r="E82" s="162">
        <v>1427303</v>
      </c>
      <c r="F82" s="162">
        <v>1877972</v>
      </c>
      <c r="G82" s="162">
        <v>2305565</v>
      </c>
      <c r="H82" s="162">
        <v>2256881</v>
      </c>
      <c r="I82" s="163">
        <f>IFERROR(H82/G82-1,"-")</f>
        <v>-2.1115865308503512E-2</v>
      </c>
      <c r="J82" s="162">
        <f t="shared" si="25"/>
        <v>-48684</v>
      </c>
      <c r="K82" s="163">
        <f>H82/H$8</f>
        <v>0.11187691878784659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19180</v>
      </c>
      <c r="E83" s="166">
        <v>260585</v>
      </c>
      <c r="F83" s="166">
        <v>339553</v>
      </c>
      <c r="G83" s="166">
        <v>431902</v>
      </c>
      <c r="H83" s="166">
        <v>418676</v>
      </c>
      <c r="I83" s="167">
        <f t="shared" ref="I83:I90" si="26">IFERROR(H83/G83-1,"-")</f>
        <v>-3.062268755412112E-2</v>
      </c>
      <c r="J83" s="166">
        <f t="shared" si="25"/>
        <v>-13226</v>
      </c>
      <c r="K83" s="167">
        <f t="shared" ref="K83:K90" si="27">H83/H$8</f>
        <v>2.0754386629343972E-2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86240</v>
      </c>
      <c r="E84" s="166">
        <v>541030</v>
      </c>
      <c r="F84" s="166">
        <v>679879</v>
      </c>
      <c r="G84" s="166">
        <v>810815</v>
      </c>
      <c r="H84" s="166">
        <v>757320</v>
      </c>
      <c r="I84" s="167">
        <f t="shared" si="26"/>
        <v>-6.5976825786400073E-2</v>
      </c>
      <c r="J84" s="166">
        <f t="shared" si="25"/>
        <v>-53495</v>
      </c>
      <c r="K84" s="167">
        <f t="shared" si="27"/>
        <v>3.7541469016936196E-2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37513</v>
      </c>
      <c r="E85" s="166">
        <v>100552</v>
      </c>
      <c r="F85" s="166">
        <v>140498</v>
      </c>
      <c r="G85" s="166">
        <v>221925</v>
      </c>
      <c r="H85" s="166">
        <v>224077</v>
      </c>
      <c r="I85" s="167">
        <f t="shared" si="26"/>
        <v>9.6969696969697594E-3</v>
      </c>
      <c r="J85" s="166">
        <f t="shared" si="25"/>
        <v>2152</v>
      </c>
      <c r="K85" s="167">
        <f t="shared" si="27"/>
        <v>1.1107827276327063E-2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6493</v>
      </c>
      <c r="E86" s="166">
        <v>37868</v>
      </c>
      <c r="F86" s="166">
        <v>41944</v>
      </c>
      <c r="G86" s="166">
        <v>67417</v>
      </c>
      <c r="H86" s="166">
        <v>64133</v>
      </c>
      <c r="I86" s="167">
        <f t="shared" si="26"/>
        <v>-4.871174926205557E-2</v>
      </c>
      <c r="J86" s="166">
        <f t="shared" si="25"/>
        <v>-3284</v>
      </c>
      <c r="K86" s="167">
        <f t="shared" si="27"/>
        <v>3.1791673697554122E-3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5783</v>
      </c>
      <c r="E87" s="166">
        <v>18858</v>
      </c>
      <c r="F87" s="166">
        <v>22888</v>
      </c>
      <c r="G87" s="166">
        <v>32457</v>
      </c>
      <c r="H87" s="166">
        <v>31368</v>
      </c>
      <c r="I87" s="167">
        <f t="shared" si="26"/>
        <v>-3.3552084296145646E-2</v>
      </c>
      <c r="J87" s="166">
        <f t="shared" si="25"/>
        <v>-1089</v>
      </c>
      <c r="K87" s="167">
        <f t="shared" si="27"/>
        <v>1.5549580099868676E-3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1862</v>
      </c>
      <c r="E88" s="166">
        <v>31874</v>
      </c>
      <c r="F88" s="166">
        <v>48452</v>
      </c>
      <c r="G88" s="166">
        <v>43908</v>
      </c>
      <c r="H88" s="166">
        <v>45980</v>
      </c>
      <c r="I88" s="167">
        <f t="shared" si="26"/>
        <v>4.7189578208982397E-2</v>
      </c>
      <c r="J88" s="166">
        <f t="shared" si="25"/>
        <v>2072</v>
      </c>
      <c r="K88" s="167">
        <f t="shared" si="27"/>
        <v>2.2792963943890645E-3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3721</v>
      </c>
      <c r="E89" s="166">
        <v>27744</v>
      </c>
      <c r="F89" s="166">
        <v>48239</v>
      </c>
      <c r="G89" s="166">
        <v>51255</v>
      </c>
      <c r="H89" s="166">
        <v>39810</v>
      </c>
      <c r="I89" s="167">
        <f t="shared" si="26"/>
        <v>-0.22329528826455958</v>
      </c>
      <c r="J89" s="166">
        <f t="shared" si="25"/>
        <v>-11445</v>
      </c>
      <c r="K89" s="167">
        <f t="shared" si="27"/>
        <v>1.9734403971428589E-3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112407</v>
      </c>
      <c r="E90" s="171">
        <f t="shared" si="29"/>
        <v>408792</v>
      </c>
      <c r="F90" s="171">
        <f t="shared" si="29"/>
        <v>556519</v>
      </c>
      <c r="G90" s="171">
        <f t="shared" si="29"/>
        <v>645886</v>
      </c>
      <c r="H90" s="171">
        <f t="shared" si="29"/>
        <v>675517</v>
      </c>
      <c r="I90" s="172">
        <f t="shared" si="26"/>
        <v>4.5876516908556653E-2</v>
      </c>
      <c r="J90" s="171">
        <f>H90-G90</f>
        <v>29631</v>
      </c>
      <c r="K90" s="172">
        <f t="shared" si="27"/>
        <v>3.3486373693965149E-2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31710</v>
      </c>
      <c r="E92" s="178">
        <v>79758</v>
      </c>
      <c r="F92" s="178">
        <v>89670</v>
      </c>
      <c r="G92" s="178">
        <v>91218</v>
      </c>
      <c r="H92" s="178">
        <v>88503</v>
      </c>
      <c r="I92" s="179">
        <f>IFERROR(H92/G92-1,"-")</f>
        <v>-2.9763862395579821E-2</v>
      </c>
      <c r="J92" s="178">
        <f>H92-G92</f>
        <v>-2715</v>
      </c>
      <c r="K92" s="179">
        <f>H92/H$8</f>
        <v>4.387224201666276E-3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16403</v>
      </c>
      <c r="E93" s="162">
        <v>40667</v>
      </c>
      <c r="F93" s="162">
        <v>44097</v>
      </c>
      <c r="G93" s="162">
        <v>39604</v>
      </c>
      <c r="H93" s="162">
        <v>40990</v>
      </c>
      <c r="I93" s="163">
        <f>IFERROR(H93/G93-1,"-")</f>
        <v>3.4996465003535038E-2</v>
      </c>
      <c r="J93" s="162">
        <f t="shared" ref="J93:J103" si="30">H93-G93</f>
        <v>1386</v>
      </c>
      <c r="K93" s="163">
        <f>H93/H$8</f>
        <v>2.0319347369727654E-3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8602</v>
      </c>
      <c r="E94" s="166">
        <v>17927</v>
      </c>
      <c r="F94" s="166">
        <v>11336</v>
      </c>
      <c r="G94" s="166">
        <v>10885</v>
      </c>
      <c r="H94" s="166">
        <v>13609</v>
      </c>
      <c r="I94" s="167">
        <f>IFERROR(H94/G94-1,"-")</f>
        <v>0.25025264124942592</v>
      </c>
      <c r="J94" s="166">
        <f t="shared" si="30"/>
        <v>2724</v>
      </c>
      <c r="K94" s="167">
        <f>H94/H$8</f>
        <v>6.7461819554677635E-4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7801</v>
      </c>
      <c r="E95" s="166">
        <v>22740</v>
      </c>
      <c r="F95" s="166">
        <v>32761</v>
      </c>
      <c r="G95" s="166">
        <v>28719</v>
      </c>
      <c r="H95" s="166">
        <v>27381</v>
      </c>
      <c r="I95" s="167">
        <f>IFERROR(H95/G95-1,"-")</f>
        <v>-4.6589365924997406E-2</v>
      </c>
      <c r="J95" s="166">
        <f t="shared" si="30"/>
        <v>-1338</v>
      </c>
      <c r="K95" s="167">
        <f>H95/H$8</f>
        <v>1.3573165414259888E-3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15307</v>
      </c>
      <c r="E96" s="162">
        <v>39091</v>
      </c>
      <c r="F96" s="162">
        <v>45573</v>
      </c>
      <c r="G96" s="162">
        <v>51614</v>
      </c>
      <c r="H96" s="162">
        <v>47513</v>
      </c>
      <c r="I96" s="163">
        <f>IFERROR(H96/G96-1,"-")</f>
        <v>-7.9455186577285231E-2</v>
      </c>
      <c r="J96" s="162">
        <f t="shared" si="30"/>
        <v>-4101</v>
      </c>
      <c r="K96" s="163">
        <f>H96/H$8</f>
        <v>2.3552894646935107E-3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533</v>
      </c>
      <c r="E97" s="166">
        <v>5474</v>
      </c>
      <c r="F97" s="166">
        <v>7202</v>
      </c>
      <c r="G97" s="166">
        <v>8421</v>
      </c>
      <c r="H97" s="166">
        <v>6326</v>
      </c>
      <c r="I97" s="167">
        <f t="shared" ref="I97:I104" si="31">IFERROR(H97/G97-1,"-")</f>
        <v>-0.24878280489253057</v>
      </c>
      <c r="J97" s="166">
        <f t="shared" si="30"/>
        <v>-2095</v>
      </c>
      <c r="K97" s="167">
        <f t="shared" ref="K97:K104" si="32">H97/H$8</f>
        <v>3.1358914725761682E-4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4748</v>
      </c>
      <c r="E98" s="166">
        <v>12221</v>
      </c>
      <c r="F98" s="166">
        <v>13422</v>
      </c>
      <c r="G98" s="166">
        <v>15403</v>
      </c>
      <c r="H98" s="166">
        <v>13877</v>
      </c>
      <c r="I98" s="167">
        <f t="shared" si="31"/>
        <v>-9.9071609426735097E-2</v>
      </c>
      <c r="J98" s="166">
        <f t="shared" si="30"/>
        <v>-1526</v>
      </c>
      <c r="K98" s="167">
        <f t="shared" si="32"/>
        <v>6.8790335069458558E-4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3957</v>
      </c>
      <c r="E99" s="166">
        <v>4754</v>
      </c>
      <c r="F99" s="166">
        <v>5298</v>
      </c>
      <c r="G99" s="166">
        <v>6232</v>
      </c>
      <c r="H99" s="166">
        <v>5585</v>
      </c>
      <c r="I99" s="167">
        <f t="shared" si="31"/>
        <v>-0.10381899871630296</v>
      </c>
      <c r="J99" s="166">
        <f t="shared" si="30"/>
        <v>-647</v>
      </c>
      <c r="K99" s="167">
        <f t="shared" si="32"/>
        <v>2.7685668470341286E-4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265</v>
      </c>
      <c r="E100" s="166">
        <v>2720</v>
      </c>
      <c r="F100" s="166">
        <v>2323</v>
      </c>
      <c r="G100" s="166">
        <v>2822</v>
      </c>
      <c r="H100" s="166">
        <v>1917</v>
      </c>
      <c r="I100" s="167">
        <f t="shared" si="31"/>
        <v>-0.32069454287739196</v>
      </c>
      <c r="J100" s="166">
        <f t="shared" si="30"/>
        <v>-905</v>
      </c>
      <c r="K100" s="167">
        <f t="shared" si="32"/>
        <v>9.5028516486381819E-5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519</v>
      </c>
      <c r="E101" s="166">
        <v>1281</v>
      </c>
      <c r="F101" s="166">
        <v>986</v>
      </c>
      <c r="G101" s="166">
        <v>1399</v>
      </c>
      <c r="H101" s="166">
        <v>1787</v>
      </c>
      <c r="I101" s="167">
        <f t="shared" si="31"/>
        <v>0.2773409578270194</v>
      </c>
      <c r="J101" s="166">
        <f t="shared" si="30"/>
        <v>388</v>
      </c>
      <c r="K101" s="167">
        <f t="shared" si="32"/>
        <v>8.8584224810205693E-5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40</v>
      </c>
      <c r="E102" s="166">
        <v>540</v>
      </c>
      <c r="F102" s="166">
        <v>278</v>
      </c>
      <c r="G102" s="166">
        <v>592</v>
      </c>
      <c r="H102" s="166">
        <v>355</v>
      </c>
      <c r="I102" s="167">
        <f t="shared" si="31"/>
        <v>-0.40033783783783783</v>
      </c>
      <c r="J102" s="166">
        <f t="shared" si="30"/>
        <v>-237</v>
      </c>
      <c r="K102" s="167">
        <f t="shared" si="32"/>
        <v>1.7597873423404041E-5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118</v>
      </c>
      <c r="E103" s="166">
        <v>227</v>
      </c>
      <c r="F103" s="166">
        <v>606</v>
      </c>
      <c r="G103" s="166">
        <v>824</v>
      </c>
      <c r="H103" s="166">
        <v>453</v>
      </c>
      <c r="I103" s="167">
        <f t="shared" si="31"/>
        <v>-0.45024271844660191</v>
      </c>
      <c r="J103" s="166">
        <f t="shared" si="30"/>
        <v>-371</v>
      </c>
      <c r="K103" s="167">
        <f t="shared" si="32"/>
        <v>2.2455877917752199E-5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5127</v>
      </c>
      <c r="E104" s="171">
        <f t="shared" si="34"/>
        <v>11874</v>
      </c>
      <c r="F104" s="171">
        <f t="shared" si="34"/>
        <v>15458</v>
      </c>
      <c r="G104" s="171">
        <f t="shared" si="34"/>
        <v>15921</v>
      </c>
      <c r="H104" s="171">
        <f t="shared" si="34"/>
        <v>17213</v>
      </c>
      <c r="I104" s="172">
        <f t="shared" si="31"/>
        <v>8.1150681489856158E-2</v>
      </c>
      <c r="J104" s="171">
        <f>H104-G104</f>
        <v>1292</v>
      </c>
      <c r="K104" s="172">
        <f t="shared" si="32"/>
        <v>8.5327378940015146E-4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272756</v>
      </c>
      <c r="E106" s="178">
        <v>716456</v>
      </c>
      <c r="F106" s="178">
        <v>803223</v>
      </c>
      <c r="G106" s="178">
        <v>845212</v>
      </c>
      <c r="H106" s="178">
        <v>862102</v>
      </c>
      <c r="I106" s="179">
        <f>IFERROR(H106/G106-1,"-")</f>
        <v>1.9983152155908845E-2</v>
      </c>
      <c r="J106" s="178">
        <f>H106-G106</f>
        <v>16890</v>
      </c>
      <c r="K106" s="179">
        <f>H106/H$8</f>
        <v>4.2735667250883014E-2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97776</v>
      </c>
      <c r="E107" s="162">
        <v>91706</v>
      </c>
      <c r="F107" s="162">
        <v>120161</v>
      </c>
      <c r="G107" s="162">
        <v>117785</v>
      </c>
      <c r="H107" s="162">
        <v>133860</v>
      </c>
      <c r="I107" s="163">
        <f>IFERROR(H107/G107-1,"-")</f>
        <v>0.13647748015451877</v>
      </c>
      <c r="J107" s="162">
        <f t="shared" ref="J107:J117" si="35">H107-G107</f>
        <v>16075</v>
      </c>
      <c r="K107" s="163">
        <f>H107/H$8</f>
        <v>6.6356375674841263E-3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61490</v>
      </c>
      <c r="E108" s="166">
        <v>31557</v>
      </c>
      <c r="F108" s="166">
        <v>35572</v>
      </c>
      <c r="G108" s="166">
        <v>29032</v>
      </c>
      <c r="H108" s="166">
        <v>51917</v>
      </c>
      <c r="I108" s="167">
        <f>IFERROR(H108/G108-1,"-")</f>
        <v>0.78826811793882623</v>
      </c>
      <c r="J108" s="166">
        <f t="shared" si="35"/>
        <v>22885</v>
      </c>
      <c r="K108" s="167">
        <f>H108/H$8</f>
        <v>2.5736022380925846E-3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36286</v>
      </c>
      <c r="E109" s="166">
        <v>60149</v>
      </c>
      <c r="F109" s="166">
        <v>84589</v>
      </c>
      <c r="G109" s="166">
        <v>88753</v>
      </c>
      <c r="H109" s="166">
        <v>81943</v>
      </c>
      <c r="I109" s="167">
        <f>IFERROR(H109/G109-1,"-")</f>
        <v>-7.6729800682793781E-2</v>
      </c>
      <c r="J109" s="166">
        <f t="shared" si="35"/>
        <v>-6810</v>
      </c>
      <c r="K109" s="167">
        <f>H109/H$8</f>
        <v>4.0620353293915421E-3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174980</v>
      </c>
      <c r="E110" s="162">
        <v>624750</v>
      </c>
      <c r="F110" s="162">
        <v>683062</v>
      </c>
      <c r="G110" s="162">
        <v>727427</v>
      </c>
      <c r="H110" s="162">
        <v>728242</v>
      </c>
      <c r="I110" s="163">
        <f>IFERROR(H110/G110-1,"-")</f>
        <v>1.1203873378360374E-3</v>
      </c>
      <c r="J110" s="162">
        <f t="shared" si="35"/>
        <v>815</v>
      </c>
      <c r="K110" s="163">
        <f>H110/H$8</f>
        <v>3.6100029683398892E-2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38195</v>
      </c>
      <c r="E111" s="166">
        <v>376995</v>
      </c>
      <c r="F111" s="166">
        <v>411458</v>
      </c>
      <c r="G111" s="166">
        <v>437572</v>
      </c>
      <c r="H111" s="166">
        <v>420949</v>
      </c>
      <c r="I111" s="167">
        <f t="shared" ref="I111:I118" si="36">IFERROR(H111/G111-1,"-")</f>
        <v>-3.798917663835899E-2</v>
      </c>
      <c r="J111" s="166">
        <f t="shared" si="35"/>
        <v>-16623</v>
      </c>
      <c r="K111" s="167">
        <f t="shared" ref="K111:K118" si="37">H111/H$8</f>
        <v>2.0867062590728191E-2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33343</v>
      </c>
      <c r="E112" s="166">
        <v>27921</v>
      </c>
      <c r="F112" s="166">
        <v>37035</v>
      </c>
      <c r="G112" s="166">
        <v>33099</v>
      </c>
      <c r="H112" s="166">
        <v>38383</v>
      </c>
      <c r="I112" s="167">
        <f t="shared" si="36"/>
        <v>0.1596422852654158</v>
      </c>
      <c r="J112" s="166">
        <f t="shared" si="35"/>
        <v>5284</v>
      </c>
      <c r="K112" s="167">
        <f t="shared" si="37"/>
        <v>1.9027019031282177E-3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35236</v>
      </c>
      <c r="E113" s="166">
        <v>35399</v>
      </c>
      <c r="F113" s="166">
        <v>49821</v>
      </c>
      <c r="G113" s="166">
        <v>42952</v>
      </c>
      <c r="H113" s="166">
        <v>62216</v>
      </c>
      <c r="I113" s="167">
        <f t="shared" si="36"/>
        <v>0.44850065189048238</v>
      </c>
      <c r="J113" s="166">
        <f t="shared" si="35"/>
        <v>19264</v>
      </c>
      <c r="K113" s="167">
        <f t="shared" si="37"/>
        <v>3.0841388532690307E-3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10036</v>
      </c>
      <c r="E114" s="166">
        <v>26570</v>
      </c>
      <c r="F114" s="166">
        <v>22048</v>
      </c>
      <c r="G114" s="166">
        <v>24551</v>
      </c>
      <c r="H114" s="166">
        <v>27432</v>
      </c>
      <c r="I114" s="167">
        <f t="shared" si="36"/>
        <v>0.11734756221742493</v>
      </c>
      <c r="J114" s="166">
        <f t="shared" si="35"/>
        <v>2881</v>
      </c>
      <c r="K114" s="167">
        <f t="shared" si="37"/>
        <v>1.3598446866220273E-3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16223</v>
      </c>
      <c r="E115" s="166">
        <v>27329</v>
      </c>
      <c r="F115" s="166">
        <v>28296</v>
      </c>
      <c r="G115" s="166">
        <v>18839</v>
      </c>
      <c r="H115" s="166">
        <v>21565</v>
      </c>
      <c r="I115" s="167">
        <f t="shared" si="36"/>
        <v>0.14469982483146659</v>
      </c>
      <c r="J115" s="166">
        <f t="shared" si="35"/>
        <v>2726</v>
      </c>
      <c r="K115" s="167">
        <f t="shared" si="37"/>
        <v>1.0690088461287554E-3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277</v>
      </c>
      <c r="E116" s="166">
        <v>3665</v>
      </c>
      <c r="F116" s="166">
        <v>6774</v>
      </c>
      <c r="G116" s="166">
        <v>9961</v>
      </c>
      <c r="H116" s="166">
        <v>6153</v>
      </c>
      <c r="I116" s="167">
        <f t="shared" si="36"/>
        <v>-0.38229093464511599</v>
      </c>
      <c r="J116" s="166">
        <f t="shared" si="35"/>
        <v>-3808</v>
      </c>
      <c r="K116" s="167">
        <f t="shared" si="37"/>
        <v>3.0501328218085933E-4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98</v>
      </c>
      <c r="E117" s="166">
        <v>5242</v>
      </c>
      <c r="F117" s="166">
        <v>4254</v>
      </c>
      <c r="G117" s="166">
        <v>8870</v>
      </c>
      <c r="H117" s="166">
        <v>5019</v>
      </c>
      <c r="I117" s="167">
        <f t="shared" si="36"/>
        <v>-0.43416009019165724</v>
      </c>
      <c r="J117" s="166">
        <f t="shared" si="35"/>
        <v>-3851</v>
      </c>
      <c r="K117" s="167">
        <f t="shared" si="37"/>
        <v>2.4879923017483065E-4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41572</v>
      </c>
      <c r="E118" s="171">
        <f t="shared" si="39"/>
        <v>121629</v>
      </c>
      <c r="F118" s="171">
        <f t="shared" si="39"/>
        <v>123376</v>
      </c>
      <c r="G118" s="171">
        <f t="shared" si="39"/>
        <v>151583</v>
      </c>
      <c r="H118" s="171">
        <f t="shared" si="39"/>
        <v>146525</v>
      </c>
      <c r="I118" s="172">
        <f t="shared" si="36"/>
        <v>-3.3367857873244366E-2</v>
      </c>
      <c r="J118" s="171">
        <f>H118-G118</f>
        <v>-5058</v>
      </c>
      <c r="K118" s="172">
        <f t="shared" si="37"/>
        <v>7.2634602911669779E-3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148140</v>
      </c>
      <c r="E120" s="178">
        <v>301230</v>
      </c>
      <c r="F120" s="178">
        <v>334500</v>
      </c>
      <c r="G120" s="178">
        <v>347016</v>
      </c>
      <c r="H120" s="178">
        <v>351506</v>
      </c>
      <c r="I120" s="179">
        <f>IFERROR(H120/G120-1,"-")</f>
        <v>1.293888466237858E-2</v>
      </c>
      <c r="J120" s="178">
        <f>H120-G120</f>
        <v>4490</v>
      </c>
      <c r="K120" s="179">
        <f>H120/H$8</f>
        <v>1.7424670691738201E-2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92186</v>
      </c>
      <c r="E121" s="162">
        <v>153498</v>
      </c>
      <c r="F121" s="162">
        <v>179706</v>
      </c>
      <c r="G121" s="162">
        <v>181102</v>
      </c>
      <c r="H121" s="162">
        <v>199199</v>
      </c>
      <c r="I121" s="163">
        <f>IFERROR(H121/G121-1,"-")</f>
        <v>9.9927112897703951E-2</v>
      </c>
      <c r="J121" s="162">
        <f t="shared" ref="J121:J131" si="40">H121-G121</f>
        <v>18097</v>
      </c>
      <c r="K121" s="163">
        <f>H121/H$8</f>
        <v>9.8745881354046806E-3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43538</v>
      </c>
      <c r="E122" s="166">
        <v>71529</v>
      </c>
      <c r="F122" s="166">
        <v>73766</v>
      </c>
      <c r="G122" s="166">
        <v>78322</v>
      </c>
      <c r="H122" s="166">
        <v>92475</v>
      </c>
      <c r="I122" s="167">
        <f>IFERROR(H122/G122-1,"-")</f>
        <v>0.18070273997088937</v>
      </c>
      <c r="J122" s="166">
        <f t="shared" si="40"/>
        <v>14153</v>
      </c>
      <c r="K122" s="167">
        <f>H122/H$8</f>
        <v>4.5841220981106727E-3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48648</v>
      </c>
      <c r="E123" s="166">
        <v>81969</v>
      </c>
      <c r="F123" s="166">
        <v>105940</v>
      </c>
      <c r="G123" s="166">
        <v>102780</v>
      </c>
      <c r="H123" s="166">
        <v>106724</v>
      </c>
      <c r="I123" s="167">
        <f>IFERROR(H123/G123-1,"-")</f>
        <v>3.8373224362716396E-2</v>
      </c>
      <c r="J123" s="166">
        <f t="shared" si="40"/>
        <v>3944</v>
      </c>
      <c r="K123" s="167">
        <f>H123/H$8</f>
        <v>5.2904660372940079E-3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55954</v>
      </c>
      <c r="E124" s="162">
        <v>147732</v>
      </c>
      <c r="F124" s="162">
        <v>154794</v>
      </c>
      <c r="G124" s="162">
        <v>165914</v>
      </c>
      <c r="H124" s="162">
        <v>152307</v>
      </c>
      <c r="I124" s="163">
        <f>IFERROR(H124/G124-1,"-")</f>
        <v>-8.2012367853225188E-2</v>
      </c>
      <c r="J124" s="162">
        <f t="shared" si="40"/>
        <v>-13607</v>
      </c>
      <c r="K124" s="163">
        <f>H124/H$8</f>
        <v>7.5500825563335197E-3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2290</v>
      </c>
      <c r="E125" s="166">
        <v>19804</v>
      </c>
      <c r="F125" s="166">
        <v>19086</v>
      </c>
      <c r="G125" s="166">
        <v>23566</v>
      </c>
      <c r="H125" s="166">
        <v>18207</v>
      </c>
      <c r="I125" s="167">
        <f t="shared" ref="I125:I132" si="41">IFERROR(H125/G125-1,"-")</f>
        <v>-0.22740388695578373</v>
      </c>
      <c r="J125" s="166">
        <f t="shared" si="40"/>
        <v>-5359</v>
      </c>
      <c r="K125" s="167">
        <f t="shared" ref="K125:K132" si="42">H125/H$8</f>
        <v>9.0254783498568277E-4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6124</v>
      </c>
      <c r="E126" s="166">
        <v>18108</v>
      </c>
      <c r="F126" s="166">
        <v>24451</v>
      </c>
      <c r="G126" s="166">
        <v>23939</v>
      </c>
      <c r="H126" s="166">
        <v>23413</v>
      </c>
      <c r="I126" s="167">
        <f t="shared" si="41"/>
        <v>-2.1972513471740673E-2</v>
      </c>
      <c r="J126" s="166">
        <f t="shared" si="40"/>
        <v>-526</v>
      </c>
      <c r="K126" s="167">
        <f t="shared" si="42"/>
        <v>1.1606169308793206E-3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8235</v>
      </c>
      <c r="E127" s="166">
        <v>12644</v>
      </c>
      <c r="F127" s="166">
        <v>15479</v>
      </c>
      <c r="G127" s="166">
        <v>14205</v>
      </c>
      <c r="H127" s="166">
        <v>13040</v>
      </c>
      <c r="I127" s="167">
        <f t="shared" si="41"/>
        <v>-8.2013375571981739E-2</v>
      </c>
      <c r="J127" s="166">
        <f t="shared" si="40"/>
        <v>-1165</v>
      </c>
      <c r="K127" s="167">
        <f t="shared" si="42"/>
        <v>6.464120265948978E-4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1068</v>
      </c>
      <c r="E128" s="166">
        <v>3483</v>
      </c>
      <c r="F128" s="166">
        <v>3838</v>
      </c>
      <c r="G128" s="166">
        <v>4135</v>
      </c>
      <c r="H128" s="166">
        <v>4656</v>
      </c>
      <c r="I128" s="167">
        <f t="shared" si="41"/>
        <v>0.12599758162031449</v>
      </c>
      <c r="J128" s="166">
        <f t="shared" si="40"/>
        <v>521</v>
      </c>
      <c r="K128" s="167">
        <f t="shared" si="42"/>
        <v>2.3080478495596962E-4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856</v>
      </c>
      <c r="E129" s="166">
        <v>2733</v>
      </c>
      <c r="F129" s="166">
        <v>3233</v>
      </c>
      <c r="G129" s="166">
        <v>3301</v>
      </c>
      <c r="H129" s="166">
        <v>3524</v>
      </c>
      <c r="I129" s="167">
        <f t="shared" si="41"/>
        <v>6.7555286276885784E-2</v>
      </c>
      <c r="J129" s="166">
        <f t="shared" si="40"/>
        <v>223</v>
      </c>
      <c r="K129" s="167">
        <f t="shared" si="42"/>
        <v>1.7468987589880518E-4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179</v>
      </c>
      <c r="E130" s="166">
        <v>1578</v>
      </c>
      <c r="F130" s="166">
        <v>2025</v>
      </c>
      <c r="G130" s="166">
        <v>2833</v>
      </c>
      <c r="H130" s="166">
        <v>1771</v>
      </c>
      <c r="I130" s="167">
        <f t="shared" si="41"/>
        <v>-0.37486763148605717</v>
      </c>
      <c r="J130" s="166">
        <f t="shared" si="40"/>
        <v>-1062</v>
      </c>
      <c r="K130" s="167">
        <f t="shared" si="42"/>
        <v>8.7791081219291709E-5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413</v>
      </c>
      <c r="E131" s="166">
        <v>2435</v>
      </c>
      <c r="F131" s="166">
        <v>2962</v>
      </c>
      <c r="G131" s="166">
        <v>3278</v>
      </c>
      <c r="H131" s="166">
        <v>2815</v>
      </c>
      <c r="I131" s="167">
        <f t="shared" si="41"/>
        <v>-0.14124466137888958</v>
      </c>
      <c r="J131" s="166">
        <f t="shared" si="40"/>
        <v>-463</v>
      </c>
      <c r="K131" s="167">
        <f t="shared" si="42"/>
        <v>1.3954370052642924E-4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36789</v>
      </c>
      <c r="E132" s="171">
        <f t="shared" si="44"/>
        <v>86947</v>
      </c>
      <c r="F132" s="171">
        <f t="shared" si="44"/>
        <v>83720</v>
      </c>
      <c r="G132" s="171">
        <f t="shared" si="44"/>
        <v>90657</v>
      </c>
      <c r="H132" s="171">
        <f t="shared" si="44"/>
        <v>84881</v>
      </c>
      <c r="I132" s="172">
        <f t="shared" si="41"/>
        <v>-6.3712675248464024E-2</v>
      </c>
      <c r="J132" s="171">
        <f>H132-G132</f>
        <v>-5776</v>
      </c>
      <c r="K132" s="172">
        <f t="shared" si="42"/>
        <v>4.2076763212731223E-3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193247</v>
      </c>
      <c r="E134" s="178">
        <v>975225</v>
      </c>
      <c r="F134" s="178">
        <v>1060434</v>
      </c>
      <c r="G134" s="178">
        <v>1162503</v>
      </c>
      <c r="H134" s="178">
        <v>1148016</v>
      </c>
      <c r="I134" s="179">
        <f>IFERROR(H134/G134-1,"-")</f>
        <v>-1.2461903324120449E-2</v>
      </c>
      <c r="J134" s="178">
        <f>H134-G134</f>
        <v>-14487</v>
      </c>
      <c r="K134" s="179">
        <f>H134/H$8</f>
        <v>5.6908845791669334E-2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67362</v>
      </c>
      <c r="E135" s="162">
        <v>53266</v>
      </c>
      <c r="F135" s="162">
        <v>66298</v>
      </c>
      <c r="G135" s="162">
        <v>51686</v>
      </c>
      <c r="H135" s="162">
        <v>53709</v>
      </c>
      <c r="I135" s="163">
        <f>IFERROR(H135/G135-1,"-")</f>
        <v>3.9140192702085574E-2</v>
      </c>
      <c r="J135" s="162">
        <f t="shared" ref="J135:J145" si="45">H135-G135</f>
        <v>2023</v>
      </c>
      <c r="K135" s="163">
        <f>H135/H$8</f>
        <v>2.6624343202749511E-3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43296</v>
      </c>
      <c r="E136" s="166">
        <v>27987</v>
      </c>
      <c r="F136" s="166">
        <v>36719</v>
      </c>
      <c r="G136" s="166">
        <v>26159</v>
      </c>
      <c r="H136" s="166">
        <v>22257</v>
      </c>
      <c r="I136" s="167">
        <f>IFERROR(H136/G136-1,"-")</f>
        <v>-0.14916472342214915</v>
      </c>
      <c r="J136" s="166">
        <f t="shared" si="45"/>
        <v>-3902</v>
      </c>
      <c r="K136" s="167">
        <f>H136/H$8</f>
        <v>1.1033123064357851E-3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24066</v>
      </c>
      <c r="E137" s="166">
        <v>25279</v>
      </c>
      <c r="F137" s="166">
        <v>29579</v>
      </c>
      <c r="G137" s="166">
        <v>25527</v>
      </c>
      <c r="H137" s="166">
        <v>31452</v>
      </c>
      <c r="I137" s="167">
        <f>IFERROR(H137/G137-1,"-")</f>
        <v>0.23210718063227165</v>
      </c>
      <c r="J137" s="166">
        <f t="shared" si="45"/>
        <v>5925</v>
      </c>
      <c r="K137" s="167">
        <f>H137/H$8</f>
        <v>1.5591220138391659E-3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125885</v>
      </c>
      <c r="E138" s="162">
        <v>921959</v>
      </c>
      <c r="F138" s="162">
        <v>994136</v>
      </c>
      <c r="G138" s="162">
        <v>1110817</v>
      </c>
      <c r="H138" s="162">
        <v>1094307</v>
      </c>
      <c r="I138" s="163">
        <f>IFERROR(H138/G138-1,"-")</f>
        <v>-1.4862934218687673E-2</v>
      </c>
      <c r="J138" s="162">
        <f t="shared" si="45"/>
        <v>-16510</v>
      </c>
      <c r="K138" s="163">
        <f>H138/H$8</f>
        <v>5.4246411471394383E-2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6335</v>
      </c>
      <c r="E139" s="166">
        <v>406353</v>
      </c>
      <c r="F139" s="166">
        <v>399598</v>
      </c>
      <c r="G139" s="166">
        <v>490709</v>
      </c>
      <c r="H139" s="166">
        <v>502592</v>
      </c>
      <c r="I139" s="167">
        <f t="shared" ref="I139:I146" si="46">IFERROR(H139/G139-1,"-")</f>
        <v>2.4215981365738104E-2</v>
      </c>
      <c r="J139" s="166">
        <f t="shared" si="45"/>
        <v>11883</v>
      </c>
      <c r="K139" s="167">
        <f t="shared" ref="K139:K146" si="47">H139/H$8</f>
        <v>2.4914226477790097E-2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15964</v>
      </c>
      <c r="E140" s="166">
        <v>68439</v>
      </c>
      <c r="F140" s="166">
        <v>98861</v>
      </c>
      <c r="G140" s="166">
        <v>115682</v>
      </c>
      <c r="H140" s="166">
        <v>110066</v>
      </c>
      <c r="I140" s="167">
        <f t="shared" si="46"/>
        <v>-4.8546878511782299E-2</v>
      </c>
      <c r="J140" s="166">
        <f t="shared" si="45"/>
        <v>-5616</v>
      </c>
      <c r="K140" s="167">
        <f t="shared" si="47"/>
        <v>5.4561339048461669E-3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30470</v>
      </c>
      <c r="E141" s="166">
        <v>99586</v>
      </c>
      <c r="F141" s="166">
        <v>95765</v>
      </c>
      <c r="G141" s="166">
        <v>104164</v>
      </c>
      <c r="H141" s="166">
        <v>93454</v>
      </c>
      <c r="I141" s="167">
        <f t="shared" si="46"/>
        <v>-0.10281863215698317</v>
      </c>
      <c r="J141" s="166">
        <f t="shared" si="45"/>
        <v>-10710</v>
      </c>
      <c r="K141" s="167">
        <f t="shared" si="47"/>
        <v>4.632652571579722E-3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1849</v>
      </c>
      <c r="E142" s="166">
        <v>35752</v>
      </c>
      <c r="F142" s="166">
        <v>41063</v>
      </c>
      <c r="G142" s="166">
        <v>37926</v>
      </c>
      <c r="H142" s="166">
        <v>29877</v>
      </c>
      <c r="I142" s="167">
        <f t="shared" si="46"/>
        <v>-0.2122290776775827</v>
      </c>
      <c r="J142" s="166">
        <f t="shared" si="45"/>
        <v>-8049</v>
      </c>
      <c r="K142" s="167">
        <f t="shared" si="47"/>
        <v>1.4810469416085706E-3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4557</v>
      </c>
      <c r="E143" s="166">
        <v>18876</v>
      </c>
      <c r="F143" s="166">
        <v>23555</v>
      </c>
      <c r="G143" s="166">
        <v>28751</v>
      </c>
      <c r="H143" s="166">
        <v>21101</v>
      </c>
      <c r="I143" s="167">
        <f t="shared" si="46"/>
        <v>-0.2660777016451602</v>
      </c>
      <c r="J143" s="166">
        <f t="shared" si="45"/>
        <v>-7650</v>
      </c>
      <c r="K143" s="167">
        <f t="shared" si="47"/>
        <v>1.0460076819922498E-3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422</v>
      </c>
      <c r="E144" s="166">
        <v>14520</v>
      </c>
      <c r="F144" s="166">
        <v>18490</v>
      </c>
      <c r="G144" s="166">
        <v>16363</v>
      </c>
      <c r="H144" s="166">
        <v>18066</v>
      </c>
      <c r="I144" s="167">
        <f t="shared" si="46"/>
        <v>0.104076269632708</v>
      </c>
      <c r="J144" s="166">
        <f t="shared" si="45"/>
        <v>1703</v>
      </c>
      <c r="K144" s="167">
        <f t="shared" si="47"/>
        <v>8.9555825709075327E-4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206</v>
      </c>
      <c r="E145" s="166">
        <v>6498</v>
      </c>
      <c r="F145" s="166">
        <v>12672</v>
      </c>
      <c r="G145" s="166">
        <v>10614</v>
      </c>
      <c r="H145" s="166">
        <v>8883</v>
      </c>
      <c r="I145" s="167">
        <f t="shared" si="46"/>
        <v>-0.16308648954211424</v>
      </c>
      <c r="J145" s="166">
        <f t="shared" si="45"/>
        <v>-1731</v>
      </c>
      <c r="K145" s="167">
        <f t="shared" si="47"/>
        <v>4.4034340738055805E-4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66082</v>
      </c>
      <c r="E146" s="171">
        <f t="shared" si="49"/>
        <v>271935</v>
      </c>
      <c r="F146" s="171">
        <f t="shared" si="49"/>
        <v>304132</v>
      </c>
      <c r="G146" s="171">
        <f t="shared" si="49"/>
        <v>306608</v>
      </c>
      <c r="H146" s="171">
        <f t="shared" si="49"/>
        <v>310268</v>
      </c>
      <c r="I146" s="172">
        <f t="shared" si="46"/>
        <v>1.1937066221364034E-2</v>
      </c>
      <c r="J146" s="171">
        <f>H146-G146</f>
        <v>3660</v>
      </c>
      <c r="K146" s="172">
        <f t="shared" si="47"/>
        <v>1.5380442229106268E-2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97296</v>
      </c>
      <c r="E148" s="178">
        <v>341012</v>
      </c>
      <c r="F148" s="178">
        <v>469881</v>
      </c>
      <c r="G148" s="178">
        <v>444519</v>
      </c>
      <c r="H148" s="178">
        <v>423090</v>
      </c>
      <c r="I148" s="179">
        <f>IFERROR(H148/G148-1,"-")</f>
        <v>-4.8207163248365048E-2</v>
      </c>
      <c r="J148" s="178">
        <f>H148-G148</f>
        <v>-21429</v>
      </c>
      <c r="K148" s="179">
        <f>H148/H$8</f>
        <v>2.0973195117487367E-2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50394</v>
      </c>
      <c r="E149" s="162">
        <v>141025</v>
      </c>
      <c r="F149" s="162">
        <v>186282</v>
      </c>
      <c r="G149" s="162">
        <v>177124</v>
      </c>
      <c r="H149" s="162">
        <v>156692</v>
      </c>
      <c r="I149" s="163">
        <f>IFERROR(H149/G149-1,"-")</f>
        <v>-0.11535421512612631</v>
      </c>
      <c r="J149" s="162">
        <f t="shared" ref="J149:J159" si="50">H149-G149</f>
        <v>-20432</v>
      </c>
      <c r="K149" s="163">
        <f>H149/H$8</f>
        <v>7.7674534717183837E-3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39820</v>
      </c>
      <c r="E150" s="166">
        <v>78792</v>
      </c>
      <c r="F150" s="166">
        <v>122820</v>
      </c>
      <c r="G150" s="166">
        <v>118969</v>
      </c>
      <c r="H150" s="166">
        <v>94724</v>
      </c>
      <c r="I150" s="167">
        <f>IFERROR(H150/G150-1,"-")</f>
        <v>-0.20379258462288496</v>
      </c>
      <c r="J150" s="166">
        <f t="shared" si="50"/>
        <v>-24245</v>
      </c>
      <c r="K150" s="167">
        <f>H150/H$8</f>
        <v>4.6956083441085199E-3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10574</v>
      </c>
      <c r="E151" s="166">
        <v>62233</v>
      </c>
      <c r="F151" s="166">
        <v>63462</v>
      </c>
      <c r="G151" s="166">
        <v>58155</v>
      </c>
      <c r="H151" s="166">
        <v>61968</v>
      </c>
      <c r="I151" s="167">
        <f>IFERROR(H151/G151-1,"-")</f>
        <v>6.5566159401599267E-2</v>
      </c>
      <c r="J151" s="166">
        <f t="shared" si="50"/>
        <v>3813</v>
      </c>
      <c r="K151" s="167">
        <f>H151/H$8</f>
        <v>3.0718451276098638E-3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46902</v>
      </c>
      <c r="E152" s="162">
        <v>199987</v>
      </c>
      <c r="F152" s="162">
        <v>283599</v>
      </c>
      <c r="G152" s="162">
        <v>267395</v>
      </c>
      <c r="H152" s="162">
        <v>266398</v>
      </c>
      <c r="I152" s="163">
        <f>IFERROR(H152/G152-1,"-")</f>
        <v>-3.7285663531479996E-3</v>
      </c>
      <c r="J152" s="162">
        <f t="shared" si="50"/>
        <v>-997</v>
      </c>
      <c r="K152" s="163">
        <f>H152/H$8</f>
        <v>1.3205741645768985E-2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1645</v>
      </c>
      <c r="E153" s="166">
        <v>74624</v>
      </c>
      <c r="F153" s="166">
        <v>112992</v>
      </c>
      <c r="G153" s="166">
        <v>101036</v>
      </c>
      <c r="H153" s="166">
        <v>63064</v>
      </c>
      <c r="I153" s="167">
        <f t="shared" ref="I153:I160" si="51">IFERROR(H153/G153-1,"-")</f>
        <v>-0.37582643810127081</v>
      </c>
      <c r="J153" s="166">
        <f t="shared" si="50"/>
        <v>-37972</v>
      </c>
      <c r="K153" s="167">
        <f t="shared" ref="K153:K160" si="52">H153/H$8</f>
        <v>3.1261754635874719E-3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13667</v>
      </c>
      <c r="E154" s="166">
        <v>55156</v>
      </c>
      <c r="F154" s="166">
        <v>59967</v>
      </c>
      <c r="G154" s="166">
        <v>61398</v>
      </c>
      <c r="H154" s="166">
        <v>56811</v>
      </c>
      <c r="I154" s="167">
        <f t="shared" si="51"/>
        <v>-7.47092739177172E-2</v>
      </c>
      <c r="J154" s="166">
        <f t="shared" si="50"/>
        <v>-4587</v>
      </c>
      <c r="K154" s="167">
        <f t="shared" si="52"/>
        <v>2.8162050339633998E-3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11423</v>
      </c>
      <c r="E155" s="166">
        <v>18656</v>
      </c>
      <c r="F155" s="166">
        <v>39765</v>
      </c>
      <c r="G155" s="166">
        <v>27279</v>
      </c>
      <c r="H155" s="166">
        <v>79393</v>
      </c>
      <c r="I155" s="167">
        <f t="shared" si="51"/>
        <v>1.9104072729938779</v>
      </c>
      <c r="J155" s="166">
        <f t="shared" si="50"/>
        <v>52114</v>
      </c>
      <c r="K155" s="167">
        <f t="shared" si="52"/>
        <v>3.9356280695896258E-3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1484</v>
      </c>
      <c r="E156" s="166">
        <v>4486</v>
      </c>
      <c r="F156" s="166">
        <v>6557</v>
      </c>
      <c r="G156" s="166">
        <v>8762</v>
      </c>
      <c r="H156" s="166">
        <v>7289</v>
      </c>
      <c r="I156" s="167">
        <f t="shared" si="51"/>
        <v>-0.16811230312713987</v>
      </c>
      <c r="J156" s="166">
        <f t="shared" si="50"/>
        <v>-1473</v>
      </c>
      <c r="K156" s="167">
        <f t="shared" si="52"/>
        <v>3.6132647713575227E-4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2739</v>
      </c>
      <c r="E157" s="166">
        <v>15118</v>
      </c>
      <c r="F157" s="166">
        <v>15064</v>
      </c>
      <c r="G157" s="166">
        <v>13008</v>
      </c>
      <c r="H157" s="166">
        <v>10190</v>
      </c>
      <c r="I157" s="167">
        <f t="shared" si="51"/>
        <v>-0.21663591635916357</v>
      </c>
      <c r="J157" s="166">
        <f t="shared" si="50"/>
        <v>-2818</v>
      </c>
      <c r="K157" s="167">
        <f t="shared" si="52"/>
        <v>5.0513332446334416E-4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235</v>
      </c>
      <c r="E158" s="166">
        <v>1381</v>
      </c>
      <c r="F158" s="166">
        <v>3093</v>
      </c>
      <c r="G158" s="166">
        <v>2100</v>
      </c>
      <c r="H158" s="166">
        <v>1642</v>
      </c>
      <c r="I158" s="167">
        <f t="shared" si="51"/>
        <v>-0.21809523809523812</v>
      </c>
      <c r="J158" s="166">
        <f t="shared" si="50"/>
        <v>-458</v>
      </c>
      <c r="K158" s="167">
        <f t="shared" si="52"/>
        <v>8.1396361017547703E-5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172</v>
      </c>
      <c r="E159" s="166">
        <v>2597</v>
      </c>
      <c r="F159" s="166">
        <v>3937</v>
      </c>
      <c r="G159" s="166">
        <v>3649</v>
      </c>
      <c r="H159" s="166">
        <v>2760</v>
      </c>
      <c r="I159" s="167">
        <f t="shared" si="51"/>
        <v>-0.24362839134009318</v>
      </c>
      <c r="J159" s="166">
        <f t="shared" si="50"/>
        <v>-889</v>
      </c>
      <c r="K159" s="167">
        <f t="shared" si="52"/>
        <v>1.3681726943266239E-4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15537</v>
      </c>
      <c r="E160" s="171">
        <f t="shared" si="54"/>
        <v>27969</v>
      </c>
      <c r="F160" s="171">
        <f t="shared" si="54"/>
        <v>42224</v>
      </c>
      <c r="G160" s="171">
        <f t="shared" si="54"/>
        <v>50163</v>
      </c>
      <c r="H160" s="171">
        <f t="shared" si="54"/>
        <v>45249</v>
      </c>
      <c r="I160" s="172">
        <f t="shared" si="51"/>
        <v>-9.7960648286585683E-2</v>
      </c>
      <c r="J160" s="171">
        <f>H160-G160</f>
        <v>-4914</v>
      </c>
      <c r="K160" s="172">
        <f t="shared" si="52"/>
        <v>2.2430596465791816E-3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AF3E2-FA6D-498F-B797-250EC8C17D79}">
  <sheetPr>
    <tabColor rgb="FFF29140"/>
    <pageSetUpPr fitToPage="1"/>
  </sheetPr>
  <dimension ref="A1:P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AA21F-9888-4EC4-9D35-5DC52952C6C0}">
  <sheetPr>
    <tabColor theme="3" tint="0.39997558519241921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99CD7-354C-413B-9C62-7BF1923D5BB6}">
  <sheetPr>
    <tabColor theme="8" tint="0.59999389629810485"/>
  </sheetPr>
  <dimension ref="B1:P220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224964</v>
      </c>
      <c r="F7" s="68">
        <v>455417</v>
      </c>
      <c r="G7" s="68">
        <v>453884</v>
      </c>
      <c r="H7" s="68">
        <v>480798</v>
      </c>
      <c r="I7" s="68">
        <v>487331</v>
      </c>
      <c r="J7" s="69">
        <f>I7/H7-1</f>
        <v>1.358782690443805E-2</v>
      </c>
      <c r="K7" s="68">
        <f>I7-H7</f>
        <v>6533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94144</v>
      </c>
      <c r="F8" s="16">
        <v>164843</v>
      </c>
      <c r="G8" s="16">
        <v>163971</v>
      </c>
      <c r="H8" s="16">
        <v>166795</v>
      </c>
      <c r="I8" s="16">
        <v>155030</v>
      </c>
      <c r="J8" s="17">
        <f t="shared" ref="J8:J63" si="0">I8/H8-1</f>
        <v>-7.0535687520609125E-2</v>
      </c>
      <c r="K8" s="16">
        <f t="shared" ref="K8:K50" si="1">I8-H8</f>
        <v>-11765</v>
      </c>
      <c r="L8" s="18">
        <f t="shared" ref="L8:L17" si="2">I8/$I$7</f>
        <v>0.31812053819683134</v>
      </c>
      <c r="P8" s="70"/>
    </row>
    <row r="9" spans="2:16" x14ac:dyDescent="0.25">
      <c r="B9" s="284"/>
      <c r="C9" s="286"/>
      <c r="D9" s="19" t="s">
        <v>47</v>
      </c>
      <c r="E9" s="20">
        <v>42074</v>
      </c>
      <c r="F9" s="20">
        <v>119732</v>
      </c>
      <c r="G9" s="20">
        <v>112830</v>
      </c>
      <c r="H9" s="20">
        <v>121148</v>
      </c>
      <c r="I9" s="20">
        <v>127552</v>
      </c>
      <c r="J9" s="62">
        <f t="shared" si="0"/>
        <v>5.2860963449664844E-2</v>
      </c>
      <c r="K9" s="20">
        <f t="shared" si="1"/>
        <v>6404</v>
      </c>
      <c r="L9" s="63">
        <f t="shared" si="2"/>
        <v>0.26173586330440707</v>
      </c>
      <c r="P9" s="70"/>
    </row>
    <row r="10" spans="2:16" x14ac:dyDescent="0.25">
      <c r="B10" s="284"/>
      <c r="C10" s="286"/>
      <c r="D10" s="19" t="s">
        <v>48</v>
      </c>
      <c r="E10" s="20">
        <v>1838</v>
      </c>
      <c r="F10" s="20">
        <v>2342</v>
      </c>
      <c r="G10" s="20">
        <v>2800</v>
      </c>
      <c r="H10" s="20">
        <v>2508</v>
      </c>
      <c r="I10" s="20">
        <v>2685</v>
      </c>
      <c r="J10" s="62">
        <f t="shared" si="0"/>
        <v>7.0574162679425845E-2</v>
      </c>
      <c r="K10" s="20">
        <f t="shared" si="1"/>
        <v>177</v>
      </c>
      <c r="L10" s="63">
        <f t="shared" si="2"/>
        <v>5.5096023031574026E-3</v>
      </c>
      <c r="P10" s="70"/>
    </row>
    <row r="11" spans="2:16" x14ac:dyDescent="0.25">
      <c r="B11" s="284"/>
      <c r="C11" s="286"/>
      <c r="D11" s="19" t="s">
        <v>49</v>
      </c>
      <c r="E11" s="20">
        <v>2379</v>
      </c>
      <c r="F11" s="20">
        <v>24503</v>
      </c>
      <c r="G11" s="20">
        <v>23244</v>
      </c>
      <c r="H11" s="20">
        <v>16852</v>
      </c>
      <c r="I11" s="20">
        <v>17502</v>
      </c>
      <c r="J11" s="62">
        <f t="shared" si="0"/>
        <v>3.8571089484927601E-2</v>
      </c>
      <c r="K11" s="20">
        <f t="shared" si="1"/>
        <v>650</v>
      </c>
      <c r="L11" s="63">
        <f t="shared" si="2"/>
        <v>3.5913988644268473E-2</v>
      </c>
      <c r="P11" s="70"/>
    </row>
    <row r="12" spans="2:16" x14ac:dyDescent="0.25">
      <c r="B12" s="284"/>
      <c r="C12" s="286"/>
      <c r="D12" s="19" t="s">
        <v>50</v>
      </c>
      <c r="E12" s="20">
        <v>41575</v>
      </c>
      <c r="F12" s="20">
        <v>73949</v>
      </c>
      <c r="G12" s="20">
        <v>74357</v>
      </c>
      <c r="H12" s="20">
        <v>90048</v>
      </c>
      <c r="I12" s="20">
        <v>93261</v>
      </c>
      <c r="J12" s="62">
        <f t="shared" si="0"/>
        <v>3.5680970149253755E-2</v>
      </c>
      <c r="K12" s="20">
        <f t="shared" si="1"/>
        <v>3213</v>
      </c>
      <c r="L12" s="63">
        <f t="shared" si="2"/>
        <v>0.1913709573164851</v>
      </c>
      <c r="P12" s="70"/>
    </row>
    <row r="13" spans="2:16" x14ac:dyDescent="0.25">
      <c r="B13" s="284"/>
      <c r="C13" s="286"/>
      <c r="D13" s="19" t="s">
        <v>51</v>
      </c>
      <c r="E13" s="20">
        <v>2428</v>
      </c>
      <c r="F13" s="20">
        <v>4275</v>
      </c>
      <c r="G13" s="20">
        <v>4340</v>
      </c>
      <c r="H13" s="20">
        <v>4593</v>
      </c>
      <c r="I13" s="20">
        <v>3637</v>
      </c>
      <c r="J13" s="62">
        <f t="shared" si="0"/>
        <v>-0.20814282603962553</v>
      </c>
      <c r="K13" s="20">
        <f t="shared" si="1"/>
        <v>-956</v>
      </c>
      <c r="L13" s="63">
        <f t="shared" si="2"/>
        <v>7.4631000285227088E-3</v>
      </c>
      <c r="P13" s="70"/>
    </row>
    <row r="14" spans="2:16" x14ac:dyDescent="0.25">
      <c r="B14" s="284"/>
      <c r="C14" s="286"/>
      <c r="D14" s="19" t="s">
        <v>52</v>
      </c>
      <c r="E14" s="20">
        <v>10658</v>
      </c>
      <c r="F14" s="20">
        <v>15515</v>
      </c>
      <c r="G14" s="20">
        <v>21748</v>
      </c>
      <c r="H14" s="20">
        <v>20589</v>
      </c>
      <c r="I14" s="20">
        <v>25675</v>
      </c>
      <c r="J14" s="62">
        <f t="shared" si="0"/>
        <v>0.24702511049589582</v>
      </c>
      <c r="K14" s="20">
        <f t="shared" si="1"/>
        <v>5086</v>
      </c>
      <c r="L14" s="63">
        <f t="shared" si="2"/>
        <v>5.2684930776002351E-2</v>
      </c>
      <c r="P14" s="70"/>
    </row>
    <row r="15" spans="2:16" x14ac:dyDescent="0.25">
      <c r="B15" s="284"/>
      <c r="C15" s="286"/>
      <c r="D15" s="19" t="s">
        <v>53</v>
      </c>
      <c r="E15" s="20">
        <v>14398</v>
      </c>
      <c r="F15" s="20">
        <v>18083</v>
      </c>
      <c r="G15" s="20">
        <v>16810</v>
      </c>
      <c r="H15" s="20">
        <v>21632</v>
      </c>
      <c r="I15" s="20">
        <v>23873</v>
      </c>
      <c r="J15" s="62">
        <f t="shared" si="0"/>
        <v>0.10359652366863914</v>
      </c>
      <c r="K15" s="20">
        <f t="shared" si="1"/>
        <v>2241</v>
      </c>
      <c r="L15" s="63">
        <f t="shared" si="2"/>
        <v>4.898723865298945E-2</v>
      </c>
      <c r="P15" s="70"/>
    </row>
    <row r="16" spans="2:16" x14ac:dyDescent="0.25">
      <c r="B16" s="284"/>
      <c r="C16" s="286"/>
      <c r="D16" s="19" t="s">
        <v>54</v>
      </c>
      <c r="E16" s="20">
        <v>10219</v>
      </c>
      <c r="F16" s="20">
        <v>23111</v>
      </c>
      <c r="G16" s="20">
        <v>24276</v>
      </c>
      <c r="H16" s="20">
        <v>24893</v>
      </c>
      <c r="I16" s="20">
        <v>26869</v>
      </c>
      <c r="J16" s="62">
        <f t="shared" si="0"/>
        <v>7.937974530992653E-2</v>
      </c>
      <c r="K16" s="20">
        <f t="shared" si="1"/>
        <v>1976</v>
      </c>
      <c r="L16" s="63">
        <f t="shared" si="2"/>
        <v>5.5135010906344969E-2</v>
      </c>
      <c r="P16" s="70"/>
    </row>
    <row r="17" spans="2:16" x14ac:dyDescent="0.25">
      <c r="B17" s="284"/>
      <c r="C17" s="287"/>
      <c r="D17" s="23" t="s">
        <v>55</v>
      </c>
      <c r="E17" s="71">
        <v>5251</v>
      </c>
      <c r="F17" s="71">
        <v>9064</v>
      </c>
      <c r="G17" s="71">
        <v>9508</v>
      </c>
      <c r="H17" s="71">
        <v>11740</v>
      </c>
      <c r="I17" s="71">
        <v>11247</v>
      </c>
      <c r="J17" s="25">
        <f t="shared" si="0"/>
        <v>-4.199318568994892E-2</v>
      </c>
      <c r="K17" s="71">
        <f t="shared" si="1"/>
        <v>-493</v>
      </c>
      <c r="L17" s="47">
        <f t="shared" si="2"/>
        <v>2.3078769870991174E-2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246325</v>
      </c>
      <c r="F18" s="68">
        <v>525893</v>
      </c>
      <c r="G18" s="68">
        <v>533489</v>
      </c>
      <c r="H18" s="68">
        <v>558529</v>
      </c>
      <c r="I18" s="68">
        <v>564894</v>
      </c>
      <c r="J18" s="69">
        <f t="shared" si="0"/>
        <v>1.1396006295107286E-2</v>
      </c>
      <c r="K18" s="68">
        <f t="shared" si="1"/>
        <v>6365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104300</v>
      </c>
      <c r="F19" s="27">
        <v>193056</v>
      </c>
      <c r="G19" s="27">
        <v>195421</v>
      </c>
      <c r="H19" s="27">
        <v>198178</v>
      </c>
      <c r="I19" s="27">
        <v>184181</v>
      </c>
      <c r="J19" s="28">
        <f t="shared" si="0"/>
        <v>-7.062842495130639E-2</v>
      </c>
      <c r="K19" s="27">
        <f t="shared" si="1"/>
        <v>-13997</v>
      </c>
      <c r="L19" s="18">
        <f t="shared" si="3"/>
        <v>0.32604524034597643</v>
      </c>
    </row>
    <row r="20" spans="2:16" x14ac:dyDescent="0.25">
      <c r="B20" s="284"/>
      <c r="C20" s="289"/>
      <c r="D20" s="4" t="s">
        <v>47</v>
      </c>
      <c r="E20" s="29">
        <v>46309</v>
      </c>
      <c r="F20" s="29">
        <v>140298</v>
      </c>
      <c r="G20" s="29">
        <v>135627</v>
      </c>
      <c r="H20" s="29">
        <v>144210</v>
      </c>
      <c r="I20" s="29">
        <v>151264</v>
      </c>
      <c r="J20" s="72">
        <f t="shared" si="0"/>
        <v>4.8914777061230152E-2</v>
      </c>
      <c r="K20" s="29">
        <f t="shared" si="1"/>
        <v>7054</v>
      </c>
      <c r="L20" s="63">
        <f>I20/$I$18</f>
        <v>0.26777413107591869</v>
      </c>
    </row>
    <row r="21" spans="2:16" x14ac:dyDescent="0.25">
      <c r="B21" s="284"/>
      <c r="C21" s="289"/>
      <c r="D21" s="4" t="s">
        <v>48</v>
      </c>
      <c r="E21" s="29">
        <v>2038</v>
      </c>
      <c r="F21" s="29">
        <v>2613</v>
      </c>
      <c r="G21" s="29">
        <v>3056</v>
      </c>
      <c r="H21" s="29">
        <v>2720</v>
      </c>
      <c r="I21" s="29">
        <v>3023</v>
      </c>
      <c r="J21" s="72">
        <f t="shared" si="0"/>
        <v>0.11139705882352935</v>
      </c>
      <c r="K21" s="29">
        <f t="shared" si="1"/>
        <v>303</v>
      </c>
      <c r="L21" s="63">
        <f t="shared" ref="L21:L28" si="4">I21/$I$18</f>
        <v>5.35144646606266E-3</v>
      </c>
    </row>
    <row r="22" spans="2:16" x14ac:dyDescent="0.25">
      <c r="B22" s="284"/>
      <c r="C22" s="289"/>
      <c r="D22" s="4" t="s">
        <v>49</v>
      </c>
      <c r="E22" s="29">
        <v>2426</v>
      </c>
      <c r="F22" s="29">
        <v>27893</v>
      </c>
      <c r="G22" s="29">
        <v>26664</v>
      </c>
      <c r="H22" s="29">
        <v>19100</v>
      </c>
      <c r="I22" s="29">
        <v>20231</v>
      </c>
      <c r="J22" s="72">
        <f t="shared" si="0"/>
        <v>5.9214659685863813E-2</v>
      </c>
      <c r="K22" s="29">
        <f t="shared" si="1"/>
        <v>1131</v>
      </c>
      <c r="L22" s="63">
        <f t="shared" si="4"/>
        <v>3.5813798694976404E-2</v>
      </c>
    </row>
    <row r="23" spans="2:16" x14ac:dyDescent="0.25">
      <c r="B23" s="284"/>
      <c r="C23" s="289"/>
      <c r="D23" s="4" t="s">
        <v>50</v>
      </c>
      <c r="E23" s="29">
        <v>44986</v>
      </c>
      <c r="F23" s="29">
        <v>84199</v>
      </c>
      <c r="G23" s="29">
        <v>86585</v>
      </c>
      <c r="H23" s="29">
        <v>101084</v>
      </c>
      <c r="I23" s="29">
        <v>104813</v>
      </c>
      <c r="J23" s="72">
        <f t="shared" si="0"/>
        <v>3.6890111194650022E-2</v>
      </c>
      <c r="K23" s="29">
        <f t="shared" si="1"/>
        <v>3729</v>
      </c>
      <c r="L23" s="63">
        <f t="shared" si="4"/>
        <v>0.1855445446402334</v>
      </c>
    </row>
    <row r="24" spans="2:16" x14ac:dyDescent="0.25">
      <c r="B24" s="284"/>
      <c r="C24" s="289"/>
      <c r="D24" s="4" t="s">
        <v>51</v>
      </c>
      <c r="E24" s="29">
        <v>2531</v>
      </c>
      <c r="F24" s="29">
        <v>4460</v>
      </c>
      <c r="G24" s="29">
        <v>4564</v>
      </c>
      <c r="H24" s="29">
        <v>4705</v>
      </c>
      <c r="I24" s="29">
        <v>3825</v>
      </c>
      <c r="J24" s="72">
        <f t="shared" si="0"/>
        <v>-0.18703506907545164</v>
      </c>
      <c r="K24" s="29">
        <f t="shared" si="1"/>
        <v>-880</v>
      </c>
      <c r="L24" s="63">
        <f t="shared" si="4"/>
        <v>6.7711818500462029E-3</v>
      </c>
    </row>
    <row r="25" spans="2:16" x14ac:dyDescent="0.25">
      <c r="B25" s="284"/>
      <c r="C25" s="289"/>
      <c r="D25" s="4" t="s">
        <v>52</v>
      </c>
      <c r="E25" s="29">
        <v>12400</v>
      </c>
      <c r="F25" s="29">
        <v>17775</v>
      </c>
      <c r="G25" s="29">
        <v>24316</v>
      </c>
      <c r="H25" s="29">
        <v>23859</v>
      </c>
      <c r="I25" s="29">
        <v>29368</v>
      </c>
      <c r="J25" s="72">
        <f t="shared" si="0"/>
        <v>0.23089819355379526</v>
      </c>
      <c r="K25" s="29">
        <f t="shared" si="1"/>
        <v>5509</v>
      </c>
      <c r="L25" s="63">
        <f t="shared" si="4"/>
        <v>5.1988514659387426E-2</v>
      </c>
    </row>
    <row r="26" spans="2:16" x14ac:dyDescent="0.25">
      <c r="B26" s="284"/>
      <c r="C26" s="289"/>
      <c r="D26" s="4" t="s">
        <v>53</v>
      </c>
      <c r="E26" s="29">
        <v>14859</v>
      </c>
      <c r="F26" s="29">
        <v>18761</v>
      </c>
      <c r="G26" s="29">
        <v>17627</v>
      </c>
      <c r="H26" s="29">
        <v>22231</v>
      </c>
      <c r="I26" s="29">
        <v>24531</v>
      </c>
      <c r="J26" s="72">
        <f t="shared" si="0"/>
        <v>0.10345913364221127</v>
      </c>
      <c r="K26" s="29">
        <f t="shared" si="1"/>
        <v>2300</v>
      </c>
      <c r="L26" s="63">
        <f t="shared" si="4"/>
        <v>4.3425846264962986E-2</v>
      </c>
    </row>
    <row r="27" spans="2:16" x14ac:dyDescent="0.25">
      <c r="B27" s="284"/>
      <c r="C27" s="289"/>
      <c r="D27" s="4" t="s">
        <v>54</v>
      </c>
      <c r="E27" s="29">
        <v>10937</v>
      </c>
      <c r="F27" s="29">
        <v>26589</v>
      </c>
      <c r="G27" s="29">
        <v>28421</v>
      </c>
      <c r="H27" s="29">
        <v>29387</v>
      </c>
      <c r="I27" s="29">
        <v>31278</v>
      </c>
      <c r="J27" s="30">
        <f t="shared" si="0"/>
        <v>6.4348181168544016E-2</v>
      </c>
      <c r="K27" s="29">
        <f t="shared" si="1"/>
        <v>1891</v>
      </c>
      <c r="L27" s="31">
        <f t="shared" si="4"/>
        <v>5.5369679975358209E-2</v>
      </c>
    </row>
    <row r="28" spans="2:16" x14ac:dyDescent="0.25">
      <c r="B28" s="284"/>
      <c r="C28" s="290"/>
      <c r="D28" s="32" t="s">
        <v>55</v>
      </c>
      <c r="E28" s="73">
        <v>5539</v>
      </c>
      <c r="F28" s="73">
        <v>10249</v>
      </c>
      <c r="G28" s="73">
        <v>11208</v>
      </c>
      <c r="H28" s="73">
        <v>13055</v>
      </c>
      <c r="I28" s="73">
        <v>12380</v>
      </c>
      <c r="J28" s="34">
        <f t="shared" si="0"/>
        <v>-5.1704327843738018E-2</v>
      </c>
      <c r="K28" s="73">
        <f t="shared" si="1"/>
        <v>-675</v>
      </c>
      <c r="L28" s="74">
        <f t="shared" si="4"/>
        <v>2.1915616027077648E-2</v>
      </c>
    </row>
    <row r="29" spans="2:16" x14ac:dyDescent="0.25">
      <c r="B29" s="284"/>
      <c r="C29" s="291" t="s">
        <v>21</v>
      </c>
      <c r="D29" s="67" t="s">
        <v>45</v>
      </c>
      <c r="E29" s="68">
        <v>1243542</v>
      </c>
      <c r="F29" s="68">
        <v>2966022</v>
      </c>
      <c r="G29" s="68">
        <v>3074274</v>
      </c>
      <c r="H29" s="68">
        <v>3194799</v>
      </c>
      <c r="I29" s="68">
        <v>3188994</v>
      </c>
      <c r="J29" s="69">
        <f t="shared" si="0"/>
        <v>-1.8170157183597935E-3</v>
      </c>
      <c r="K29" s="68">
        <f t="shared" si="1"/>
        <v>-5805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553215</v>
      </c>
      <c r="F30" s="16">
        <v>1179956</v>
      </c>
      <c r="G30" s="16">
        <v>1205442</v>
      </c>
      <c r="H30" s="16">
        <v>1224963</v>
      </c>
      <c r="I30" s="16">
        <v>1156556</v>
      </c>
      <c r="J30" s="17">
        <f t="shared" si="0"/>
        <v>-5.5844135700425235E-2</v>
      </c>
      <c r="K30" s="16">
        <f t="shared" si="1"/>
        <v>-68407</v>
      </c>
      <c r="L30" s="18">
        <f t="shared" si="5"/>
        <v>0.36267111195568258</v>
      </c>
    </row>
    <row r="31" spans="2:16" x14ac:dyDescent="0.25">
      <c r="B31" s="284"/>
      <c r="C31" s="286"/>
      <c r="D31" s="19" t="s">
        <v>47</v>
      </c>
      <c r="E31" s="20">
        <v>254312</v>
      </c>
      <c r="F31" s="20">
        <v>858220</v>
      </c>
      <c r="G31" s="20">
        <v>871300</v>
      </c>
      <c r="H31" s="20">
        <v>895588</v>
      </c>
      <c r="I31" s="20">
        <v>931129</v>
      </c>
      <c r="J31" s="62">
        <f>I31/H31-1</f>
        <v>3.968454244585673E-2</v>
      </c>
      <c r="K31" s="20">
        <f t="shared" si="1"/>
        <v>35541</v>
      </c>
      <c r="L31" s="63">
        <f>I31/$I$29</f>
        <v>0.29198204825722468</v>
      </c>
    </row>
    <row r="32" spans="2:16" x14ac:dyDescent="0.25">
      <c r="B32" s="284"/>
      <c r="C32" s="286"/>
      <c r="D32" s="19" t="s">
        <v>48</v>
      </c>
      <c r="E32" s="20">
        <v>8689</v>
      </c>
      <c r="F32" s="20">
        <v>11471</v>
      </c>
      <c r="G32" s="20">
        <v>10514</v>
      </c>
      <c r="H32" s="20">
        <v>12513</v>
      </c>
      <c r="I32" s="20">
        <v>13153</v>
      </c>
      <c r="J32" s="62">
        <f t="shared" ref="J32:J41" si="6">I32/H32-1</f>
        <v>5.11468073203869E-2</v>
      </c>
      <c r="K32" s="20">
        <f t="shared" si="1"/>
        <v>640</v>
      </c>
      <c r="L32" s="63">
        <f t="shared" ref="L32:L39" si="7">I32/$I$29</f>
        <v>4.124498195982808E-3</v>
      </c>
    </row>
    <row r="33" spans="2:12" x14ac:dyDescent="0.25">
      <c r="B33" s="284"/>
      <c r="C33" s="286"/>
      <c r="D33" s="19" t="s">
        <v>49</v>
      </c>
      <c r="E33" s="20">
        <v>6598</v>
      </c>
      <c r="F33" s="20">
        <v>137368</v>
      </c>
      <c r="G33" s="20">
        <v>132622</v>
      </c>
      <c r="H33" s="20">
        <v>99510</v>
      </c>
      <c r="I33" s="20">
        <v>107220</v>
      </c>
      <c r="J33" s="62">
        <f t="shared" si="6"/>
        <v>7.7479650286403468E-2</v>
      </c>
      <c r="K33" s="20">
        <f t="shared" si="1"/>
        <v>7710</v>
      </c>
      <c r="L33" s="63">
        <f t="shared" si="7"/>
        <v>3.3621888282009939E-2</v>
      </c>
    </row>
    <row r="34" spans="2:12" x14ac:dyDescent="0.25">
      <c r="B34" s="284"/>
      <c r="C34" s="286"/>
      <c r="D34" s="19" t="s">
        <v>50</v>
      </c>
      <c r="E34" s="20">
        <v>225677</v>
      </c>
      <c r="F34" s="20">
        <v>417659</v>
      </c>
      <c r="G34" s="20">
        <v>454413</v>
      </c>
      <c r="H34" s="20">
        <v>532065</v>
      </c>
      <c r="I34" s="20">
        <v>528377</v>
      </c>
      <c r="J34" s="62">
        <f t="shared" si="6"/>
        <v>-6.9314839352334623E-3</v>
      </c>
      <c r="K34" s="20">
        <f t="shared" si="1"/>
        <v>-3688</v>
      </c>
      <c r="L34" s="63">
        <f t="shared" si="7"/>
        <v>0.1656876745456404</v>
      </c>
    </row>
    <row r="35" spans="2:12" x14ac:dyDescent="0.25">
      <c r="B35" s="284"/>
      <c r="C35" s="286"/>
      <c r="D35" s="19" t="s">
        <v>51</v>
      </c>
      <c r="E35" s="20">
        <v>5672</v>
      </c>
      <c r="F35" s="20">
        <v>10710</v>
      </c>
      <c r="G35" s="20">
        <v>9594</v>
      </c>
      <c r="H35" s="20">
        <v>10140</v>
      </c>
      <c r="I35" s="20">
        <v>9995</v>
      </c>
      <c r="J35" s="62">
        <f t="shared" si="6"/>
        <v>-1.429980276134124E-2</v>
      </c>
      <c r="K35" s="20">
        <f t="shared" si="1"/>
        <v>-145</v>
      </c>
      <c r="L35" s="63">
        <f t="shared" si="7"/>
        <v>3.1342172484488838E-3</v>
      </c>
    </row>
    <row r="36" spans="2:12" x14ac:dyDescent="0.25">
      <c r="B36" s="284"/>
      <c r="C36" s="286"/>
      <c r="D36" s="19" t="s">
        <v>52</v>
      </c>
      <c r="E36" s="20">
        <v>75700</v>
      </c>
      <c r="F36" s="20">
        <v>99960</v>
      </c>
      <c r="G36" s="20">
        <v>125973</v>
      </c>
      <c r="H36" s="20">
        <v>138511</v>
      </c>
      <c r="I36" s="20">
        <v>152631</v>
      </c>
      <c r="J36" s="62">
        <f t="shared" si="6"/>
        <v>0.10194136205788706</v>
      </c>
      <c r="K36" s="20">
        <f t="shared" si="1"/>
        <v>14120</v>
      </c>
      <c r="L36" s="63">
        <f t="shared" si="7"/>
        <v>4.7861802185893108E-2</v>
      </c>
    </row>
    <row r="37" spans="2:12" x14ac:dyDescent="0.25">
      <c r="B37" s="284"/>
      <c r="C37" s="286"/>
      <c r="D37" s="19" t="s">
        <v>53</v>
      </c>
      <c r="E37" s="20">
        <v>31224</v>
      </c>
      <c r="F37" s="20">
        <v>43286</v>
      </c>
      <c r="G37" s="20">
        <v>40407</v>
      </c>
      <c r="H37" s="20">
        <v>45242</v>
      </c>
      <c r="I37" s="20">
        <v>49837</v>
      </c>
      <c r="J37" s="62">
        <f t="shared" si="6"/>
        <v>0.10156491755448482</v>
      </c>
      <c r="K37" s="20">
        <f t="shared" si="1"/>
        <v>4595</v>
      </c>
      <c r="L37" s="63">
        <f t="shared" si="7"/>
        <v>1.5627812407298353E-2</v>
      </c>
    </row>
    <row r="38" spans="2:12" x14ac:dyDescent="0.25">
      <c r="B38" s="284"/>
      <c r="C38" s="286"/>
      <c r="D38" s="19" t="s">
        <v>54</v>
      </c>
      <c r="E38" s="20">
        <v>61086</v>
      </c>
      <c r="F38" s="20">
        <v>159520</v>
      </c>
      <c r="G38" s="20">
        <v>166431</v>
      </c>
      <c r="H38" s="20">
        <v>173767</v>
      </c>
      <c r="I38" s="20">
        <v>184020</v>
      </c>
      <c r="J38" s="21">
        <f t="shared" si="6"/>
        <v>5.9004298859967719E-2</v>
      </c>
      <c r="K38" s="20">
        <f t="shared" si="1"/>
        <v>10253</v>
      </c>
      <c r="L38" s="22">
        <f t="shared" si="7"/>
        <v>5.770471816503888E-2</v>
      </c>
    </row>
    <row r="39" spans="2:12" x14ac:dyDescent="0.25">
      <c r="B39" s="284"/>
      <c r="C39" s="287"/>
      <c r="D39" s="23" t="s">
        <v>55</v>
      </c>
      <c r="E39" s="71">
        <v>21369</v>
      </c>
      <c r="F39" s="71">
        <v>47872</v>
      </c>
      <c r="G39" s="71">
        <v>57578</v>
      </c>
      <c r="H39" s="71">
        <v>62500</v>
      </c>
      <c r="I39" s="71">
        <v>56076</v>
      </c>
      <c r="J39" s="25">
        <f t="shared" si="6"/>
        <v>-0.10278399999999999</v>
      </c>
      <c r="K39" s="71">
        <f t="shared" si="1"/>
        <v>-6424</v>
      </c>
      <c r="L39" s="47">
        <f t="shared" si="7"/>
        <v>1.7584228756780351E-2</v>
      </c>
    </row>
    <row r="40" spans="2:12" x14ac:dyDescent="0.25">
      <c r="B40" s="284"/>
      <c r="C40" s="300" t="s">
        <v>22</v>
      </c>
      <c r="D40" s="67" t="s">
        <v>45</v>
      </c>
      <c r="E40" s="75">
        <v>5.5277377713767537</v>
      </c>
      <c r="F40" s="75">
        <v>6.5127608323799944</v>
      </c>
      <c r="G40" s="75">
        <v>6.7732592468560249</v>
      </c>
      <c r="H40" s="75">
        <v>6.644784296107721</v>
      </c>
      <c r="I40" s="75">
        <v>6.5437946693315219</v>
      </c>
      <c r="J40" s="69">
        <f t="shared" si="6"/>
        <v>-1.5198330340889354E-2</v>
      </c>
      <c r="K40" s="75">
        <f t="shared" si="1"/>
        <v>-0.10098962677619916</v>
      </c>
      <c r="L40" s="69"/>
    </row>
    <row r="41" spans="2:12" x14ac:dyDescent="0.25">
      <c r="B41" s="284"/>
      <c r="C41" s="301"/>
      <c r="D41" s="26" t="s">
        <v>46</v>
      </c>
      <c r="E41" s="35">
        <v>5.8762640210740988</v>
      </c>
      <c r="F41" s="35">
        <v>7.1580594869057226</v>
      </c>
      <c r="G41" s="35">
        <v>7.3515560678412646</v>
      </c>
      <c r="H41" s="35">
        <v>7.3441230252705418</v>
      </c>
      <c r="I41" s="35">
        <v>7.4602077017351478</v>
      </c>
      <c r="J41" s="36">
        <f t="shared" si="6"/>
        <v>1.5806472204396238E-2</v>
      </c>
      <c r="K41" s="37">
        <f t="shared" si="1"/>
        <v>0.11608467646460596</v>
      </c>
      <c r="L41" s="38"/>
    </row>
    <row r="42" spans="2:12" x14ac:dyDescent="0.25">
      <c r="B42" s="284"/>
      <c r="C42" s="301"/>
      <c r="D42" s="4" t="s">
        <v>47</v>
      </c>
      <c r="E42" s="39">
        <v>6.0443979654893756</v>
      </c>
      <c r="F42" s="39">
        <v>7.167841512711723</v>
      </c>
      <c r="G42" s="39">
        <v>7.7222369937073472</v>
      </c>
      <c r="H42" s="39">
        <v>7.3925116386568499</v>
      </c>
      <c r="I42" s="39">
        <v>7.2999952960361263</v>
      </c>
      <c r="J42" s="76">
        <f t="shared" si="0"/>
        <v>-1.2514872771648866E-2</v>
      </c>
      <c r="K42" s="41">
        <f t="shared" si="1"/>
        <v>-9.2516342620723613E-2</v>
      </c>
      <c r="L42" s="77"/>
    </row>
    <row r="43" spans="2:12" x14ac:dyDescent="0.25">
      <c r="B43" s="284"/>
      <c r="C43" s="301"/>
      <c r="D43" s="4" t="s">
        <v>48</v>
      </c>
      <c r="E43" s="39">
        <v>4.7274211099020675</v>
      </c>
      <c r="F43" s="39">
        <v>4.897950469684031</v>
      </c>
      <c r="G43" s="39">
        <v>3.7549999999999999</v>
      </c>
      <c r="H43" s="39">
        <v>4.9892344497607652</v>
      </c>
      <c r="I43" s="39">
        <v>4.8986964618249536</v>
      </c>
      <c r="J43" s="76">
        <f t="shared" si="0"/>
        <v>-1.8146669363303447E-2</v>
      </c>
      <c r="K43" s="41">
        <f t="shared" si="1"/>
        <v>-9.0537987935811692E-2</v>
      </c>
      <c r="L43" s="77"/>
    </row>
    <row r="44" spans="2:12" x14ac:dyDescent="0.25">
      <c r="B44" s="284"/>
      <c r="C44" s="301"/>
      <c r="D44" s="4" t="s">
        <v>49</v>
      </c>
      <c r="E44" s="39">
        <v>2.7734342160571668</v>
      </c>
      <c r="F44" s="39">
        <v>5.606170672978819</v>
      </c>
      <c r="G44" s="39">
        <v>5.7056444673894342</v>
      </c>
      <c r="H44" s="39">
        <v>5.9049370994540711</v>
      </c>
      <c r="I44" s="39">
        <v>6.1261570106273568</v>
      </c>
      <c r="J44" s="76">
        <f t="shared" si="0"/>
        <v>3.7463550829988979E-2</v>
      </c>
      <c r="K44" s="41">
        <f t="shared" si="1"/>
        <v>0.22121991117328577</v>
      </c>
      <c r="L44" s="77"/>
    </row>
    <row r="45" spans="2:12" x14ac:dyDescent="0.25">
      <c r="B45" s="284"/>
      <c r="C45" s="301"/>
      <c r="D45" s="4" t="s">
        <v>50</v>
      </c>
      <c r="E45" s="39">
        <v>5.4281900180396869</v>
      </c>
      <c r="F45" s="39">
        <v>5.6479330349294781</v>
      </c>
      <c r="G45" s="39">
        <v>6.1112336431001788</v>
      </c>
      <c r="H45" s="39">
        <v>5.9086820362473347</v>
      </c>
      <c r="I45" s="39">
        <v>5.6655729619026172</v>
      </c>
      <c r="J45" s="76">
        <f t="shared" si="0"/>
        <v>-4.1144382597226081E-2</v>
      </c>
      <c r="K45" s="41">
        <f t="shared" si="1"/>
        <v>-0.24310907434471751</v>
      </c>
      <c r="L45" s="77"/>
    </row>
    <row r="46" spans="2:12" x14ac:dyDescent="0.25">
      <c r="B46" s="284"/>
      <c r="C46" s="301"/>
      <c r="D46" s="4" t="s">
        <v>51</v>
      </c>
      <c r="E46" s="39">
        <v>2.3360790774299836</v>
      </c>
      <c r="F46" s="39">
        <v>2.5052631578947366</v>
      </c>
      <c r="G46" s="39">
        <v>2.2105990783410139</v>
      </c>
      <c r="H46" s="39">
        <v>2.2077073807968648</v>
      </c>
      <c r="I46" s="39">
        <v>2.7481440747869121</v>
      </c>
      <c r="J46" s="76">
        <f t="shared" si="0"/>
        <v>0.24479543742566934</v>
      </c>
      <c r="K46" s="41">
        <f t="shared" si="1"/>
        <v>0.54043669399004735</v>
      </c>
      <c r="L46" s="77"/>
    </row>
    <row r="47" spans="2:12" x14ac:dyDescent="0.25">
      <c r="B47" s="284"/>
      <c r="C47" s="301"/>
      <c r="D47" s="4" t="s">
        <v>52</v>
      </c>
      <c r="E47" s="39">
        <v>7.1026458997935826</v>
      </c>
      <c r="F47" s="39">
        <v>6.4427972929423136</v>
      </c>
      <c r="G47" s="39">
        <v>5.7923947029611922</v>
      </c>
      <c r="H47" s="39">
        <v>6.7274272669872266</v>
      </c>
      <c r="I47" s="39">
        <v>5.9447322297955205</v>
      </c>
      <c r="J47" s="76">
        <f t="shared" si="0"/>
        <v>-0.1163438869168516</v>
      </c>
      <c r="K47" s="41">
        <f t="shared" si="1"/>
        <v>-0.78269503719170608</v>
      </c>
      <c r="L47" s="77"/>
    </row>
    <row r="48" spans="2:12" x14ac:dyDescent="0.25">
      <c r="B48" s="284"/>
      <c r="C48" s="301"/>
      <c r="D48" s="4" t="s">
        <v>53</v>
      </c>
      <c r="E48" s="39">
        <v>2.1686345325739684</v>
      </c>
      <c r="F48" s="39">
        <v>2.3937399767737655</v>
      </c>
      <c r="G48" s="39">
        <v>2.4037477691850091</v>
      </c>
      <c r="H48" s="39">
        <v>2.0914386094674557</v>
      </c>
      <c r="I48" s="39">
        <v>2.0875884890880911</v>
      </c>
      <c r="J48" s="76">
        <f t="shared" si="0"/>
        <v>-1.8408957173956519E-3</v>
      </c>
      <c r="K48" s="41">
        <f t="shared" si="1"/>
        <v>-3.8501203793646077E-3</v>
      </c>
      <c r="L48" s="77"/>
    </row>
    <row r="49" spans="2:12" x14ac:dyDescent="0.25">
      <c r="B49" s="284"/>
      <c r="C49" s="301"/>
      <c r="D49" s="4" t="s">
        <v>54</v>
      </c>
      <c r="E49" s="39">
        <v>5.9776886192386733</v>
      </c>
      <c r="F49" s="39">
        <v>6.9023408766388297</v>
      </c>
      <c r="G49" s="39">
        <v>6.8557834898665346</v>
      </c>
      <c r="H49" s="39">
        <v>6.9805567830313739</v>
      </c>
      <c r="I49" s="39">
        <v>6.848784844988649</v>
      </c>
      <c r="J49" s="40">
        <f t="shared" si="0"/>
        <v>-1.8876995365619154E-2</v>
      </c>
      <c r="K49" s="41">
        <f t="shared" si="1"/>
        <v>-0.13177193804272491</v>
      </c>
      <c r="L49" s="42"/>
    </row>
    <row r="50" spans="2:12" x14ac:dyDescent="0.25">
      <c r="B50" s="284"/>
      <c r="C50" s="302"/>
      <c r="D50" s="32" t="s">
        <v>55</v>
      </c>
      <c r="E50" s="78">
        <v>4.0695105694153497</v>
      </c>
      <c r="F50" s="78">
        <v>5.2815533980582527</v>
      </c>
      <c r="G50" s="78">
        <v>6.055742532604123</v>
      </c>
      <c r="H50" s="78">
        <v>5.3236797274275975</v>
      </c>
      <c r="I50" s="78">
        <v>4.9858628967724723</v>
      </c>
      <c r="J50" s="65">
        <f t="shared" si="0"/>
        <v>-6.3455513470258684E-2</v>
      </c>
      <c r="K50" s="79">
        <f t="shared" si="1"/>
        <v>-0.33781683065512524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0.4224</v>
      </c>
      <c r="F51" s="69">
        <v>0.76800000000000002</v>
      </c>
      <c r="G51" s="69">
        <v>19.441400000000002</v>
      </c>
      <c r="H51" s="69">
        <v>19.694900000000001</v>
      </c>
      <c r="I51" s="69">
        <v>20.112700000000004</v>
      </c>
      <c r="J51" s="69">
        <f t="shared" si="0"/>
        <v>2.1213613676637211E-2</v>
      </c>
      <c r="K51" s="75">
        <f t="shared" ref="K51" si="8">(I51-H51)*100</f>
        <v>41.780000000000328</v>
      </c>
      <c r="L51" s="69"/>
    </row>
    <row r="52" spans="2:12" x14ac:dyDescent="0.25">
      <c r="B52" s="284"/>
      <c r="C52" s="293"/>
      <c r="D52" s="15" t="s">
        <v>46</v>
      </c>
      <c r="E52" s="18">
        <v>0.49420000000000003</v>
      </c>
      <c r="F52" s="18">
        <v>0.86370000000000002</v>
      </c>
      <c r="G52" s="18">
        <v>0.86620000000000008</v>
      </c>
      <c r="H52" s="18">
        <v>0.85230000000000006</v>
      </c>
      <c r="I52" s="18">
        <v>0.84200000000000008</v>
      </c>
      <c r="J52" s="17">
        <f t="shared" si="0"/>
        <v>-1.208494661504167E-2</v>
      </c>
      <c r="K52" s="44">
        <f>(I52-H52)*100</f>
        <v>-1.0299999999999976</v>
      </c>
      <c r="L52" s="18"/>
    </row>
    <row r="53" spans="2:12" x14ac:dyDescent="0.25">
      <c r="B53" s="284"/>
      <c r="C53" s="293"/>
      <c r="D53" s="19" t="s">
        <v>47</v>
      </c>
      <c r="E53" s="63">
        <v>0.31109999999999999</v>
      </c>
      <c r="F53" s="63">
        <v>0.70909999999999995</v>
      </c>
      <c r="G53" s="63">
        <v>0.75749999999999995</v>
      </c>
      <c r="H53" s="63">
        <v>0.75879999999999992</v>
      </c>
      <c r="I53" s="63">
        <v>0.81150000000000011</v>
      </c>
      <c r="J53" s="62">
        <f t="shared" si="0"/>
        <v>6.9451765946231259E-2</v>
      </c>
      <c r="K53" s="46">
        <f t="shared" ref="K53:K61" si="9">(I53-H53)*100</f>
        <v>5.2700000000000191</v>
      </c>
      <c r="L53" s="63"/>
    </row>
    <row r="54" spans="2:12" x14ac:dyDescent="0.25">
      <c r="B54" s="284"/>
      <c r="C54" s="293"/>
      <c r="D54" s="19" t="s">
        <v>48</v>
      </c>
      <c r="E54" s="63">
        <v>0.34950000000000003</v>
      </c>
      <c r="F54" s="63">
        <v>0.43840000000000001</v>
      </c>
      <c r="G54" s="63">
        <v>0.44450000000000001</v>
      </c>
      <c r="H54" s="63">
        <v>0.44259999999999999</v>
      </c>
      <c r="I54" s="63">
        <v>0.4632</v>
      </c>
      <c r="J54" s="62">
        <f t="shared" si="0"/>
        <v>4.6543154089471406E-2</v>
      </c>
      <c r="K54" s="46">
        <f t="shared" si="9"/>
        <v>2.0600000000000005</v>
      </c>
      <c r="L54" s="63"/>
    </row>
    <row r="55" spans="2:12" x14ac:dyDescent="0.25">
      <c r="B55" s="284"/>
      <c r="C55" s="293"/>
      <c r="D55" s="19" t="s">
        <v>49</v>
      </c>
      <c r="E55" s="63">
        <v>4.9800000000000004E-2</v>
      </c>
      <c r="F55" s="63">
        <v>0.97129999999999994</v>
      </c>
      <c r="G55" s="63">
        <v>1.0004999999999999</v>
      </c>
      <c r="H55" s="63">
        <v>0.74549999999999994</v>
      </c>
      <c r="I55" s="63">
        <v>0.74930000000000008</v>
      </c>
      <c r="J55" s="62">
        <f t="shared" si="0"/>
        <v>5.0972501676729287E-3</v>
      </c>
      <c r="K55" s="46">
        <f t="shared" si="9"/>
        <v>0.38000000000001366</v>
      </c>
      <c r="L55" s="63"/>
    </row>
    <row r="56" spans="2:12" x14ac:dyDescent="0.25">
      <c r="B56" s="284"/>
      <c r="C56" s="293"/>
      <c r="D56" s="19" t="s">
        <v>50</v>
      </c>
      <c r="E56" s="63">
        <v>0.53280000000000005</v>
      </c>
      <c r="F56" s="63">
        <v>0.7229000000000001</v>
      </c>
      <c r="G56" s="63">
        <v>0.75970000000000004</v>
      </c>
      <c r="H56" s="63">
        <v>0.85219999999999996</v>
      </c>
      <c r="I56" s="63">
        <v>0.84770000000000001</v>
      </c>
      <c r="J56" s="62">
        <f t="shared" si="0"/>
        <v>-5.2804505984510586E-3</v>
      </c>
      <c r="K56" s="46">
        <f t="shared" si="9"/>
        <v>-0.44999999999999485</v>
      </c>
      <c r="L56" s="63"/>
    </row>
    <row r="57" spans="2:12" x14ac:dyDescent="0.25">
      <c r="B57" s="284"/>
      <c r="C57" s="293"/>
      <c r="D57" s="19" t="s">
        <v>51</v>
      </c>
      <c r="E57" s="63">
        <v>0.39350000000000002</v>
      </c>
      <c r="F57" s="63">
        <v>0.52110000000000001</v>
      </c>
      <c r="G57" s="63">
        <v>0.46679999999999999</v>
      </c>
      <c r="H57" s="63">
        <v>0.48599999999999999</v>
      </c>
      <c r="I57" s="63">
        <v>0.47909999999999997</v>
      </c>
      <c r="J57" s="62">
        <f t="shared" si="0"/>
        <v>-1.4197530864197616E-2</v>
      </c>
      <c r="K57" s="46">
        <f t="shared" si="9"/>
        <v>-0.69000000000000172</v>
      </c>
      <c r="L57" s="63"/>
    </row>
    <row r="58" spans="2:12" x14ac:dyDescent="0.25">
      <c r="B58" s="284"/>
      <c r="C58" s="293"/>
      <c r="D58" s="19" t="s">
        <v>52</v>
      </c>
      <c r="E58" s="63">
        <v>0.76500000000000001</v>
      </c>
      <c r="F58" s="63">
        <v>0.69299999999999995</v>
      </c>
      <c r="G58" s="63">
        <v>0.84819999999999995</v>
      </c>
      <c r="H58" s="63">
        <v>0.93140000000000001</v>
      </c>
      <c r="I58" s="63">
        <v>1.0691999999999999</v>
      </c>
      <c r="J58" s="62">
        <f t="shared" si="0"/>
        <v>0.14794932359888335</v>
      </c>
      <c r="K58" s="46">
        <f t="shared" si="9"/>
        <v>13.779999999999992</v>
      </c>
      <c r="L58" s="63"/>
    </row>
    <row r="59" spans="2:12" x14ac:dyDescent="0.25">
      <c r="B59" s="284"/>
      <c r="C59" s="293"/>
      <c r="D59" s="19" t="s">
        <v>53</v>
      </c>
      <c r="E59" s="63">
        <v>0.42359999999999998</v>
      </c>
      <c r="F59" s="63">
        <v>0.52890000000000004</v>
      </c>
      <c r="G59" s="63">
        <v>0.49259999999999998</v>
      </c>
      <c r="H59" s="63">
        <v>0.52629999999999999</v>
      </c>
      <c r="I59" s="63">
        <v>0.60099999999999998</v>
      </c>
      <c r="J59" s="62">
        <f t="shared" si="0"/>
        <v>0.14193425802774073</v>
      </c>
      <c r="K59" s="46">
        <f t="shared" si="9"/>
        <v>7.4699999999999989</v>
      </c>
      <c r="L59" s="63"/>
    </row>
    <row r="60" spans="2:12" x14ac:dyDescent="0.25">
      <c r="B60" s="284"/>
      <c r="C60" s="293"/>
      <c r="D60" s="19" t="s">
        <v>54</v>
      </c>
      <c r="E60" s="22">
        <v>0.39960000000000001</v>
      </c>
      <c r="F60" s="22">
        <v>0.80249999999999999</v>
      </c>
      <c r="G60" s="22">
        <v>0.83689999999999998</v>
      </c>
      <c r="H60" s="22">
        <v>0.87379999999999991</v>
      </c>
      <c r="I60" s="22">
        <v>0.91370000000000007</v>
      </c>
      <c r="J60" s="21">
        <f t="shared" si="0"/>
        <v>4.5662623025864324E-2</v>
      </c>
      <c r="K60" s="46">
        <f t="shared" si="9"/>
        <v>3.9900000000000158</v>
      </c>
      <c r="L60" s="22"/>
    </row>
    <row r="61" spans="2:12" x14ac:dyDescent="0.25">
      <c r="B61" s="284"/>
      <c r="C61" s="294"/>
      <c r="D61" s="23" t="s">
        <v>55</v>
      </c>
      <c r="E61" s="47">
        <v>0.24789999999999998</v>
      </c>
      <c r="F61" s="47">
        <v>0.50580000000000003</v>
      </c>
      <c r="G61" s="47">
        <v>0.60840000000000005</v>
      </c>
      <c r="H61" s="47">
        <v>0.6552</v>
      </c>
      <c r="I61" s="47">
        <v>0.58260000000000001</v>
      </c>
      <c r="J61" s="25">
        <f t="shared" si="0"/>
        <v>-0.11080586080586086</v>
      </c>
      <c r="K61" s="80">
        <f t="shared" si="9"/>
        <v>-7.26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94967</v>
      </c>
      <c r="F62" s="68">
        <v>124574</v>
      </c>
      <c r="G62" s="68">
        <v>123897</v>
      </c>
      <c r="H62" s="68">
        <v>127527</v>
      </c>
      <c r="I62" s="68">
        <v>124520</v>
      </c>
      <c r="J62" s="69">
        <f t="shared" si="0"/>
        <v>-2.3579320457628561E-2</v>
      </c>
      <c r="K62" s="68">
        <f t="shared" ref="K62:K63" si="10">I62-H62</f>
        <v>-3007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36110</v>
      </c>
      <c r="F63" s="27">
        <v>44069</v>
      </c>
      <c r="G63" s="27">
        <v>44891</v>
      </c>
      <c r="H63" s="27">
        <v>46362</v>
      </c>
      <c r="I63" s="27">
        <v>44311</v>
      </c>
      <c r="J63" s="36">
        <f t="shared" si="0"/>
        <v>-4.4238816271946813E-2</v>
      </c>
      <c r="K63" s="27">
        <f t="shared" si="10"/>
        <v>-2051</v>
      </c>
      <c r="L63" s="38">
        <f t="shared" si="11"/>
        <v>0.35585448120783808</v>
      </c>
    </row>
    <row r="64" spans="2:12" x14ac:dyDescent="0.25">
      <c r="B64" s="284"/>
      <c r="C64" s="297"/>
      <c r="D64" s="4" t="s">
        <v>47</v>
      </c>
      <c r="E64" s="29">
        <v>26368</v>
      </c>
      <c r="F64" s="29">
        <v>39041</v>
      </c>
      <c r="G64" s="29">
        <v>37104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0.29726148409893993</v>
      </c>
    </row>
    <row r="65" spans="2:12" x14ac:dyDescent="0.25">
      <c r="B65" s="284"/>
      <c r="C65" s="297"/>
      <c r="D65" s="4" t="s">
        <v>48</v>
      </c>
      <c r="E65" s="29">
        <v>802</v>
      </c>
      <c r="F65" s="29">
        <v>844</v>
      </c>
      <c r="G65" s="29">
        <v>763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7.3562479922903955E-3</v>
      </c>
    </row>
    <row r="66" spans="2:12" x14ac:dyDescent="0.25">
      <c r="B66" s="284"/>
      <c r="C66" s="297"/>
      <c r="D66" s="4" t="s">
        <v>49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3.7070350144555092E-2</v>
      </c>
    </row>
    <row r="67" spans="2:12" x14ac:dyDescent="0.25">
      <c r="B67" s="284"/>
      <c r="C67" s="297"/>
      <c r="D67" s="4" t="s">
        <v>50</v>
      </c>
      <c r="E67" s="29">
        <v>13664</v>
      </c>
      <c r="F67" s="29">
        <v>18637</v>
      </c>
      <c r="G67" s="29">
        <v>19295</v>
      </c>
      <c r="H67" s="29">
        <v>20140</v>
      </c>
      <c r="I67" s="29">
        <v>20107</v>
      </c>
      <c r="J67" s="76">
        <f t="shared" si="12"/>
        <v>-1.6385302879841079E-3</v>
      </c>
      <c r="K67" s="29">
        <f t="shared" si="13"/>
        <v>-33</v>
      </c>
      <c r="L67" s="77">
        <f t="shared" si="14"/>
        <v>0.1614760681015098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5.4047542563443627E-3</v>
      </c>
    </row>
    <row r="69" spans="2:12" x14ac:dyDescent="0.25">
      <c r="B69" s="284"/>
      <c r="C69" s="297"/>
      <c r="D69" s="4" t="s">
        <v>52</v>
      </c>
      <c r="E69" s="29">
        <v>3192</v>
      </c>
      <c r="F69" s="29">
        <v>4653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3.6982010921940249E-2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2640</v>
      </c>
      <c r="G70" s="29">
        <v>2646</v>
      </c>
      <c r="H70" s="29">
        <v>2773</v>
      </c>
      <c r="I70" s="29">
        <v>2675</v>
      </c>
      <c r="J70" s="76">
        <f t="shared" si="12"/>
        <v>-3.5340786152181725E-2</v>
      </c>
      <c r="K70" s="29">
        <f t="shared" si="13"/>
        <v>-98</v>
      </c>
      <c r="L70" s="77">
        <f t="shared" si="14"/>
        <v>2.1482492772245423E-2</v>
      </c>
    </row>
    <row r="71" spans="2:12" x14ac:dyDescent="0.25">
      <c r="B71" s="284"/>
      <c r="C71" s="297"/>
      <c r="D71" s="4" t="s">
        <v>54</v>
      </c>
      <c r="E71" s="29">
        <v>4931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5.2176357211692899E-2</v>
      </c>
    </row>
    <row r="72" spans="2:12" x14ac:dyDescent="0.25">
      <c r="B72" s="285"/>
      <c r="C72" s="298"/>
      <c r="D72" s="32" t="s">
        <v>55</v>
      </c>
      <c r="E72" s="73">
        <v>2781</v>
      </c>
      <c r="F72" s="73">
        <v>3053</v>
      </c>
      <c r="G72" s="73">
        <v>3053</v>
      </c>
      <c r="H72" s="73">
        <v>3077</v>
      </c>
      <c r="I72" s="73">
        <v>3105</v>
      </c>
      <c r="J72" s="65">
        <f t="shared" si="12"/>
        <v>9.0997725056873868E-3</v>
      </c>
      <c r="K72" s="73">
        <f t="shared" si="13"/>
        <v>28</v>
      </c>
      <c r="L72" s="56">
        <f t="shared" si="14"/>
        <v>2.4935753292643751E-2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233</v>
      </c>
      <c r="F79" s="13" t="s">
        <v>234</v>
      </c>
      <c r="G79" s="13" t="s">
        <v>235</v>
      </c>
      <c r="H79" s="13" t="s">
        <v>236</v>
      </c>
      <c r="I79" s="13" t="s">
        <v>237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julio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745750</v>
      </c>
      <c r="F80" s="68">
        <v>2658818</v>
      </c>
      <c r="G80" s="68">
        <v>2977282</v>
      </c>
      <c r="H80" s="68">
        <v>3166417</v>
      </c>
      <c r="I80" s="68">
        <v>3154023</v>
      </c>
      <c r="J80" s="69">
        <f t="shared" ref="J80:J81" si="15">I80/H80-1</f>
        <v>-3.9142033408738897E-3</v>
      </c>
      <c r="K80" s="68">
        <f t="shared" ref="K80:K81" si="16">I80-H80</f>
        <v>-12394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281997</v>
      </c>
      <c r="F81" s="16">
        <v>993053</v>
      </c>
      <c r="G81" s="16">
        <v>1080016</v>
      </c>
      <c r="H81" s="16">
        <v>1125712</v>
      </c>
      <c r="I81" s="16">
        <v>1072395</v>
      </c>
      <c r="J81" s="18">
        <f t="shared" si="15"/>
        <v>-4.736291342723542E-2</v>
      </c>
      <c r="K81" s="16">
        <f t="shared" si="16"/>
        <v>-53317</v>
      </c>
      <c r="L81" s="18">
        <f t="shared" si="17"/>
        <v>0.34000861756556627</v>
      </c>
      <c r="M81" s="81"/>
    </row>
    <row r="82" spans="2:13" x14ac:dyDescent="0.25">
      <c r="B82" s="284"/>
      <c r="C82" s="286"/>
      <c r="D82" s="19" t="s">
        <v>47</v>
      </c>
      <c r="E82" s="20">
        <v>123433</v>
      </c>
      <c r="F82" s="20">
        <v>692851</v>
      </c>
      <c r="G82" s="20">
        <v>750730</v>
      </c>
      <c r="H82" s="20">
        <v>796046</v>
      </c>
      <c r="I82" s="20">
        <v>823796</v>
      </c>
      <c r="J82" s="63">
        <f>I82/H82-1</f>
        <v>3.4859794534486621E-2</v>
      </c>
      <c r="K82" s="20">
        <f>I82-H82</f>
        <v>27750</v>
      </c>
      <c r="L82" s="63">
        <f>I82/$I$80</f>
        <v>0.26118896406272246</v>
      </c>
      <c r="M82" s="81"/>
    </row>
    <row r="83" spans="2:13" x14ac:dyDescent="0.25">
      <c r="B83" s="284"/>
      <c r="C83" s="286"/>
      <c r="D83" s="19" t="s">
        <v>48</v>
      </c>
      <c r="E83" s="20">
        <v>6896</v>
      </c>
      <c r="F83" s="20">
        <v>19165</v>
      </c>
      <c r="G83" s="20">
        <v>30246</v>
      </c>
      <c r="H83" s="20">
        <v>25739</v>
      </c>
      <c r="I83" s="20">
        <v>24470</v>
      </c>
      <c r="J83" s="63">
        <f t="shared" ref="J83:J136" si="18">I83/H83-1</f>
        <v>-4.9302614709196169E-2</v>
      </c>
      <c r="K83" s="20">
        <f t="shared" ref="K83:K112" si="19">I83-H83</f>
        <v>-1269</v>
      </c>
      <c r="L83" s="63">
        <f t="shared" ref="L83:L90" si="20">I83/$I$80</f>
        <v>7.7583454527757091E-3</v>
      </c>
      <c r="M83" s="81"/>
    </row>
    <row r="84" spans="2:13" x14ac:dyDescent="0.25">
      <c r="B84" s="284"/>
      <c r="C84" s="286"/>
      <c r="D84" s="19" t="s">
        <v>49</v>
      </c>
      <c r="E84" s="20">
        <v>19378</v>
      </c>
      <c r="F84" s="20">
        <v>91869</v>
      </c>
      <c r="G84" s="20">
        <v>109900</v>
      </c>
      <c r="H84" s="20">
        <v>133707</v>
      </c>
      <c r="I84" s="20">
        <v>111695</v>
      </c>
      <c r="J84" s="63">
        <f t="shared" si="18"/>
        <v>-0.16462862826927538</v>
      </c>
      <c r="K84" s="20">
        <f t="shared" si="19"/>
        <v>-22012</v>
      </c>
      <c r="L84" s="63">
        <f t="shared" si="20"/>
        <v>3.5413502057530973E-2</v>
      </c>
      <c r="M84" s="81"/>
    </row>
    <row r="85" spans="2:13" x14ac:dyDescent="0.25">
      <c r="B85" s="284"/>
      <c r="C85" s="286"/>
      <c r="D85" s="19" t="s">
        <v>50</v>
      </c>
      <c r="E85" s="20">
        <v>111657</v>
      </c>
      <c r="F85" s="20">
        <v>395281</v>
      </c>
      <c r="G85" s="20">
        <v>453294</v>
      </c>
      <c r="H85" s="20">
        <v>524679</v>
      </c>
      <c r="I85" s="20">
        <v>537199</v>
      </c>
      <c r="J85" s="63">
        <f t="shared" si="18"/>
        <v>2.3862209084030361E-2</v>
      </c>
      <c r="K85" s="20">
        <f t="shared" si="19"/>
        <v>12520</v>
      </c>
      <c r="L85" s="63">
        <f t="shared" si="20"/>
        <v>0.17032183975830234</v>
      </c>
      <c r="M85" s="81"/>
    </row>
    <row r="86" spans="2:13" x14ac:dyDescent="0.25">
      <c r="B86" s="284"/>
      <c r="C86" s="286"/>
      <c r="D86" s="19" t="s">
        <v>51</v>
      </c>
      <c r="E86" s="20">
        <v>14230</v>
      </c>
      <c r="F86" s="20">
        <v>28946</v>
      </c>
      <c r="G86" s="20">
        <v>35023</v>
      </c>
      <c r="H86" s="20">
        <v>33791</v>
      </c>
      <c r="I86" s="20">
        <v>31909</v>
      </c>
      <c r="J86" s="63">
        <f t="shared" si="18"/>
        <v>-5.5695303483175973E-2</v>
      </c>
      <c r="K86" s="20">
        <f t="shared" si="19"/>
        <v>-1882</v>
      </c>
      <c r="L86" s="63">
        <f t="shared" si="20"/>
        <v>1.0116920517066617E-2</v>
      </c>
      <c r="M86" s="81"/>
    </row>
    <row r="87" spans="2:13" x14ac:dyDescent="0.25">
      <c r="B87" s="284"/>
      <c r="C87" s="286"/>
      <c r="D87" s="19" t="s">
        <v>52</v>
      </c>
      <c r="E87" s="20">
        <v>43336</v>
      </c>
      <c r="F87" s="20">
        <v>107595</v>
      </c>
      <c r="G87" s="20">
        <v>148504</v>
      </c>
      <c r="H87" s="20">
        <v>138865</v>
      </c>
      <c r="I87" s="20">
        <v>154252</v>
      </c>
      <c r="J87" s="63">
        <f t="shared" si="18"/>
        <v>0.1108054585388687</v>
      </c>
      <c r="K87" s="20">
        <f t="shared" si="19"/>
        <v>15387</v>
      </c>
      <c r="L87" s="63">
        <f t="shared" si="20"/>
        <v>4.8906428393198149E-2</v>
      </c>
      <c r="M87" s="81"/>
    </row>
    <row r="88" spans="2:13" x14ac:dyDescent="0.25">
      <c r="B88" s="284"/>
      <c r="C88" s="286"/>
      <c r="D88" s="19" t="s">
        <v>53</v>
      </c>
      <c r="E88" s="20">
        <v>73201</v>
      </c>
      <c r="F88" s="20">
        <v>122504</v>
      </c>
      <c r="G88" s="20">
        <v>143386</v>
      </c>
      <c r="H88" s="20">
        <v>147042</v>
      </c>
      <c r="I88" s="20">
        <v>164634</v>
      </c>
      <c r="J88" s="63">
        <f t="shared" si="18"/>
        <v>0.11963928673440249</v>
      </c>
      <c r="K88" s="20">
        <f t="shared" si="19"/>
        <v>17592</v>
      </c>
      <c r="L88" s="63">
        <f t="shared" si="20"/>
        <v>5.2198097477412178E-2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44078</v>
      </c>
      <c r="F89" s="20">
        <v>145637</v>
      </c>
      <c r="G89" s="20">
        <v>157637</v>
      </c>
      <c r="H89" s="20">
        <v>167315</v>
      </c>
      <c r="I89" s="20">
        <v>162934</v>
      </c>
      <c r="J89" s="22">
        <f t="shared" si="18"/>
        <v>-2.6184143681080574E-2</v>
      </c>
      <c r="K89" s="20">
        <f t="shared" si="19"/>
        <v>-4381</v>
      </c>
      <c r="L89" s="22">
        <f t="shared" si="20"/>
        <v>5.1659103310280237E-2</v>
      </c>
      <c r="M89" s="81"/>
    </row>
    <row r="90" spans="2:13" x14ac:dyDescent="0.25">
      <c r="B90" s="284"/>
      <c r="C90" s="287"/>
      <c r="D90" s="23" t="s">
        <v>55</v>
      </c>
      <c r="E90" s="71">
        <v>27544</v>
      </c>
      <c r="F90" s="71">
        <v>61917</v>
      </c>
      <c r="G90" s="71">
        <v>68546</v>
      </c>
      <c r="H90" s="71">
        <v>73521</v>
      </c>
      <c r="I90" s="71">
        <v>70739</v>
      </c>
      <c r="J90" s="47">
        <f t="shared" si="18"/>
        <v>-3.7839528842099512E-2</v>
      </c>
      <c r="K90" s="71">
        <f t="shared" si="19"/>
        <v>-2782</v>
      </c>
      <c r="L90" s="47">
        <f t="shared" si="20"/>
        <v>2.242818140514511E-2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828020</v>
      </c>
      <c r="F91" s="68">
        <v>3127308</v>
      </c>
      <c r="G91" s="68">
        <v>3519163</v>
      </c>
      <c r="H91" s="68">
        <v>3743983</v>
      </c>
      <c r="I91" s="68">
        <v>3701970</v>
      </c>
      <c r="J91" s="69">
        <f t="shared" si="18"/>
        <v>-1.1221471892366996E-2</v>
      </c>
      <c r="K91" s="68">
        <f t="shared" si="19"/>
        <v>-42013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317821</v>
      </c>
      <c r="F92" s="27">
        <v>1189041</v>
      </c>
      <c r="G92" s="27">
        <v>1299694</v>
      </c>
      <c r="H92" s="27">
        <v>1355014</v>
      </c>
      <c r="I92" s="27">
        <v>1282726</v>
      </c>
      <c r="J92" s="82">
        <f t="shared" si="18"/>
        <v>-5.3348526288289233E-2</v>
      </c>
      <c r="K92" s="27">
        <f t="shared" si="19"/>
        <v>-72288</v>
      </c>
      <c r="L92" s="38">
        <f t="shared" si="21"/>
        <v>0.34649821581482293</v>
      </c>
    </row>
    <row r="93" spans="2:13" x14ac:dyDescent="0.25">
      <c r="B93" s="284"/>
      <c r="C93" s="289"/>
      <c r="D93" s="4" t="s">
        <v>47</v>
      </c>
      <c r="E93" s="29">
        <v>139606</v>
      </c>
      <c r="F93" s="29">
        <v>824563</v>
      </c>
      <c r="G93" s="29">
        <v>905307</v>
      </c>
      <c r="H93" s="29">
        <v>958144</v>
      </c>
      <c r="I93" s="29">
        <v>983095</v>
      </c>
      <c r="J93" s="83">
        <f t="shared" si="18"/>
        <v>2.6040970877028835E-2</v>
      </c>
      <c r="K93" s="29">
        <f t="shared" si="19"/>
        <v>24951</v>
      </c>
      <c r="L93" s="77">
        <f>I93/$I$91</f>
        <v>0.26555995861662846</v>
      </c>
    </row>
    <row r="94" spans="2:13" x14ac:dyDescent="0.25">
      <c r="B94" s="284"/>
      <c r="C94" s="289"/>
      <c r="D94" s="4" t="s">
        <v>48</v>
      </c>
      <c r="E94" s="29">
        <v>7616</v>
      </c>
      <c r="F94" s="29">
        <v>21504</v>
      </c>
      <c r="G94" s="29">
        <v>32605</v>
      </c>
      <c r="H94" s="29">
        <v>28406</v>
      </c>
      <c r="I94" s="29">
        <v>27330</v>
      </c>
      <c r="J94" s="83">
        <f t="shared" si="18"/>
        <v>-3.7879321270154143E-2</v>
      </c>
      <c r="K94" s="29">
        <f t="shared" si="19"/>
        <v>-1076</v>
      </c>
      <c r="L94" s="77">
        <f t="shared" ref="L94:L101" si="22">I94/$I$91</f>
        <v>7.3825557743579769E-3</v>
      </c>
    </row>
    <row r="95" spans="2:13" x14ac:dyDescent="0.25">
      <c r="B95" s="284"/>
      <c r="C95" s="289"/>
      <c r="D95" s="4" t="s">
        <v>49</v>
      </c>
      <c r="E95" s="29">
        <v>23661</v>
      </c>
      <c r="F95" s="29">
        <v>106766</v>
      </c>
      <c r="G95" s="29">
        <v>127703</v>
      </c>
      <c r="H95" s="29">
        <v>155107</v>
      </c>
      <c r="I95" s="29">
        <v>129030</v>
      </c>
      <c r="J95" s="83">
        <f t="shared" si="18"/>
        <v>-0.16812265081524369</v>
      </c>
      <c r="K95" s="29">
        <f t="shared" si="19"/>
        <v>-26077</v>
      </c>
      <c r="L95" s="77">
        <f t="shared" si="22"/>
        <v>3.4854415351826193E-2</v>
      </c>
    </row>
    <row r="96" spans="2:13" x14ac:dyDescent="0.25">
      <c r="B96" s="284"/>
      <c r="C96" s="289"/>
      <c r="D96" s="4" t="s">
        <v>50</v>
      </c>
      <c r="E96" s="29">
        <v>121455</v>
      </c>
      <c r="F96" s="29">
        <v>456752</v>
      </c>
      <c r="G96" s="29">
        <v>530374</v>
      </c>
      <c r="H96" s="29">
        <v>611065</v>
      </c>
      <c r="I96" s="29">
        <v>622231</v>
      </c>
      <c r="J96" s="83">
        <f t="shared" si="18"/>
        <v>1.8273015145688243E-2</v>
      </c>
      <c r="K96" s="29">
        <f t="shared" si="19"/>
        <v>11166</v>
      </c>
      <c r="L96" s="77">
        <f t="shared" si="22"/>
        <v>0.16808104873891469</v>
      </c>
    </row>
    <row r="97" spans="2:12" x14ac:dyDescent="0.25">
      <c r="B97" s="284"/>
      <c r="C97" s="289"/>
      <c r="D97" s="4" t="s">
        <v>51</v>
      </c>
      <c r="E97" s="29">
        <v>14777</v>
      </c>
      <c r="F97" s="29">
        <v>30304</v>
      </c>
      <c r="G97" s="29">
        <v>36788</v>
      </c>
      <c r="H97" s="29">
        <v>35530</v>
      </c>
      <c r="I97" s="29">
        <v>33664</v>
      </c>
      <c r="J97" s="83">
        <f t="shared" si="18"/>
        <v>-5.2518998029833952E-2</v>
      </c>
      <c r="K97" s="29">
        <f t="shared" si="19"/>
        <v>-1866</v>
      </c>
      <c r="L97" s="77">
        <f t="shared" si="22"/>
        <v>9.0935366845220252E-3</v>
      </c>
    </row>
    <row r="98" spans="2:12" x14ac:dyDescent="0.25">
      <c r="B98" s="284"/>
      <c r="C98" s="289"/>
      <c r="D98" s="4" t="s">
        <v>52</v>
      </c>
      <c r="E98" s="29">
        <v>49996</v>
      </c>
      <c r="F98" s="29">
        <v>127213</v>
      </c>
      <c r="G98" s="29">
        <v>167746</v>
      </c>
      <c r="H98" s="29">
        <v>161937</v>
      </c>
      <c r="I98" s="29">
        <v>176472</v>
      </c>
      <c r="J98" s="83">
        <f t="shared" si="18"/>
        <v>8.975712777191136E-2</v>
      </c>
      <c r="K98" s="29">
        <f t="shared" si="19"/>
        <v>14535</v>
      </c>
      <c r="L98" s="77">
        <f t="shared" si="22"/>
        <v>4.7669754211946615E-2</v>
      </c>
    </row>
    <row r="99" spans="2:12" x14ac:dyDescent="0.25">
      <c r="B99" s="284"/>
      <c r="C99" s="289"/>
      <c r="D99" s="4" t="s">
        <v>53</v>
      </c>
      <c r="E99" s="29">
        <v>75280</v>
      </c>
      <c r="F99" s="29">
        <v>128348</v>
      </c>
      <c r="G99" s="29">
        <v>149684</v>
      </c>
      <c r="H99" s="29">
        <v>153587</v>
      </c>
      <c r="I99" s="29">
        <v>171430</v>
      </c>
      <c r="J99" s="83">
        <f t="shared" si="18"/>
        <v>0.11617519711954793</v>
      </c>
      <c r="K99" s="29">
        <f t="shared" si="19"/>
        <v>17843</v>
      </c>
      <c r="L99" s="77">
        <f t="shared" si="22"/>
        <v>4.630777667025935E-2</v>
      </c>
    </row>
    <row r="100" spans="2:12" x14ac:dyDescent="0.25">
      <c r="B100" s="284"/>
      <c r="C100" s="289"/>
      <c r="D100" s="4" t="s">
        <v>54</v>
      </c>
      <c r="E100" s="29">
        <v>48429</v>
      </c>
      <c r="F100" s="29">
        <v>172180</v>
      </c>
      <c r="G100" s="29">
        <v>187556</v>
      </c>
      <c r="H100" s="29">
        <v>200403</v>
      </c>
      <c r="I100" s="29">
        <v>194366</v>
      </c>
      <c r="J100" s="31">
        <f t="shared" si="18"/>
        <v>-3.012429953643414E-2</v>
      </c>
      <c r="K100" s="29">
        <f t="shared" si="19"/>
        <v>-6037</v>
      </c>
      <c r="L100" s="42">
        <f t="shared" si="22"/>
        <v>5.2503396840060834E-2</v>
      </c>
    </row>
    <row r="101" spans="2:12" x14ac:dyDescent="0.25">
      <c r="B101" s="284"/>
      <c r="C101" s="290"/>
      <c r="D101" s="32" t="s">
        <v>55</v>
      </c>
      <c r="E101" s="73">
        <v>29379</v>
      </c>
      <c r="F101" s="73">
        <v>70637</v>
      </c>
      <c r="G101" s="73">
        <v>81706</v>
      </c>
      <c r="H101" s="73">
        <v>84790</v>
      </c>
      <c r="I101" s="73">
        <v>81626</v>
      </c>
      <c r="J101" s="74">
        <f t="shared" si="18"/>
        <v>-3.7315721193536988E-2</v>
      </c>
      <c r="K101" s="73">
        <f t="shared" si="19"/>
        <v>-3164</v>
      </c>
      <c r="L101" s="56">
        <f t="shared" si="22"/>
        <v>2.2049341296660967E-2</v>
      </c>
    </row>
    <row r="102" spans="2:12" x14ac:dyDescent="0.25">
      <c r="B102" s="284"/>
      <c r="C102" s="291" t="s">
        <v>21</v>
      </c>
      <c r="D102" s="67" t="s">
        <v>45</v>
      </c>
      <c r="E102" s="68">
        <v>3612090</v>
      </c>
      <c r="F102" s="68">
        <v>17324543</v>
      </c>
      <c r="G102" s="68">
        <v>19534206</v>
      </c>
      <c r="H102" s="68">
        <v>20749699</v>
      </c>
      <c r="I102" s="68">
        <v>20172892</v>
      </c>
      <c r="J102" s="69">
        <f t="shared" si="18"/>
        <v>-2.7798330954102002E-2</v>
      </c>
      <c r="K102" s="68">
        <f t="shared" si="19"/>
        <v>-576807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1495386</v>
      </c>
      <c r="F103" s="16">
        <v>7078492</v>
      </c>
      <c r="G103" s="16">
        <v>7702716</v>
      </c>
      <c r="H103" s="16">
        <v>7945412</v>
      </c>
      <c r="I103" s="16">
        <v>7529941</v>
      </c>
      <c r="J103" s="18">
        <f t="shared" si="18"/>
        <v>-5.229068045810592E-2</v>
      </c>
      <c r="K103" s="16">
        <f t="shared" si="19"/>
        <v>-415471</v>
      </c>
      <c r="L103" s="18">
        <f t="shared" si="23"/>
        <v>0.37327027775690269</v>
      </c>
    </row>
    <row r="104" spans="2:12" x14ac:dyDescent="0.25">
      <c r="B104" s="284"/>
      <c r="C104" s="286"/>
      <c r="D104" s="19" t="s">
        <v>47</v>
      </c>
      <c r="E104" s="20">
        <v>689636</v>
      </c>
      <c r="F104" s="20">
        <v>4842970</v>
      </c>
      <c r="G104" s="20">
        <v>5449273</v>
      </c>
      <c r="H104" s="20">
        <v>5748289</v>
      </c>
      <c r="I104" s="20">
        <v>5752748</v>
      </c>
      <c r="J104" s="63">
        <f t="shared" si="18"/>
        <v>7.7570908491209067E-4</v>
      </c>
      <c r="K104" s="20">
        <f t="shared" si="19"/>
        <v>4459</v>
      </c>
      <c r="L104" s="63">
        <f>I104/$I$102</f>
        <v>0.2851722003964528</v>
      </c>
    </row>
    <row r="105" spans="2:12" x14ac:dyDescent="0.25">
      <c r="B105" s="284"/>
      <c r="C105" s="286"/>
      <c r="D105" s="19" t="s">
        <v>48</v>
      </c>
      <c r="E105" s="20">
        <v>30230</v>
      </c>
      <c r="F105" s="20">
        <v>90655</v>
      </c>
      <c r="G105" s="20">
        <v>97937</v>
      </c>
      <c r="H105" s="20">
        <v>107952</v>
      </c>
      <c r="I105" s="20">
        <v>111349</v>
      </c>
      <c r="J105" s="63">
        <f t="shared" si="18"/>
        <v>3.146768934341182E-2</v>
      </c>
      <c r="K105" s="20">
        <f t="shared" si="19"/>
        <v>3397</v>
      </c>
      <c r="L105" s="63">
        <f t="shared" ref="L105:L112" si="24">I105/$I$102</f>
        <v>5.5197341065425821E-3</v>
      </c>
    </row>
    <row r="106" spans="2:12" x14ac:dyDescent="0.25">
      <c r="B106" s="284"/>
      <c r="C106" s="286"/>
      <c r="D106" s="19" t="s">
        <v>49</v>
      </c>
      <c r="E106" s="20">
        <v>126687</v>
      </c>
      <c r="F106" s="20">
        <v>528576</v>
      </c>
      <c r="G106" s="20">
        <v>651133</v>
      </c>
      <c r="H106" s="20">
        <v>789627</v>
      </c>
      <c r="I106" s="20">
        <v>648050</v>
      </c>
      <c r="J106" s="63">
        <f t="shared" si="18"/>
        <v>-0.17929604737426663</v>
      </c>
      <c r="K106" s="20">
        <f t="shared" si="19"/>
        <v>-141577</v>
      </c>
      <c r="L106" s="63">
        <f t="shared" si="24"/>
        <v>3.2124794005737999E-2</v>
      </c>
    </row>
    <row r="107" spans="2:12" x14ac:dyDescent="0.25">
      <c r="B107" s="284"/>
      <c r="C107" s="286"/>
      <c r="D107" s="19" t="s">
        <v>50</v>
      </c>
      <c r="E107" s="20">
        <v>527002</v>
      </c>
      <c r="F107" s="20">
        <v>2370169</v>
      </c>
      <c r="G107" s="20">
        <v>2875439</v>
      </c>
      <c r="H107" s="20">
        <v>3267951</v>
      </c>
      <c r="I107" s="20">
        <v>3257587</v>
      </c>
      <c r="J107" s="63">
        <f t="shared" si="18"/>
        <v>-3.1714061808147953E-3</v>
      </c>
      <c r="K107" s="20">
        <f t="shared" si="19"/>
        <v>-10364</v>
      </c>
      <c r="L107" s="63">
        <f t="shared" si="24"/>
        <v>0.16148339068091971</v>
      </c>
    </row>
    <row r="108" spans="2:12" x14ac:dyDescent="0.25">
      <c r="B108" s="284"/>
      <c r="C108" s="286"/>
      <c r="D108" s="19" t="s">
        <v>51</v>
      </c>
      <c r="E108" s="20">
        <v>31710</v>
      </c>
      <c r="F108" s="20">
        <v>79758</v>
      </c>
      <c r="G108" s="20">
        <v>89670</v>
      </c>
      <c r="H108" s="20">
        <v>91218</v>
      </c>
      <c r="I108" s="20">
        <v>88503</v>
      </c>
      <c r="J108" s="63">
        <f t="shared" si="18"/>
        <v>-2.9763862395579821E-2</v>
      </c>
      <c r="K108" s="20">
        <f t="shared" si="19"/>
        <v>-2715</v>
      </c>
      <c r="L108" s="63">
        <f t="shared" si="24"/>
        <v>4.387224201666276E-3</v>
      </c>
    </row>
    <row r="109" spans="2:12" x14ac:dyDescent="0.25">
      <c r="B109" s="284"/>
      <c r="C109" s="286"/>
      <c r="D109" s="19" t="s">
        <v>52</v>
      </c>
      <c r="E109" s="20">
        <v>272756</v>
      </c>
      <c r="F109" s="20">
        <v>716456</v>
      </c>
      <c r="G109" s="20">
        <v>803223</v>
      </c>
      <c r="H109" s="20">
        <v>845212</v>
      </c>
      <c r="I109" s="20">
        <v>862102</v>
      </c>
      <c r="J109" s="63">
        <f t="shared" si="18"/>
        <v>1.9983152155908845E-2</v>
      </c>
      <c r="K109" s="20">
        <f t="shared" si="19"/>
        <v>16890</v>
      </c>
      <c r="L109" s="63">
        <f t="shared" si="24"/>
        <v>4.2735667250883014E-2</v>
      </c>
    </row>
    <row r="110" spans="2:12" x14ac:dyDescent="0.25">
      <c r="B110" s="284"/>
      <c r="C110" s="286"/>
      <c r="D110" s="19" t="s">
        <v>53</v>
      </c>
      <c r="E110" s="20">
        <v>148140</v>
      </c>
      <c r="F110" s="20">
        <v>301230</v>
      </c>
      <c r="G110" s="20">
        <v>334500</v>
      </c>
      <c r="H110" s="20">
        <v>347016</v>
      </c>
      <c r="I110" s="20">
        <v>351506</v>
      </c>
      <c r="J110" s="63">
        <f t="shared" si="18"/>
        <v>1.293888466237858E-2</v>
      </c>
      <c r="K110" s="20">
        <f t="shared" si="19"/>
        <v>4490</v>
      </c>
      <c r="L110" s="63">
        <f t="shared" si="24"/>
        <v>1.7424670691738201E-2</v>
      </c>
    </row>
    <row r="111" spans="2:12" x14ac:dyDescent="0.25">
      <c r="B111" s="284"/>
      <c r="C111" s="286"/>
      <c r="D111" s="19" t="s">
        <v>54</v>
      </c>
      <c r="E111" s="20">
        <v>193247</v>
      </c>
      <c r="F111" s="20">
        <v>975225</v>
      </c>
      <c r="G111" s="20">
        <v>1060434</v>
      </c>
      <c r="H111" s="20">
        <v>1162503</v>
      </c>
      <c r="I111" s="20">
        <v>1148016</v>
      </c>
      <c r="J111" s="22">
        <f t="shared" si="18"/>
        <v>-1.2461903324120449E-2</v>
      </c>
      <c r="K111" s="20">
        <f t="shared" si="19"/>
        <v>-14487</v>
      </c>
      <c r="L111" s="22">
        <f t="shared" si="24"/>
        <v>5.6908845791669334E-2</v>
      </c>
    </row>
    <row r="112" spans="2:12" x14ac:dyDescent="0.25">
      <c r="B112" s="284"/>
      <c r="C112" s="287"/>
      <c r="D112" s="23" t="s">
        <v>55</v>
      </c>
      <c r="E112" s="71">
        <v>97296</v>
      </c>
      <c r="F112" s="71">
        <v>341012</v>
      </c>
      <c r="G112" s="71">
        <v>469881</v>
      </c>
      <c r="H112" s="71">
        <v>444519</v>
      </c>
      <c r="I112" s="71">
        <v>423090</v>
      </c>
      <c r="J112" s="47">
        <f t="shared" si="18"/>
        <v>-4.8207163248365048E-2</v>
      </c>
      <c r="K112" s="71">
        <f t="shared" si="19"/>
        <v>-21429</v>
      </c>
      <c r="L112" s="47">
        <f t="shared" si="24"/>
        <v>2.0973195117487367E-2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4.8435668789808917</v>
      </c>
      <c r="F113" s="75">
        <f t="shared" si="25"/>
        <v>6.5158814932048754</v>
      </c>
      <c r="G113" s="75">
        <f t="shared" si="25"/>
        <v>6.5610869242483583</v>
      </c>
      <c r="H113" s="75">
        <f t="shared" si="25"/>
        <v>6.553053182824625</v>
      </c>
      <c r="I113" s="75">
        <f t="shared" si="25"/>
        <v>6.3959241895192269</v>
      </c>
      <c r="J113" s="69">
        <f t="shared" si="18"/>
        <v>-2.3977982311700008E-2</v>
      </c>
      <c r="K113" s="75">
        <f t="shared" ref="K113:K114" si="26">(I113-H113)</f>
        <v>-0.15712899330539809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5.3028436472728435</v>
      </c>
      <c r="F114" s="37">
        <f t="shared" si="25"/>
        <v>7.1280102874670339</v>
      </c>
      <c r="G114" s="37">
        <f t="shared" si="25"/>
        <v>7.1320387846105984</v>
      </c>
      <c r="H114" s="37">
        <f t="shared" si="25"/>
        <v>7.0581214378100263</v>
      </c>
      <c r="I114" s="37">
        <f t="shared" si="25"/>
        <v>7.0216114398146203</v>
      </c>
      <c r="J114" s="82">
        <f t="shared" si="18"/>
        <v>-5.1727642145434904E-3</v>
      </c>
      <c r="K114" s="37">
        <f t="shared" si="26"/>
        <v>-3.6509997995405996E-2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5.587128239611773</v>
      </c>
      <c r="F115" s="41">
        <f>F104/F82</f>
        <v>6.9899155806948388</v>
      </c>
      <c r="G115" s="41">
        <f>G104/G82</f>
        <v>7.2586322645957937</v>
      </c>
      <c r="H115" s="41">
        <f>H104/H82</f>
        <v>7.2210512960306312</v>
      </c>
      <c r="I115" s="41">
        <f>I104/I82</f>
        <v>6.9832191464877225</v>
      </c>
      <c r="J115" s="83">
        <f t="shared" si="18"/>
        <v>-3.2935945168211633E-2</v>
      </c>
      <c r="K115" s="41">
        <f>(I115-H115)</f>
        <v>-0.23783214954290877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4.3837006960556844</v>
      </c>
      <c r="F116" s="41">
        <f t="shared" si="27"/>
        <v>4.730237411948865</v>
      </c>
      <c r="G116" s="41">
        <f t="shared" si="27"/>
        <v>3.2380149441248429</v>
      </c>
      <c r="H116" s="41">
        <f t="shared" si="27"/>
        <v>4.1941023349780489</v>
      </c>
      <c r="I116" s="41">
        <f t="shared" si="27"/>
        <v>4.5504290968532901</v>
      </c>
      <c r="J116" s="83">
        <f t="shared" si="18"/>
        <v>8.4959005149574107E-2</v>
      </c>
      <c r="K116" s="41">
        <f t="shared" ref="K116:K123" si="28">(I116-H116)</f>
        <v>0.35632676187524126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6.5376715863350192</v>
      </c>
      <c r="F117" s="41">
        <f t="shared" si="27"/>
        <v>5.7535839075204915</v>
      </c>
      <c r="G117" s="41">
        <f t="shared" si="27"/>
        <v>5.9247770700636941</v>
      </c>
      <c r="H117" s="41">
        <f t="shared" si="27"/>
        <v>5.9056519105207652</v>
      </c>
      <c r="I117" s="41">
        <f t="shared" si="27"/>
        <v>5.8019606965396839</v>
      </c>
      <c r="J117" s="83">
        <f t="shared" si="18"/>
        <v>-1.7557962364215585E-2</v>
      </c>
      <c r="K117" s="41">
        <f t="shared" si="28"/>
        <v>-0.10369121398108128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4.7198294777756882</v>
      </c>
      <c r="F118" s="41">
        <f t="shared" si="27"/>
        <v>5.996162223835702</v>
      </c>
      <c r="G118" s="41">
        <f t="shared" si="27"/>
        <v>6.3434305329432998</v>
      </c>
      <c r="H118" s="41">
        <f t="shared" si="27"/>
        <v>6.2284768401251052</v>
      </c>
      <c r="I118" s="41">
        <f t="shared" si="27"/>
        <v>6.0640228295287217</v>
      </c>
      <c r="J118" s="83">
        <f t="shared" si="18"/>
        <v>-2.6403567809217376E-2</v>
      </c>
      <c r="K118" s="41">
        <f t="shared" si="28"/>
        <v>-0.16445401059638343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2.2283907238229093</v>
      </c>
      <c r="F119" s="41">
        <f t="shared" si="27"/>
        <v>2.7554066192219997</v>
      </c>
      <c r="G119" s="41">
        <f t="shared" si="27"/>
        <v>2.5603175056391514</v>
      </c>
      <c r="H119" s="41">
        <f t="shared" si="27"/>
        <v>2.6994761918854131</v>
      </c>
      <c r="I119" s="41">
        <f t="shared" si="27"/>
        <v>2.7736061926102353</v>
      </c>
      <c r="J119" s="83">
        <f t="shared" si="18"/>
        <v>2.7460883317902862E-2</v>
      </c>
      <c r="K119" s="41">
        <f t="shared" si="28"/>
        <v>7.4130000724822231E-2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6.2939819088056117</v>
      </c>
      <c r="F120" s="41">
        <f t="shared" si="27"/>
        <v>6.658822435986802</v>
      </c>
      <c r="G120" s="41">
        <f t="shared" si="27"/>
        <v>5.4087634003124494</v>
      </c>
      <c r="H120" s="41">
        <f t="shared" si="27"/>
        <v>6.0865732906059842</v>
      </c>
      <c r="I120" s="41">
        <f t="shared" si="27"/>
        <v>5.5889194305422292</v>
      </c>
      <c r="J120" s="83">
        <f t="shared" si="18"/>
        <v>-8.1762567589851232E-2</v>
      </c>
      <c r="K120" s="41">
        <f t="shared" si="28"/>
        <v>-0.497653860063755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2.0237428450431003</v>
      </c>
      <c r="F121" s="41">
        <f t="shared" si="27"/>
        <v>2.4589401162411022</v>
      </c>
      <c r="G121" s="41">
        <f t="shared" si="27"/>
        <v>2.3328637384402939</v>
      </c>
      <c r="H121" s="41">
        <f t="shared" si="27"/>
        <v>2.3599787815726119</v>
      </c>
      <c r="I121" s="41">
        <f t="shared" si="27"/>
        <v>2.1350753793262629</v>
      </c>
      <c r="J121" s="83">
        <f t="shared" si="18"/>
        <v>-9.5298908618356659E-2</v>
      </c>
      <c r="K121" s="41">
        <f t="shared" si="28"/>
        <v>-0.22490340224634897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4.3842052724715277</v>
      </c>
      <c r="F122" s="41">
        <f t="shared" si="27"/>
        <v>6.6962722385108178</v>
      </c>
      <c r="G122" s="41">
        <f t="shared" si="27"/>
        <v>6.7270628088583262</v>
      </c>
      <c r="H122" s="41">
        <f t="shared" si="27"/>
        <v>6.9479903176642859</v>
      </c>
      <c r="I122" s="41">
        <f t="shared" si="27"/>
        <v>7.0458958842230599</v>
      </c>
      <c r="J122" s="31">
        <f t="shared" si="18"/>
        <v>1.40912065334724E-2</v>
      </c>
      <c r="K122" s="41">
        <f t="shared" si="28"/>
        <v>9.7905566558774026E-2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3.5323845483589893</v>
      </c>
      <c r="F123" s="79">
        <f t="shared" si="27"/>
        <v>5.507566581068204</v>
      </c>
      <c r="G123" s="79">
        <f t="shared" si="27"/>
        <v>6.8549733025997144</v>
      </c>
      <c r="H123" s="79">
        <f t="shared" si="27"/>
        <v>6.0461500795691023</v>
      </c>
      <c r="I123" s="79">
        <f t="shared" si="27"/>
        <v>5.9810005795954142</v>
      </c>
      <c r="J123" s="74">
        <f t="shared" si="18"/>
        <v>-1.0775369303821725E-2</v>
      </c>
      <c r="K123" s="79">
        <f t="shared" si="28"/>
        <v>-6.514949997368813E-2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0.27516832309502104</v>
      </c>
      <c r="F124" s="69">
        <v>0.66625956780707296</v>
      </c>
      <c r="G124" s="69">
        <v>0.73649695669425463</v>
      </c>
      <c r="H124" s="69">
        <v>0.76712282731489323</v>
      </c>
      <c r="I124" s="69">
        <v>0.76028557161867749</v>
      </c>
      <c r="J124" s="69">
        <f t="shared" si="18"/>
        <v>-8.9128565240950142E-3</v>
      </c>
      <c r="K124" s="75">
        <f t="shared" ref="K124:K125" si="29">(I124-H124)*100</f>
        <v>-0.68372556962157383</v>
      </c>
      <c r="L124" s="69"/>
    </row>
    <row r="125" spans="2:12" x14ac:dyDescent="0.25">
      <c r="B125" s="284"/>
      <c r="C125" s="293"/>
      <c r="D125" s="15" t="s">
        <v>46</v>
      </c>
      <c r="E125" s="18">
        <v>0.31746401747108693</v>
      </c>
      <c r="F125" s="18">
        <v>0.75866325066858042</v>
      </c>
      <c r="G125" s="18">
        <v>0.79494879806389862</v>
      </c>
      <c r="H125" s="18">
        <v>0.80472483180148136</v>
      </c>
      <c r="I125" s="18">
        <v>0.79729998016793413</v>
      </c>
      <c r="J125" s="18">
        <f t="shared" si="18"/>
        <v>-9.2265720406884411E-3</v>
      </c>
      <c r="K125" s="44">
        <f t="shared" si="29"/>
        <v>-0.74248516335472248</v>
      </c>
      <c r="L125" s="18"/>
    </row>
    <row r="126" spans="2:12" x14ac:dyDescent="0.25">
      <c r="B126" s="284"/>
      <c r="C126" s="293"/>
      <c r="D126" s="19" t="s">
        <v>47</v>
      </c>
      <c r="E126" s="63">
        <v>0.18941136952707033</v>
      </c>
      <c r="F126" s="63">
        <v>0.60684885109631315</v>
      </c>
      <c r="G126" s="63">
        <v>0.687485018396778</v>
      </c>
      <c r="H126" s="63">
        <v>0.71706247198725714</v>
      </c>
      <c r="I126" s="63">
        <v>0.72623621473093236</v>
      </c>
      <c r="J126" s="63">
        <f t="shared" si="18"/>
        <v>1.2793505589898224E-2</v>
      </c>
      <c r="K126" s="46">
        <f>(I126-H126)*100</f>
        <v>0.91737427436752172</v>
      </c>
      <c r="L126" s="63"/>
    </row>
    <row r="127" spans="2:12" x14ac:dyDescent="0.25">
      <c r="B127" s="284"/>
      <c r="C127" s="293"/>
      <c r="D127" s="19" t="s">
        <v>48</v>
      </c>
      <c r="E127" s="63">
        <v>0.24838953526589103</v>
      </c>
      <c r="F127" s="63">
        <v>0.51377160668744681</v>
      </c>
      <c r="G127" s="63">
        <v>0.51894025698768054</v>
      </c>
      <c r="H127" s="63">
        <v>0.56880907970029404</v>
      </c>
      <c r="I127" s="63">
        <v>0.57376280479007358</v>
      </c>
      <c r="J127" s="63">
        <f t="shared" si="18"/>
        <v>8.7089416582268875E-3</v>
      </c>
      <c r="K127" s="46">
        <f t="shared" ref="K127:K134" si="30">(I127-H127)*100</f>
        <v>0.49537250897795371</v>
      </c>
      <c r="L127" s="63"/>
    </row>
    <row r="128" spans="2:12" x14ac:dyDescent="0.25">
      <c r="B128" s="284"/>
      <c r="C128" s="293"/>
      <c r="D128" s="19" t="s">
        <v>49</v>
      </c>
      <c r="E128" s="63">
        <v>0.15964227388201138</v>
      </c>
      <c r="F128" s="63">
        <v>0.5465328844515398</v>
      </c>
      <c r="G128" s="63">
        <v>0.69208211455392676</v>
      </c>
      <c r="H128" s="63">
        <v>0.84663971865417198</v>
      </c>
      <c r="I128" s="63">
        <v>0.662226954645041</v>
      </c>
      <c r="J128" s="63">
        <f t="shared" si="18"/>
        <v>-0.21781728395907951</v>
      </c>
      <c r="K128" s="46">
        <f t="shared" si="30"/>
        <v>-18.441276400913097</v>
      </c>
      <c r="L128" s="63"/>
    </row>
    <row r="129" spans="2:12" x14ac:dyDescent="0.25">
      <c r="B129" s="284"/>
      <c r="C129" s="293"/>
      <c r="D129" s="19" t="s">
        <v>50</v>
      </c>
      <c r="E129" s="63">
        <v>0.33446980707448559</v>
      </c>
      <c r="F129" s="63">
        <v>0.60935386615172649</v>
      </c>
      <c r="G129" s="63">
        <v>0.71209590702710301</v>
      </c>
      <c r="H129" s="63">
        <v>0.76776192633133977</v>
      </c>
      <c r="I129" s="63">
        <v>0.76955479225528456</v>
      </c>
      <c r="J129" s="63">
        <f t="shared" si="18"/>
        <v>2.3351847264838632E-3</v>
      </c>
      <c r="K129" s="46">
        <f t="shared" si="30"/>
        <v>0.17928659239447864</v>
      </c>
      <c r="L129" s="63"/>
    </row>
    <row r="130" spans="2:12" x14ac:dyDescent="0.25">
      <c r="B130" s="284"/>
      <c r="C130" s="293"/>
      <c r="D130" s="19" t="s">
        <v>51</v>
      </c>
      <c r="E130" s="63">
        <v>0.32166768107121119</v>
      </c>
      <c r="F130" s="63">
        <v>0.58159782989149456</v>
      </c>
      <c r="G130" s="63">
        <v>0.63796636216170066</v>
      </c>
      <c r="H130" s="63">
        <v>0.6363350982567022</v>
      </c>
      <c r="I130" s="63">
        <v>0.62030754997336623</v>
      </c>
      <c r="J130" s="63">
        <f t="shared" si="18"/>
        <v>-2.5187276840841988E-2</v>
      </c>
      <c r="K130" s="46">
        <f t="shared" si="30"/>
        <v>-1.6027548283335968</v>
      </c>
      <c r="L130" s="63"/>
    </row>
    <row r="131" spans="2:12" x14ac:dyDescent="0.25">
      <c r="B131" s="284"/>
      <c r="C131" s="293"/>
      <c r="D131" s="19" t="s">
        <v>52</v>
      </c>
      <c r="E131" s="63">
        <v>0.58036895972083324</v>
      </c>
      <c r="F131" s="63">
        <v>0.78821510297482833</v>
      </c>
      <c r="G131" s="63">
        <v>0.79081355371510265</v>
      </c>
      <c r="H131" s="63">
        <v>0.82721106012071322</v>
      </c>
      <c r="I131" s="63">
        <v>0.84917919107029227</v>
      </c>
      <c r="J131" s="63">
        <f t="shared" si="18"/>
        <v>2.6556863186008695E-2</v>
      </c>
      <c r="K131" s="46">
        <f t="shared" si="30"/>
        <v>2.1968130949579057</v>
      </c>
      <c r="L131" s="63"/>
    </row>
    <row r="132" spans="2:12" x14ac:dyDescent="0.25">
      <c r="B132" s="284"/>
      <c r="C132" s="293"/>
      <c r="D132" s="19" t="s">
        <v>53</v>
      </c>
      <c r="E132" s="63">
        <v>0.32454743225450267</v>
      </c>
      <c r="F132" s="63">
        <v>0.54580441057363549</v>
      </c>
      <c r="G132" s="63">
        <v>0.56318440795765257</v>
      </c>
      <c r="H132" s="63">
        <v>0.58773237222914743</v>
      </c>
      <c r="I132" s="63">
        <v>0.61904040688664097</v>
      </c>
      <c r="J132" s="63">
        <f t="shared" si="18"/>
        <v>5.3269202339065735E-2</v>
      </c>
      <c r="K132" s="46">
        <f t="shared" si="30"/>
        <v>3.1308034657493544</v>
      </c>
      <c r="L132" s="63"/>
    </row>
    <row r="133" spans="2:12" x14ac:dyDescent="0.25">
      <c r="B133" s="284"/>
      <c r="C133" s="293"/>
      <c r="D133" s="19" t="s">
        <v>54</v>
      </c>
      <c r="E133" s="63">
        <v>0.27499896829315845</v>
      </c>
      <c r="F133" s="63">
        <v>0.71742325710048371</v>
      </c>
      <c r="G133" s="63">
        <v>0.79236088176089159</v>
      </c>
      <c r="H133" s="63">
        <v>0.85078106989560121</v>
      </c>
      <c r="I133" s="63">
        <v>0.83348773454221248</v>
      </c>
      <c r="J133" s="63">
        <f t="shared" si="18"/>
        <v>-2.0326422349184137E-2</v>
      </c>
      <c r="K133" s="46">
        <f t="shared" si="30"/>
        <v>-1.7293335353388728</v>
      </c>
      <c r="L133" s="22"/>
    </row>
    <row r="134" spans="2:12" x14ac:dyDescent="0.25">
      <c r="B134" s="284"/>
      <c r="C134" s="294"/>
      <c r="D134" s="23" t="s">
        <v>55</v>
      </c>
      <c r="E134" s="63">
        <v>0.17472317897920117</v>
      </c>
      <c r="F134" s="63">
        <v>0.48620287491195902</v>
      </c>
      <c r="G134" s="63">
        <v>0.72166812060746055</v>
      </c>
      <c r="H134" s="63">
        <v>0.67557003059312359</v>
      </c>
      <c r="I134" s="63">
        <v>0.64214683366015646</v>
      </c>
      <c r="J134" s="63">
        <f t="shared" si="18"/>
        <v>-4.9474066964786623E-2</v>
      </c>
      <c r="K134" s="46">
        <f t="shared" si="30"/>
        <v>-3.3423196932967136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61738.428571428572</v>
      </c>
      <c r="F135" s="68">
        <v>122631.42857142857</v>
      </c>
      <c r="G135" s="68">
        <v>125112.42857142857</v>
      </c>
      <c r="H135" s="68">
        <v>126990.85714285714</v>
      </c>
      <c r="I135" s="68">
        <v>125168.85714285714</v>
      </c>
      <c r="J135" s="69">
        <f t="shared" si="18"/>
        <v>-1.4347489583052098E-2</v>
      </c>
      <c r="K135" s="68">
        <f t="shared" ref="K135:K136" si="31">I135-H135</f>
        <v>-1822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22136.857142857141</v>
      </c>
      <c r="F136" s="27">
        <v>44006.428571428572</v>
      </c>
      <c r="G136" s="27">
        <v>45709.428571428572</v>
      </c>
      <c r="H136" s="27">
        <v>46354</v>
      </c>
      <c r="I136" s="27">
        <v>44549.285714285717</v>
      </c>
      <c r="J136" s="36">
        <f t="shared" si="18"/>
        <v>-3.8933302103686507E-2</v>
      </c>
      <c r="K136" s="27">
        <f t="shared" si="31"/>
        <v>-1804.7142857142826</v>
      </c>
      <c r="L136" s="38">
        <f t="shared" ref="L136:L145" si="32">I136/$I$135</f>
        <v>0.35591349742405121</v>
      </c>
    </row>
    <row r="137" spans="2:12" x14ac:dyDescent="0.25">
      <c r="B137" s="284"/>
      <c r="C137" s="289"/>
      <c r="D137" s="4" t="s">
        <v>47</v>
      </c>
      <c r="E137" s="29">
        <v>17129.571428571428</v>
      </c>
      <c r="F137" s="29">
        <v>37622.857142857145</v>
      </c>
      <c r="G137" s="29">
        <v>37383.714285714283</v>
      </c>
      <c r="H137" s="29">
        <v>37637.142857142855</v>
      </c>
      <c r="I137" s="29">
        <v>37371.857142857145</v>
      </c>
      <c r="J137" s="76">
        <f>I137/H137-1</f>
        <v>-7.0485083124571801E-3</v>
      </c>
      <c r="K137" s="29">
        <f>I137-H137</f>
        <v>-265.28571428571013</v>
      </c>
      <c r="L137" s="77">
        <f t="shared" si="32"/>
        <v>0.29857152965936301</v>
      </c>
    </row>
    <row r="138" spans="2:12" x14ac:dyDescent="0.25">
      <c r="B138" s="284"/>
      <c r="C138" s="289"/>
      <c r="D138" s="4" t="s">
        <v>48</v>
      </c>
      <c r="E138" s="29">
        <v>573.42857142857144</v>
      </c>
      <c r="F138" s="29">
        <v>832</v>
      </c>
      <c r="G138" s="29">
        <v>890.71428571428567</v>
      </c>
      <c r="H138" s="29">
        <v>890.71428571428567</v>
      </c>
      <c r="I138" s="29">
        <v>915.42857142857144</v>
      </c>
      <c r="J138" s="76">
        <f t="shared" ref="J138:J145" si="33">I138/H138-1</f>
        <v>2.7746591820368982E-2</v>
      </c>
      <c r="K138" s="29">
        <f t="shared" ref="K138:K145" si="34">I138-H138</f>
        <v>24.714285714285779</v>
      </c>
      <c r="L138" s="77">
        <f t="shared" si="32"/>
        <v>7.3135490115067417E-3</v>
      </c>
    </row>
    <row r="139" spans="2:12" x14ac:dyDescent="0.25">
      <c r="B139" s="284"/>
      <c r="C139" s="289"/>
      <c r="D139" s="4" t="s">
        <v>49</v>
      </c>
      <c r="E139" s="29">
        <v>3741.1428571428573</v>
      </c>
      <c r="F139" s="29">
        <v>4562</v>
      </c>
      <c r="G139" s="29">
        <v>4439.4285714285716</v>
      </c>
      <c r="H139" s="29">
        <v>4379.7142857142853</v>
      </c>
      <c r="I139" s="29">
        <v>4616</v>
      </c>
      <c r="J139" s="76">
        <f t="shared" si="33"/>
        <v>5.3950029356122586E-2</v>
      </c>
      <c r="K139" s="29">
        <f t="shared" si="34"/>
        <v>236.28571428571468</v>
      </c>
      <c r="L139" s="77">
        <f t="shared" si="32"/>
        <v>3.6878182843290551E-2</v>
      </c>
    </row>
    <row r="140" spans="2:12" x14ac:dyDescent="0.25">
      <c r="B140" s="284"/>
      <c r="C140" s="289"/>
      <c r="D140" s="4" t="s">
        <v>50</v>
      </c>
      <c r="E140" s="29">
        <v>7405.7142857142853</v>
      </c>
      <c r="F140" s="29">
        <v>18349.571428571428</v>
      </c>
      <c r="G140" s="29">
        <v>19048.857142857141</v>
      </c>
      <c r="H140" s="29">
        <v>19982.857142857141</v>
      </c>
      <c r="I140" s="29">
        <v>19970.714285714286</v>
      </c>
      <c r="J140" s="76">
        <f t="shared" si="33"/>
        <v>-6.0766371175280387E-4</v>
      </c>
      <c r="K140" s="29">
        <f t="shared" si="34"/>
        <v>-12.142857142855064</v>
      </c>
      <c r="L140" s="77">
        <f t="shared" si="32"/>
        <v>0.15955018477896146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646.71428571428567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5.3767367966929243E-3</v>
      </c>
    </row>
    <row r="142" spans="2:12" x14ac:dyDescent="0.25">
      <c r="B142" s="284"/>
      <c r="C142" s="289"/>
      <c r="D142" s="4" t="s">
        <v>52</v>
      </c>
      <c r="E142" s="29">
        <v>2206.5714285714284</v>
      </c>
      <c r="F142" s="29">
        <v>4286.7142857142853</v>
      </c>
      <c r="G142" s="29">
        <v>4791</v>
      </c>
      <c r="H142" s="29">
        <v>4797</v>
      </c>
      <c r="I142" s="29">
        <v>4789.2857142857147</v>
      </c>
      <c r="J142" s="76">
        <f t="shared" si="33"/>
        <v>-1.6081479496112827E-3</v>
      </c>
      <c r="K142" s="29">
        <f t="shared" si="34"/>
        <v>-7.7142857142853245</v>
      </c>
      <c r="L142" s="77">
        <f t="shared" si="32"/>
        <v>3.8262598409919406E-2</v>
      </c>
    </row>
    <row r="143" spans="2:12" x14ac:dyDescent="0.25">
      <c r="B143" s="284"/>
      <c r="C143" s="289"/>
      <c r="D143" s="4" t="s">
        <v>53</v>
      </c>
      <c r="E143" s="29">
        <v>2148.2857142857142</v>
      </c>
      <c r="F143" s="29">
        <v>2602.4285714285716</v>
      </c>
      <c r="G143" s="29">
        <v>2802</v>
      </c>
      <c r="H143" s="29">
        <v>2772</v>
      </c>
      <c r="I143" s="29">
        <v>2678.4285714285716</v>
      </c>
      <c r="J143" s="76">
        <f t="shared" si="33"/>
        <v>-3.3755926613069476E-2</v>
      </c>
      <c r="K143" s="29">
        <f t="shared" si="34"/>
        <v>-93.571428571428442</v>
      </c>
      <c r="L143" s="77">
        <f t="shared" si="32"/>
        <v>2.1398522224834567E-2</v>
      </c>
    </row>
    <row r="144" spans="2:12" x14ac:dyDescent="0.25">
      <c r="B144" s="284"/>
      <c r="C144" s="289"/>
      <c r="D144" s="4" t="s">
        <v>54</v>
      </c>
      <c r="E144" s="29">
        <v>3304.5714285714284</v>
      </c>
      <c r="F144" s="29">
        <v>6412</v>
      </c>
      <c r="G144" s="29">
        <v>6313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5.1905882567777013E-2</v>
      </c>
    </row>
    <row r="145" spans="2:12" x14ac:dyDescent="0.25">
      <c r="B145" s="285"/>
      <c r="C145" s="290"/>
      <c r="D145" s="32" t="s">
        <v>55</v>
      </c>
      <c r="E145" s="73">
        <v>2627.2857142857142</v>
      </c>
      <c r="F145" s="73">
        <v>3310.7142857142858</v>
      </c>
      <c r="G145" s="73">
        <v>3071.2857142857142</v>
      </c>
      <c r="H145" s="73">
        <v>3089.4285714285716</v>
      </c>
      <c r="I145" s="73">
        <v>3107.8571428571427</v>
      </c>
      <c r="J145" s="65">
        <f t="shared" si="33"/>
        <v>5.965042078978966E-3</v>
      </c>
      <c r="K145" s="73">
        <f t="shared" si="34"/>
        <v>18.428571428571104</v>
      </c>
      <c r="L145" s="56">
        <f t="shared" si="32"/>
        <v>2.4829316283603176E-2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1C9F1-7ED6-47EC-AF40-CF2E8959B613}">
  <sheetPr>
    <tabColor theme="4" tint="0.79998168889431442"/>
  </sheetPr>
  <dimension ref="A1:O290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252</v>
      </c>
      <c r="E1" t="s">
        <v>252</v>
      </c>
      <c r="G1" t="s">
        <v>252</v>
      </c>
    </row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7.5032095478103749</v>
      </c>
      <c r="D9" s="190">
        <v>-0.41634465685021294</v>
      </c>
      <c r="E9" s="189">
        <v>4.2534147517274628</v>
      </c>
      <c r="F9" s="190">
        <f t="shared" ref="F9:J21" si="0">IFERROR(E9-C9,"-")</f>
        <v>-3.2497947960829121</v>
      </c>
      <c r="G9" s="189">
        <v>7.3644056930375692</v>
      </c>
      <c r="H9" s="190">
        <f t="shared" si="0"/>
        <v>3.1109909413101065</v>
      </c>
      <c r="I9" s="189">
        <v>7.2885726989773234</v>
      </c>
      <c r="J9" s="190">
        <f t="shared" si="0"/>
        <v>-7.5832994060245795E-2</v>
      </c>
      <c r="K9" s="189">
        <v>7.65598233995585</v>
      </c>
      <c r="L9" s="190">
        <f t="shared" ref="L9:L21" si="1">IFERROR(K9-I9,"-")</f>
        <v>0.36740964097852657</v>
      </c>
      <c r="M9" s="189">
        <v>7.5436789772727275</v>
      </c>
      <c r="N9" s="190">
        <f t="shared" ref="N9:N15" si="2">IFERROR(M9-K9,"-")</f>
        <v>-0.11230336268312247</v>
      </c>
    </row>
    <row r="10" spans="1:15" x14ac:dyDescent="0.25">
      <c r="A10" s="1" t="s">
        <v>74</v>
      </c>
      <c r="B10" s="119" t="s">
        <v>75</v>
      </c>
      <c r="C10" s="189">
        <v>7.7170021872070702</v>
      </c>
      <c r="D10" s="190">
        <v>0.18300645293042272</v>
      </c>
      <c r="E10" s="189">
        <v>3.6048685491723464</v>
      </c>
      <c r="F10" s="190">
        <f t="shared" si="0"/>
        <v>-4.1121336380347238</v>
      </c>
      <c r="G10" s="189">
        <v>6.5212775777716239</v>
      </c>
      <c r="H10" s="190">
        <f t="shared" si="0"/>
        <v>2.9164090285992774</v>
      </c>
      <c r="I10" s="189">
        <v>6.7735424066533829</v>
      </c>
      <c r="J10" s="190">
        <f t="shared" si="0"/>
        <v>0.25226482888175905</v>
      </c>
      <c r="K10" s="189">
        <v>6.9712386605911121</v>
      </c>
      <c r="L10" s="190">
        <f t="shared" si="1"/>
        <v>0.19769625393772916</v>
      </c>
      <c r="M10" s="189">
        <v>7.2220742967575688</v>
      </c>
      <c r="N10" s="190">
        <f t="shared" si="2"/>
        <v>0.25083563616645677</v>
      </c>
    </row>
    <row r="11" spans="1:15" x14ac:dyDescent="0.25">
      <c r="A11" s="1" t="s">
        <v>76</v>
      </c>
      <c r="B11" s="119" t="s">
        <v>77</v>
      </c>
      <c r="C11" s="189">
        <v>9.2506486181613088</v>
      </c>
      <c r="D11" s="190">
        <v>2.2028171886796724</v>
      </c>
      <c r="E11" s="189">
        <v>4.0907075558839834</v>
      </c>
      <c r="F11" s="190">
        <f t="shared" si="0"/>
        <v>-5.1599410622773254</v>
      </c>
      <c r="G11" s="189">
        <v>6.6980792586928164</v>
      </c>
      <c r="H11" s="190">
        <f t="shared" si="0"/>
        <v>2.607371702808833</v>
      </c>
      <c r="I11" s="189">
        <v>6.7377011388261332</v>
      </c>
      <c r="J11" s="190">
        <f t="shared" si="0"/>
        <v>3.96218801333168E-2</v>
      </c>
      <c r="K11" s="189">
        <v>6.4654920309986839</v>
      </c>
      <c r="L11" s="190">
        <f t="shared" si="1"/>
        <v>-0.27220910782744934</v>
      </c>
      <c r="M11" s="189">
        <v>6.9178930739170204</v>
      </c>
      <c r="N11" s="190">
        <f t="shared" si="2"/>
        <v>0.45240104291833649</v>
      </c>
    </row>
    <row r="12" spans="1:15" x14ac:dyDescent="0.25">
      <c r="A12" s="1" t="s">
        <v>78</v>
      </c>
      <c r="B12" s="119" t="s">
        <v>79</v>
      </c>
      <c r="C12" s="189" t="s">
        <v>252</v>
      </c>
      <c r="D12" s="190" t="s">
        <v>252</v>
      </c>
      <c r="E12" s="189">
        <v>3.4268915364381867</v>
      </c>
      <c r="F12" s="190" t="str">
        <f t="shared" si="0"/>
        <v>-</v>
      </c>
      <c r="G12" s="189">
        <v>6.3827739181384446</v>
      </c>
      <c r="H12" s="190">
        <f t="shared" si="0"/>
        <v>2.955882381700258</v>
      </c>
      <c r="I12" s="189">
        <v>6.1673905637881115</v>
      </c>
      <c r="J12" s="190">
        <f t="shared" si="0"/>
        <v>-0.21538335435033318</v>
      </c>
      <c r="K12" s="189">
        <v>6.965188020716055</v>
      </c>
      <c r="L12" s="190">
        <f t="shared" si="1"/>
        <v>0.79779745692794357</v>
      </c>
      <c r="M12" s="189">
        <v>6.8137684550908393</v>
      </c>
      <c r="N12" s="190">
        <f t="shared" si="2"/>
        <v>-0.15141956562521575</v>
      </c>
    </row>
    <row r="13" spans="1:15" x14ac:dyDescent="0.25">
      <c r="A13" s="1" t="s">
        <v>80</v>
      </c>
      <c r="B13" s="119" t="s">
        <v>81</v>
      </c>
      <c r="C13" s="189" t="s">
        <v>252</v>
      </c>
      <c r="D13" s="190" t="s">
        <v>252</v>
      </c>
      <c r="E13" s="189">
        <v>3.5315843470614099</v>
      </c>
      <c r="F13" s="190" t="str">
        <f t="shared" si="0"/>
        <v>-</v>
      </c>
      <c r="G13" s="189">
        <v>6.2174707421855713</v>
      </c>
      <c r="H13" s="190">
        <f t="shared" si="0"/>
        <v>2.6858863951241614</v>
      </c>
      <c r="I13" s="189">
        <v>6.5183552234649831</v>
      </c>
      <c r="J13" s="190">
        <f t="shared" si="0"/>
        <v>0.30088448127941181</v>
      </c>
      <c r="K13" s="189">
        <v>6.820077615250117</v>
      </c>
      <c r="L13" s="190">
        <f t="shared" si="1"/>
        <v>0.30172239178513394</v>
      </c>
      <c r="M13" s="189">
        <v>7.3308251433251437</v>
      </c>
      <c r="N13" s="190">
        <f t="shared" si="2"/>
        <v>0.51074752807502666</v>
      </c>
    </row>
    <row r="14" spans="1:15" x14ac:dyDescent="0.25">
      <c r="A14" s="1" t="s">
        <v>82</v>
      </c>
      <c r="B14" s="119" t="s">
        <v>83</v>
      </c>
      <c r="C14" s="189" t="s">
        <v>252</v>
      </c>
      <c r="D14" s="190" t="s">
        <v>252</v>
      </c>
      <c r="E14" s="189">
        <v>4.9431877958968959</v>
      </c>
      <c r="F14" s="190" t="str">
        <f t="shared" si="0"/>
        <v>-</v>
      </c>
      <c r="G14" s="189">
        <v>7.000953086942709</v>
      </c>
      <c r="H14" s="190">
        <f t="shared" si="0"/>
        <v>2.0577652910458131</v>
      </c>
      <c r="I14" s="189">
        <v>6.7547590790410634</v>
      </c>
      <c r="J14" s="190">
        <f t="shared" si="0"/>
        <v>-0.24619400790164558</v>
      </c>
      <c r="K14" s="189">
        <v>6.8785517271573049</v>
      </c>
      <c r="L14" s="190">
        <f t="shared" si="1"/>
        <v>0.12379264811624147</v>
      </c>
      <c r="M14" s="189">
        <v>6.7413964333520449</v>
      </c>
      <c r="N14" s="190">
        <f t="shared" si="2"/>
        <v>-0.13715529380526004</v>
      </c>
    </row>
    <row r="15" spans="1:15" x14ac:dyDescent="0.25">
      <c r="A15" s="1" t="s">
        <v>84</v>
      </c>
      <c r="B15" s="119" t="s">
        <v>85</v>
      </c>
      <c r="C15" s="189" t="s">
        <v>252</v>
      </c>
      <c r="D15" s="190" t="s">
        <v>252</v>
      </c>
      <c r="E15" s="189">
        <v>5.9776886192386733</v>
      </c>
      <c r="F15" s="190" t="str">
        <f t="shared" si="0"/>
        <v>-</v>
      </c>
      <c r="G15" s="189">
        <v>6.9023408766388297</v>
      </c>
      <c r="H15" s="190">
        <f t="shared" si="0"/>
        <v>0.92465225740015633</v>
      </c>
      <c r="I15" s="189">
        <v>6.8557834898665346</v>
      </c>
      <c r="J15" s="190">
        <f t="shared" si="0"/>
        <v>-4.655738677229504E-2</v>
      </c>
      <c r="K15" s="189">
        <v>6.9805567830313739</v>
      </c>
      <c r="L15" s="190">
        <f t="shared" si="1"/>
        <v>0.12477329316483932</v>
      </c>
      <c r="M15" s="189">
        <v>6.848784844988649</v>
      </c>
      <c r="N15" s="190">
        <f t="shared" si="2"/>
        <v>-0.13177193804272491</v>
      </c>
    </row>
    <row r="16" spans="1:15" x14ac:dyDescent="0.25">
      <c r="A16" s="1" t="s">
        <v>86</v>
      </c>
      <c r="B16" s="119" t="s">
        <v>87</v>
      </c>
      <c r="C16" s="189">
        <v>4.5515607371192175</v>
      </c>
      <c r="D16" s="190">
        <v>-2.8081057811534764</v>
      </c>
      <c r="E16" s="189">
        <v>5.1992433795712483</v>
      </c>
      <c r="F16" s="190">
        <f t="shared" si="0"/>
        <v>0.64768264245203078</v>
      </c>
      <c r="G16" s="189">
        <v>7.2397501926274384</v>
      </c>
      <c r="H16" s="190">
        <f t="shared" si="0"/>
        <v>2.0405068130561901</v>
      </c>
      <c r="I16" s="189">
        <v>7.1337124926456168</v>
      </c>
      <c r="J16" s="190">
        <f t="shared" si="0"/>
        <v>-0.10603769998182155</v>
      </c>
      <c r="K16" s="189">
        <v>7.0900904459101861</v>
      </c>
      <c r="L16" s="190">
        <f t="shared" si="1"/>
        <v>-4.3622046735430686E-2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4.0015720524017464</v>
      </c>
      <c r="D17" s="190">
        <v>-3.4080175453227559</v>
      </c>
      <c r="E17" s="189">
        <v>5.8313355603589443</v>
      </c>
      <c r="F17" s="190">
        <f t="shared" si="0"/>
        <v>1.8297635079571979</v>
      </c>
      <c r="G17" s="189">
        <v>6.7605067064083455</v>
      </c>
      <c r="H17" s="190">
        <f t="shared" si="0"/>
        <v>0.92917114604940121</v>
      </c>
      <c r="I17" s="189">
        <v>6.8220845019451737</v>
      </c>
      <c r="J17" s="190">
        <f t="shared" si="0"/>
        <v>6.1577795536828184E-2</v>
      </c>
      <c r="K17" s="189">
        <v>6.8866018317439339</v>
      </c>
      <c r="L17" s="190">
        <f t="shared" si="1"/>
        <v>6.4517329798760237E-2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3.6523630907726932</v>
      </c>
      <c r="D18" s="190">
        <v>-3.4295121010880272</v>
      </c>
      <c r="E18" s="189">
        <v>5.9282195332757128</v>
      </c>
      <c r="F18" s="190">
        <f t="shared" si="0"/>
        <v>2.2758564425030197</v>
      </c>
      <c r="G18" s="189">
        <v>6.9025843149549875</v>
      </c>
      <c r="H18" s="190">
        <f t="shared" si="0"/>
        <v>0.97436478167927465</v>
      </c>
      <c r="I18" s="189">
        <v>6.8264086055904345</v>
      </c>
      <c r="J18" s="190">
        <f t="shared" si="0"/>
        <v>-7.6175709364552979E-2</v>
      </c>
      <c r="K18" s="189">
        <v>6.499798836911598</v>
      </c>
      <c r="L18" s="190">
        <f t="shared" si="1"/>
        <v>-0.32660976867883651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6.220779220779221</v>
      </c>
      <c r="D19" s="190">
        <v>-1.2079309678614418</v>
      </c>
      <c r="E19" s="189">
        <v>6.9308398023994355</v>
      </c>
      <c r="F19" s="190">
        <f t="shared" si="0"/>
        <v>0.71006058162021457</v>
      </c>
      <c r="G19" s="189">
        <v>7.2594999762797094</v>
      </c>
      <c r="H19" s="190">
        <f t="shared" si="0"/>
        <v>0.32866017388027391</v>
      </c>
      <c r="I19" s="189">
        <v>6.7909695542611646</v>
      </c>
      <c r="J19" s="190">
        <f t="shared" si="0"/>
        <v>-0.46853042201854489</v>
      </c>
      <c r="K19" s="189">
        <v>6.9614775499721784</v>
      </c>
      <c r="L19" s="190">
        <f t="shared" si="1"/>
        <v>0.17050799571101383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5.3013895543842837</v>
      </c>
      <c r="D20" s="190">
        <v>-1.8246712828427594</v>
      </c>
      <c r="E20" s="189">
        <v>6.2279114435907807</v>
      </c>
      <c r="F20" s="190">
        <f t="shared" si="0"/>
        <v>0.92652188920649703</v>
      </c>
      <c r="G20" s="189">
        <v>6.7056474124973162</v>
      </c>
      <c r="H20" s="190">
        <f t="shared" si="0"/>
        <v>0.47773596890653547</v>
      </c>
      <c r="I20" s="189">
        <v>6.5663159638803741</v>
      </c>
      <c r="J20" s="190">
        <f t="shared" si="0"/>
        <v>-0.13933144861694213</v>
      </c>
      <c r="K20" s="189">
        <v>6.8930442249892661</v>
      </c>
      <c r="L20" s="190">
        <f t="shared" si="1"/>
        <v>0.32672826110889197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6.3173322576307651</v>
      </c>
      <c r="D21" s="192">
        <v>-1.1030430860612865</v>
      </c>
      <c r="E21" s="191">
        <v>5.5219885141008653</v>
      </c>
      <c r="F21" s="192">
        <f t="shared" si="0"/>
        <v>-0.79534374352989978</v>
      </c>
      <c r="G21" s="191">
        <v>6.81836284648623</v>
      </c>
      <c r="H21" s="192">
        <f t="shared" si="0"/>
        <v>1.2963743323853647</v>
      </c>
      <c r="I21" s="191">
        <v>6.7723569064660403</v>
      </c>
      <c r="J21" s="192">
        <f t="shared" si="0"/>
        <v>-4.6005940020189762E-2</v>
      </c>
      <c r="K21" s="191">
        <v>6.910044821236232</v>
      </c>
      <c r="L21" s="192">
        <f t="shared" si="1"/>
        <v>0.13768791477019171</v>
      </c>
      <c r="M21" s="191">
        <v>7.0458958842230599</v>
      </c>
      <c r="N21" s="192">
        <v>9.7905566558774026E-2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3.3978234582829505</v>
      </c>
      <c r="D31" s="190">
        <v>-1.3914885810290891</v>
      </c>
      <c r="E31" s="189">
        <v>2.3659409484044138</v>
      </c>
      <c r="F31" s="190">
        <f t="shared" ref="F31:J43" si="3">IFERROR(E31-C31,"-")</f>
        <v>-1.0318825098785367</v>
      </c>
      <c r="G31" s="189">
        <v>5.724462365591398</v>
      </c>
      <c r="H31" s="190">
        <f t="shared" si="3"/>
        <v>3.3585214171869842</v>
      </c>
      <c r="I31" s="189">
        <v>4.65979381443299</v>
      </c>
      <c r="J31" s="190">
        <f t="shared" si="3"/>
        <v>-1.064668551158408</v>
      </c>
      <c r="K31" s="189">
        <v>4.4990310077519382</v>
      </c>
      <c r="L31" s="190">
        <f t="shared" ref="L31:N43" si="4">IFERROR(K31-I31,"-")</f>
        <v>-0.16076280668105181</v>
      </c>
      <c r="M31" s="189">
        <v>4.9236192714453582</v>
      </c>
      <c r="N31" s="190">
        <f t="shared" si="4"/>
        <v>0.42458826369341995</v>
      </c>
    </row>
    <row r="32" spans="1:15" x14ac:dyDescent="0.25">
      <c r="B32" s="119" t="s">
        <v>75</v>
      </c>
      <c r="C32" s="189">
        <v>3.4050151975683889</v>
      </c>
      <c r="D32" s="190">
        <v>-0.3983267047452359</v>
      </c>
      <c r="E32" s="189">
        <v>2.1904255319148938</v>
      </c>
      <c r="F32" s="190">
        <f t="shared" si="3"/>
        <v>-1.2145896656534951</v>
      </c>
      <c r="G32" s="189">
        <v>2.9379509379509381</v>
      </c>
      <c r="H32" s="190">
        <f t="shared" si="3"/>
        <v>0.74752540603604434</v>
      </c>
      <c r="I32" s="189">
        <v>4.0410122164048863</v>
      </c>
      <c r="J32" s="190">
        <f t="shared" si="3"/>
        <v>1.1030612784539482</v>
      </c>
      <c r="K32" s="189">
        <v>2.5011169024571855</v>
      </c>
      <c r="L32" s="190">
        <f t="shared" si="4"/>
        <v>-1.5398953139477007</v>
      </c>
      <c r="M32" s="189">
        <v>3.7223880597014927</v>
      </c>
      <c r="N32" s="190">
        <f t="shared" si="4"/>
        <v>1.2212711572443071</v>
      </c>
    </row>
    <row r="33" spans="2:15" x14ac:dyDescent="0.25">
      <c r="B33" s="119" t="s">
        <v>77</v>
      </c>
      <c r="C33" s="189">
        <v>3.8292181069958846</v>
      </c>
      <c r="D33" s="190">
        <v>1.798215193970476E-2</v>
      </c>
      <c r="E33" s="189">
        <v>2.2533892834086506</v>
      </c>
      <c r="F33" s="190">
        <f t="shared" si="3"/>
        <v>-1.575828823587234</v>
      </c>
      <c r="G33" s="189">
        <v>3.2213947190250507</v>
      </c>
      <c r="H33" s="190">
        <f t="shared" si="3"/>
        <v>0.96800543561640007</v>
      </c>
      <c r="I33" s="189">
        <v>3.6146943353897925</v>
      </c>
      <c r="J33" s="190">
        <f t="shared" si="3"/>
        <v>0.39329961636474176</v>
      </c>
      <c r="K33" s="189">
        <v>3.1333333333333333</v>
      </c>
      <c r="L33" s="190">
        <f t="shared" si="4"/>
        <v>-0.48136100205645915</v>
      </c>
      <c r="M33" s="189">
        <v>3.7395048439181915</v>
      </c>
      <c r="N33" s="190">
        <f t="shared" si="4"/>
        <v>0.60617151058485819</v>
      </c>
    </row>
    <row r="34" spans="2:15" x14ac:dyDescent="0.25">
      <c r="B34" s="119" t="s">
        <v>79</v>
      </c>
      <c r="C34" s="189" t="s">
        <v>252</v>
      </c>
      <c r="D34" s="190" t="s">
        <v>252</v>
      </c>
      <c r="E34" s="189">
        <v>2.3930635838150289</v>
      </c>
      <c r="F34" s="190" t="str">
        <f>IFERROR(E34-C34,"-")</f>
        <v>-</v>
      </c>
      <c r="G34" s="189">
        <v>2.8110674525212835</v>
      </c>
      <c r="H34" s="190">
        <f>IFERROR(G34-E34,"-")</f>
        <v>0.41800386870625461</v>
      </c>
      <c r="I34" s="189">
        <v>2.8504016064257027</v>
      </c>
      <c r="J34" s="190">
        <f>IFERROR(I34-G34,"-")</f>
        <v>3.9334153904419189E-2</v>
      </c>
      <c r="K34" s="189">
        <v>3.7895878524945772</v>
      </c>
      <c r="L34" s="190">
        <f>IFERROR(K34-I34,"-")</f>
        <v>0.93918624606887446</v>
      </c>
      <c r="M34" s="189">
        <v>3.6893333333333334</v>
      </c>
      <c r="N34" s="190">
        <f t="shared" si="4"/>
        <v>-0.10025451916124384</v>
      </c>
    </row>
    <row r="35" spans="2:15" x14ac:dyDescent="0.25">
      <c r="B35" s="119" t="s">
        <v>81</v>
      </c>
      <c r="C35" s="189" t="s">
        <v>252</v>
      </c>
      <c r="D35" s="190" t="s">
        <v>252</v>
      </c>
      <c r="E35" s="189">
        <v>2.5417176413016884</v>
      </c>
      <c r="F35" s="190" t="str">
        <f t="shared" si="3"/>
        <v>-</v>
      </c>
      <c r="G35" s="189">
        <v>2.6286314315715784</v>
      </c>
      <c r="H35" s="190">
        <f t="shared" si="3"/>
        <v>8.691379026988999E-2</v>
      </c>
      <c r="I35" s="189">
        <v>3.2831715210355985</v>
      </c>
      <c r="J35" s="190">
        <f t="shared" si="3"/>
        <v>0.65454008946402009</v>
      </c>
      <c r="K35" s="189">
        <v>3.0149592021758838</v>
      </c>
      <c r="L35" s="190">
        <f t="shared" si="4"/>
        <v>-0.26821231885971475</v>
      </c>
      <c r="M35" s="189">
        <v>3.8170005414185164</v>
      </c>
      <c r="N35" s="190">
        <f t="shared" si="4"/>
        <v>0.80204133924263266</v>
      </c>
    </row>
    <row r="36" spans="2:15" x14ac:dyDescent="0.25">
      <c r="B36" s="119" t="s">
        <v>83</v>
      </c>
      <c r="C36" s="189" t="s">
        <v>252</v>
      </c>
      <c r="D36" s="190" t="s">
        <v>252</v>
      </c>
      <c r="E36" s="189">
        <v>3.5864474339810664</v>
      </c>
      <c r="F36" s="190" t="str">
        <f t="shared" si="3"/>
        <v>-</v>
      </c>
      <c r="G36" s="189">
        <v>3.6400807672892479</v>
      </c>
      <c r="H36" s="190">
        <f t="shared" si="3"/>
        <v>5.3633333308181541E-2</v>
      </c>
      <c r="I36" s="189">
        <v>3.3483852529294085</v>
      </c>
      <c r="J36" s="190">
        <f t="shared" si="3"/>
        <v>-0.29169551435983943</v>
      </c>
      <c r="K36" s="189">
        <v>3.406364301389905</v>
      </c>
      <c r="L36" s="190">
        <f t="shared" si="4"/>
        <v>5.7979048460496507E-2</v>
      </c>
      <c r="M36" s="189">
        <v>3.2416153319644079</v>
      </c>
      <c r="N36" s="190">
        <f t="shared" si="4"/>
        <v>-0.1647489694254971</v>
      </c>
    </row>
    <row r="37" spans="2:15" x14ac:dyDescent="0.25">
      <c r="B37" s="119" t="s">
        <v>85</v>
      </c>
      <c r="C37" s="189" t="s">
        <v>252</v>
      </c>
      <c r="D37" s="190" t="s">
        <v>252</v>
      </c>
      <c r="E37" s="189">
        <v>4.4459262851600387</v>
      </c>
      <c r="F37" s="190" t="str">
        <f t="shared" si="3"/>
        <v>-</v>
      </c>
      <c r="G37" s="189">
        <v>4.1811648079306076</v>
      </c>
      <c r="H37" s="190">
        <f t="shared" si="3"/>
        <v>-0.26476147722943111</v>
      </c>
      <c r="I37" s="189">
        <v>3.8014415252266915</v>
      </c>
      <c r="J37" s="190">
        <f t="shared" si="3"/>
        <v>-0.37972328270391609</v>
      </c>
      <c r="K37" s="189">
        <v>3.6836089494163424</v>
      </c>
      <c r="L37" s="190">
        <f t="shared" si="4"/>
        <v>-0.11783257581034912</v>
      </c>
      <c r="M37" s="189">
        <v>3.6112610875433862</v>
      </c>
      <c r="N37" s="190">
        <f t="shared" si="4"/>
        <v>-7.2347861872956276E-2</v>
      </c>
    </row>
    <row r="38" spans="2:15" x14ac:dyDescent="0.25">
      <c r="B38" s="119" t="s">
        <v>87</v>
      </c>
      <c r="C38" s="189">
        <v>3.0742075823492852</v>
      </c>
      <c r="D38" s="190">
        <v>-0.71711502086974921</v>
      </c>
      <c r="E38" s="189">
        <v>3.7990708478513358</v>
      </c>
      <c r="F38" s="190">
        <f t="shared" si="3"/>
        <v>0.7248632655020506</v>
      </c>
      <c r="G38" s="189">
        <v>4.0331521739130434</v>
      </c>
      <c r="H38" s="190">
        <f t="shared" si="3"/>
        <v>0.23408132606170762</v>
      </c>
      <c r="I38" s="189">
        <v>4.0018788163457026</v>
      </c>
      <c r="J38" s="190">
        <f t="shared" si="3"/>
        <v>-3.1273357567340732E-2</v>
      </c>
      <c r="K38" s="189">
        <v>3.593650159744409</v>
      </c>
      <c r="L38" s="190">
        <f t="shared" si="4"/>
        <v>-0.40822865660129359</v>
      </c>
      <c r="M38" s="189"/>
      <c r="N38" s="190"/>
    </row>
    <row r="39" spans="2:15" x14ac:dyDescent="0.25">
      <c r="B39" s="119" t="s">
        <v>89</v>
      </c>
      <c r="C39" s="189">
        <v>2.647812971342383</v>
      </c>
      <c r="D39" s="190">
        <v>-1.8377936085068289</v>
      </c>
      <c r="E39" s="189">
        <v>3.4035053929121726</v>
      </c>
      <c r="F39" s="190">
        <f t="shared" si="3"/>
        <v>0.75569242156978955</v>
      </c>
      <c r="G39" s="189">
        <v>3.5713871154962273</v>
      </c>
      <c r="H39" s="190">
        <f t="shared" si="3"/>
        <v>0.16788172258405476</v>
      </c>
      <c r="I39" s="189">
        <v>3.6274393849793021</v>
      </c>
      <c r="J39" s="190">
        <f t="shared" si="3"/>
        <v>5.6052269483074735E-2</v>
      </c>
      <c r="K39" s="189">
        <v>3.963002114164905</v>
      </c>
      <c r="L39" s="190">
        <f t="shared" si="4"/>
        <v>0.33556272918560293</v>
      </c>
      <c r="M39" s="189"/>
      <c r="N39" s="190"/>
    </row>
    <row r="40" spans="2:15" x14ac:dyDescent="0.25">
      <c r="B40" s="119" t="s">
        <v>91</v>
      </c>
      <c r="C40" s="189">
        <v>2.4842917997870075</v>
      </c>
      <c r="D40" s="190">
        <v>-1.3228621659983735</v>
      </c>
      <c r="E40" s="189">
        <v>3.132591562355123</v>
      </c>
      <c r="F40" s="190">
        <f t="shared" si="3"/>
        <v>0.6482997625681155</v>
      </c>
      <c r="G40" s="189">
        <v>3.554815263476681</v>
      </c>
      <c r="H40" s="190">
        <f t="shared" si="3"/>
        <v>0.42222370112155794</v>
      </c>
      <c r="I40" s="189">
        <v>3.2132940681531341</v>
      </c>
      <c r="J40" s="190">
        <f t="shared" si="3"/>
        <v>-0.34152119532354686</v>
      </c>
      <c r="K40" s="189">
        <v>3.3147033533963888</v>
      </c>
      <c r="L40" s="190">
        <f t="shared" si="4"/>
        <v>0.10140928524325465</v>
      </c>
      <c r="M40" s="189"/>
      <c r="N40" s="190"/>
    </row>
    <row r="41" spans="2:15" x14ac:dyDescent="0.25">
      <c r="B41" s="119" t="s">
        <v>93</v>
      </c>
      <c r="C41" s="189">
        <v>3.945582586427657</v>
      </c>
      <c r="D41" s="190">
        <v>0.37689414682164335</v>
      </c>
      <c r="E41" s="189">
        <v>3.4310897435897436</v>
      </c>
      <c r="F41" s="190">
        <f t="shared" si="3"/>
        <v>-0.51449284283791341</v>
      </c>
      <c r="G41" s="189">
        <v>3.6112132352941178</v>
      </c>
      <c r="H41" s="190">
        <f t="shared" si="3"/>
        <v>0.18012349170437414</v>
      </c>
      <c r="I41" s="189">
        <v>3.4485981308411215</v>
      </c>
      <c r="J41" s="190">
        <f t="shared" si="3"/>
        <v>-0.16261510445299621</v>
      </c>
      <c r="K41" s="189">
        <v>4.3719325153374236</v>
      </c>
      <c r="L41" s="190">
        <f t="shared" si="4"/>
        <v>0.92333438449630201</v>
      </c>
      <c r="M41" s="189"/>
      <c r="N41" s="190"/>
    </row>
    <row r="42" spans="2:15" x14ac:dyDescent="0.25">
      <c r="B42" s="119" t="s">
        <v>95</v>
      </c>
      <c r="C42" s="189">
        <v>2.4285714285714284</v>
      </c>
      <c r="D42" s="190">
        <v>-1.1950747808148532</v>
      </c>
      <c r="E42" s="189">
        <v>3.166830225711482</v>
      </c>
      <c r="F42" s="190">
        <f t="shared" si="3"/>
        <v>0.7382587971400536</v>
      </c>
      <c r="G42" s="189">
        <v>4.1630076838638859</v>
      </c>
      <c r="H42" s="190">
        <f t="shared" si="3"/>
        <v>0.99617745815240388</v>
      </c>
      <c r="I42" s="189">
        <v>3.404673393520977</v>
      </c>
      <c r="J42" s="190">
        <f t="shared" si="3"/>
        <v>-0.75833429034290889</v>
      </c>
      <c r="K42" s="189">
        <v>3.9628305932809149</v>
      </c>
      <c r="L42" s="190">
        <f t="shared" si="4"/>
        <v>0.55815719975993794</v>
      </c>
      <c r="M42" s="189"/>
      <c r="N42" s="190"/>
    </row>
    <row r="43" spans="2:15" ht="15.75" x14ac:dyDescent="0.25">
      <c r="B43" s="122" t="s">
        <v>32</v>
      </c>
      <c r="C43" s="191">
        <v>2.875516971571221</v>
      </c>
      <c r="D43" s="192">
        <v>-1.3570125937797233</v>
      </c>
      <c r="E43" s="191">
        <v>3.140326433121019</v>
      </c>
      <c r="F43" s="192">
        <f t="shared" si="3"/>
        <v>0.26480946154979801</v>
      </c>
      <c r="G43" s="191">
        <v>3.6206255806751315</v>
      </c>
      <c r="H43" s="192">
        <f t="shared" si="3"/>
        <v>0.48029914755411252</v>
      </c>
      <c r="I43" s="191">
        <v>3.5630895121494159</v>
      </c>
      <c r="J43" s="192">
        <f t="shared" si="3"/>
        <v>-5.7536068525715578E-2</v>
      </c>
      <c r="K43" s="191">
        <v>3.5542003563108127</v>
      </c>
      <c r="L43" s="192">
        <f t="shared" si="4"/>
        <v>-8.8891558386032798E-3</v>
      </c>
      <c r="M43" s="191">
        <v>3.6648925281473899</v>
      </c>
      <c r="N43" s="192">
        <v>0.25327536643121817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4.8253012048192767</v>
      </c>
      <c r="D53" s="190">
        <v>1.2480832420591454</v>
      </c>
      <c r="E53" s="189">
        <v>5.3652173913043475</v>
      </c>
      <c r="F53" s="190">
        <f t="shared" ref="F53:J65" si="5">IFERROR(E53-C53,"-")</f>
        <v>0.53991618648507078</v>
      </c>
      <c r="G53" s="189">
        <v>5.7339805825242722</v>
      </c>
      <c r="H53" s="190">
        <f t="shared" si="5"/>
        <v>0.36876319121992474</v>
      </c>
      <c r="I53" s="189">
        <v>5.0429362880886428</v>
      </c>
      <c r="J53" s="190">
        <f t="shared" si="5"/>
        <v>-0.69104429443562942</v>
      </c>
      <c r="K53" s="189">
        <v>5.8047722342733188</v>
      </c>
      <c r="L53" s="190">
        <f t="shared" ref="L53:N65" si="6">IFERROR(K53-I53,"-")</f>
        <v>0.76183594618467598</v>
      </c>
      <c r="M53" s="189">
        <v>5.9452736318407959</v>
      </c>
      <c r="N53" s="190">
        <f t="shared" si="6"/>
        <v>0.14050139756747715</v>
      </c>
    </row>
    <row r="54" spans="1:15" x14ac:dyDescent="0.25">
      <c r="A54" s="1">
        <v>2</v>
      </c>
      <c r="B54" s="119" t="s">
        <v>75</v>
      </c>
      <c r="C54" s="189">
        <v>4.333333333333333</v>
      </c>
      <c r="D54" s="190">
        <v>1.3131567885666242</v>
      </c>
      <c r="E54" s="189">
        <v>4.1810699588477362</v>
      </c>
      <c r="F54" s="190">
        <f t="shared" si="5"/>
        <v>-0.15226337448559679</v>
      </c>
      <c r="G54" s="189">
        <v>4.2582524271844662</v>
      </c>
      <c r="H54" s="190">
        <f t="shared" si="5"/>
        <v>7.7182468336729926E-2</v>
      </c>
      <c r="I54" s="189">
        <v>4.5245579567779961</v>
      </c>
      <c r="J54" s="190">
        <f t="shared" si="5"/>
        <v>0.26630552959352993</v>
      </c>
      <c r="K54" s="189">
        <v>3.5454545454545454</v>
      </c>
      <c r="L54" s="190">
        <f t="shared" si="6"/>
        <v>-0.97910341132345069</v>
      </c>
      <c r="M54" s="189">
        <v>4.55</v>
      </c>
      <c r="N54" s="190">
        <f t="shared" si="6"/>
        <v>1.0045454545454544</v>
      </c>
    </row>
    <row r="55" spans="1:15" x14ac:dyDescent="0.25">
      <c r="A55" s="1">
        <v>3</v>
      </c>
      <c r="B55" s="119" t="s">
        <v>77</v>
      </c>
      <c r="C55" s="189">
        <v>5.8444444444444441</v>
      </c>
      <c r="D55" s="190">
        <v>3.1606251191156849</v>
      </c>
      <c r="E55" s="189">
        <v>3.6339522546419096</v>
      </c>
      <c r="F55" s="190">
        <f t="shared" si="5"/>
        <v>-2.2104921898025345</v>
      </c>
      <c r="G55" s="189">
        <v>4.8299445471349349</v>
      </c>
      <c r="H55" s="190">
        <f t="shared" si="5"/>
        <v>1.1959922924930253</v>
      </c>
      <c r="I55" s="189">
        <v>4.1807228915662646</v>
      </c>
      <c r="J55" s="190">
        <f t="shared" si="5"/>
        <v>-0.64922165556867029</v>
      </c>
      <c r="K55" s="189">
        <v>4.1143911439114387</v>
      </c>
      <c r="L55" s="190">
        <f t="shared" si="6"/>
        <v>-6.6331747654825968E-2</v>
      </c>
      <c r="M55" s="189">
        <v>4.6043046357615891</v>
      </c>
      <c r="N55" s="190">
        <f t="shared" si="6"/>
        <v>0.48991349185015043</v>
      </c>
    </row>
    <row r="56" spans="1:15" x14ac:dyDescent="0.25">
      <c r="A56" s="1">
        <v>4</v>
      </c>
      <c r="B56" s="119" t="s">
        <v>79</v>
      </c>
      <c r="C56" s="189" t="s">
        <v>252</v>
      </c>
      <c r="D56" s="190" t="s">
        <v>252</v>
      </c>
      <c r="E56" s="189">
        <v>3.7015945330296129</v>
      </c>
      <c r="F56" s="190" t="str">
        <f>IFERROR(E56-C56,"-")</f>
        <v>-</v>
      </c>
      <c r="G56" s="189">
        <v>3.7936046511627906</v>
      </c>
      <c r="H56" s="190">
        <f>IFERROR(G56-E56,"-")</f>
        <v>9.201011813317761E-2</v>
      </c>
      <c r="I56" s="189">
        <v>4.0883054892601436</v>
      </c>
      <c r="J56" s="190">
        <f>IFERROR(I56-G56,"-")</f>
        <v>0.29470083809735304</v>
      </c>
      <c r="K56" s="189">
        <v>4.7992895204262878</v>
      </c>
      <c r="L56" s="190">
        <f>IFERROR(K56-I56,"-")</f>
        <v>0.71098403116614417</v>
      </c>
      <c r="M56" s="189">
        <v>4.6322350845948357</v>
      </c>
      <c r="N56" s="190">
        <f t="shared" si="6"/>
        <v>-0.16705443583145207</v>
      </c>
    </row>
    <row r="57" spans="1:15" x14ac:dyDescent="0.25">
      <c r="A57" s="1">
        <v>5</v>
      </c>
      <c r="B57" s="119" t="s">
        <v>81</v>
      </c>
      <c r="C57" s="189" t="s">
        <v>252</v>
      </c>
      <c r="D57" s="190" t="s">
        <v>252</v>
      </c>
      <c r="E57" s="189">
        <v>3.6545718432510887</v>
      </c>
      <c r="F57" s="190" t="str">
        <f t="shared" si="5"/>
        <v>-</v>
      </c>
      <c r="G57" s="189">
        <v>3.9125596184419713</v>
      </c>
      <c r="H57" s="190">
        <f t="shared" si="5"/>
        <v>0.25798777519088256</v>
      </c>
      <c r="I57" s="189">
        <v>3.9587750294464077</v>
      </c>
      <c r="J57" s="190">
        <f t="shared" si="5"/>
        <v>4.621541100443638E-2</v>
      </c>
      <c r="K57" s="189">
        <v>4.9326145552560643</v>
      </c>
      <c r="L57" s="190">
        <f t="shared" si="6"/>
        <v>0.9738395258096566</v>
      </c>
      <c r="M57" s="189">
        <v>5.5975460122699383</v>
      </c>
      <c r="N57" s="190">
        <f t="shared" si="6"/>
        <v>0.66493145701387402</v>
      </c>
    </row>
    <row r="58" spans="1:15" x14ac:dyDescent="0.25">
      <c r="A58" s="1">
        <v>6</v>
      </c>
      <c r="B58" s="119" t="s">
        <v>83</v>
      </c>
      <c r="C58" s="189" t="s">
        <v>252</v>
      </c>
      <c r="D58" s="190" t="s">
        <v>252</v>
      </c>
      <c r="E58" s="189">
        <v>4.3600000000000003</v>
      </c>
      <c r="F58" s="190" t="str">
        <f t="shared" si="5"/>
        <v>-</v>
      </c>
      <c r="G58" s="189">
        <v>5.4429347826086953</v>
      </c>
      <c r="H58" s="190">
        <f t="shared" si="5"/>
        <v>1.082934782608695</v>
      </c>
      <c r="I58" s="189">
        <v>4.3403590944574555</v>
      </c>
      <c r="J58" s="190">
        <f t="shared" si="5"/>
        <v>-1.1025756881512399</v>
      </c>
      <c r="K58" s="189">
        <v>4.7995337995337994</v>
      </c>
      <c r="L58" s="190">
        <f t="shared" si="6"/>
        <v>0.45917470507634395</v>
      </c>
      <c r="M58" s="189">
        <v>4.7594529364440872</v>
      </c>
      <c r="N58" s="190">
        <f t="shared" si="6"/>
        <v>-4.008086308971226E-2</v>
      </c>
    </row>
    <row r="59" spans="1:15" x14ac:dyDescent="0.25">
      <c r="A59" s="1">
        <v>7</v>
      </c>
      <c r="B59" s="119" t="s">
        <v>85</v>
      </c>
      <c r="C59" s="189" t="s">
        <v>252</v>
      </c>
      <c r="D59" s="190" t="s">
        <v>252</v>
      </c>
      <c r="E59" s="189">
        <v>5.7505060728744937</v>
      </c>
      <c r="F59" s="190" t="str">
        <f t="shared" si="5"/>
        <v>-</v>
      </c>
      <c r="G59" s="189">
        <v>6.2126563649742454</v>
      </c>
      <c r="H59" s="190">
        <f t="shared" si="5"/>
        <v>0.46215029209975178</v>
      </c>
      <c r="I59" s="189">
        <v>5.4324683965402532</v>
      </c>
      <c r="J59" s="190">
        <f t="shared" si="5"/>
        <v>-0.7801879684339923</v>
      </c>
      <c r="K59" s="189">
        <v>6.0435855263157894</v>
      </c>
      <c r="L59" s="190">
        <f t="shared" si="6"/>
        <v>0.61111712977553623</v>
      </c>
      <c r="M59" s="189">
        <v>5.8398768283294844</v>
      </c>
      <c r="N59" s="190">
        <f t="shared" si="6"/>
        <v>-0.20370869798630498</v>
      </c>
    </row>
    <row r="60" spans="1:15" x14ac:dyDescent="0.25">
      <c r="A60" s="1">
        <v>8</v>
      </c>
      <c r="B60" s="119" t="s">
        <v>87</v>
      </c>
      <c r="C60" s="189">
        <v>3.7919020715630887</v>
      </c>
      <c r="D60" s="190">
        <v>-1.5639215243660485</v>
      </c>
      <c r="E60" s="189">
        <v>5.5321725965177899</v>
      </c>
      <c r="F60" s="190">
        <f t="shared" si="5"/>
        <v>1.7402705249547012</v>
      </c>
      <c r="G60" s="189">
        <v>6.4098601913171454</v>
      </c>
      <c r="H60" s="190">
        <f t="shared" si="5"/>
        <v>0.87768759479935543</v>
      </c>
      <c r="I60" s="189">
        <v>5.612125162972621</v>
      </c>
      <c r="J60" s="190">
        <f t="shared" si="5"/>
        <v>-0.79773502834452437</v>
      </c>
      <c r="K60" s="189">
        <v>5.8556461001164148</v>
      </c>
      <c r="L60" s="190">
        <f t="shared" si="6"/>
        <v>0.24352093714379386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2.9774577332498433</v>
      </c>
      <c r="D61" s="190">
        <v>-1.295903841631791</v>
      </c>
      <c r="E61" s="189">
        <v>5.5271779597915112</v>
      </c>
      <c r="F61" s="190">
        <f t="shared" si="5"/>
        <v>2.5497202265416679</v>
      </c>
      <c r="G61" s="189">
        <v>5.5612691466083151</v>
      </c>
      <c r="H61" s="190">
        <f t="shared" si="5"/>
        <v>3.4091186816803898E-2</v>
      </c>
      <c r="I61" s="189">
        <v>5.5102239532619279</v>
      </c>
      <c r="J61" s="190">
        <f t="shared" si="5"/>
        <v>-5.104519334638713E-2</v>
      </c>
      <c r="K61" s="189">
        <v>5.8552746294681777</v>
      </c>
      <c r="L61" s="190">
        <f t="shared" si="6"/>
        <v>0.34505067620624974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4.8207171314741037</v>
      </c>
      <c r="D62" s="190">
        <v>0.93619746995095809</v>
      </c>
      <c r="E62" s="189">
        <v>4.9938775510204083</v>
      </c>
      <c r="F62" s="190">
        <f t="shared" si="5"/>
        <v>0.17316041954630457</v>
      </c>
      <c r="G62" s="189">
        <v>4.6286201022146507</v>
      </c>
      <c r="H62" s="190">
        <f t="shared" si="5"/>
        <v>-0.36525744880575761</v>
      </c>
      <c r="I62" s="189">
        <v>4.8662790697674421</v>
      </c>
      <c r="J62" s="190">
        <f t="shared" si="5"/>
        <v>0.23765896755279137</v>
      </c>
      <c r="K62" s="189">
        <v>5.0836909871244638</v>
      </c>
      <c r="L62" s="190">
        <f t="shared" si="6"/>
        <v>0.2174119173570217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4.9330543933054392</v>
      </c>
      <c r="D63" s="190">
        <v>0.56119509682302748</v>
      </c>
      <c r="E63" s="189">
        <v>5.2996845425867507</v>
      </c>
      <c r="F63" s="190">
        <f t="shared" si="5"/>
        <v>0.36663014928131155</v>
      </c>
      <c r="G63" s="189">
        <v>4.5814977973568283</v>
      </c>
      <c r="H63" s="190">
        <f t="shared" si="5"/>
        <v>-0.71818674522992243</v>
      </c>
      <c r="I63" s="189">
        <v>4.4314049586776862</v>
      </c>
      <c r="J63" s="190">
        <f t="shared" si="5"/>
        <v>-0.15009283867914203</v>
      </c>
      <c r="K63" s="189">
        <v>4.5080042689434361</v>
      </c>
      <c r="L63" s="190">
        <f t="shared" si="6"/>
        <v>7.6599310265749843E-2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4.270833333333333</v>
      </c>
      <c r="D64" s="190">
        <v>0.42991959706719474</v>
      </c>
      <c r="E64" s="189">
        <v>4.0808510638297868</v>
      </c>
      <c r="F64" s="190">
        <f t="shared" si="5"/>
        <v>-0.18998226950354624</v>
      </c>
      <c r="G64" s="189">
        <v>4.6321559074299632</v>
      </c>
      <c r="H64" s="190">
        <f t="shared" si="5"/>
        <v>0.5513048436001764</v>
      </c>
      <c r="I64" s="189">
        <v>4.2139201637666321</v>
      </c>
      <c r="J64" s="190">
        <f t="shared" si="5"/>
        <v>-0.41823574366333105</v>
      </c>
      <c r="K64" s="189">
        <v>4.8214285714285712</v>
      </c>
      <c r="L64" s="190">
        <f t="shared" si="6"/>
        <v>0.60750840766193903</v>
      </c>
      <c r="M64" s="189"/>
      <c r="N64" s="190"/>
    </row>
    <row r="65" spans="1:15" ht="15.75" x14ac:dyDescent="0.25">
      <c r="B65" s="122" t="s">
        <v>32</v>
      </c>
      <c r="C65" s="191">
        <v>3.8516443002507006</v>
      </c>
      <c r="D65" s="192">
        <v>-0.88940080053723358</v>
      </c>
      <c r="E65" s="191">
        <v>5.0409218764177481</v>
      </c>
      <c r="F65" s="192">
        <f t="shared" si="5"/>
        <v>1.1892775761670475</v>
      </c>
      <c r="G65" s="191">
        <v>5.2284492213204654</v>
      </c>
      <c r="H65" s="192">
        <f t="shared" si="5"/>
        <v>0.18752734490271727</v>
      </c>
      <c r="I65" s="191">
        <v>4.7866134751773046</v>
      </c>
      <c r="J65" s="192">
        <f t="shared" si="5"/>
        <v>-0.44183574614316079</v>
      </c>
      <c r="K65" s="191">
        <v>5.166019237883833</v>
      </c>
      <c r="L65" s="192">
        <f t="shared" si="6"/>
        <v>0.37940576270652837</v>
      </c>
      <c r="M65" s="191">
        <v>5.1670773780187282</v>
      </c>
      <c r="N65" s="192">
        <v>0.18717101828404203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2.4404040404040406</v>
      </c>
      <c r="D75" s="190">
        <v>-3.8966588966588964</v>
      </c>
      <c r="E75" s="189">
        <v>1.8890425164189422</v>
      </c>
      <c r="F75" s="190">
        <f t="shared" ref="F75:J77" si="7">IFERROR(E75-C75,"-")</f>
        <v>-0.55136152398509841</v>
      </c>
      <c r="G75" s="189">
        <v>5.7030567685589517</v>
      </c>
      <c r="H75" s="190">
        <f t="shared" si="7"/>
        <v>3.8140142521400096</v>
      </c>
      <c r="I75" s="189">
        <v>4.361380798274002</v>
      </c>
      <c r="J75" s="190">
        <f t="shared" si="7"/>
        <v>-1.3416759702849497</v>
      </c>
      <c r="K75" s="189">
        <v>3.444833625218914</v>
      </c>
      <c r="L75" s="190">
        <f t="shared" ref="L75:L77" si="8">IFERROR(K75-I75,"-")</f>
        <v>-0.91654717305508804</v>
      </c>
      <c r="M75" s="189">
        <v>2.439516129032258</v>
      </c>
      <c r="N75" s="190">
        <f t="shared" ref="N75:N81" si="9">IFERROR(M75-K75,"-")</f>
        <v>-1.005317496186656</v>
      </c>
    </row>
    <row r="76" spans="1:15" x14ac:dyDescent="0.25">
      <c r="A76" s="1">
        <v>2</v>
      </c>
      <c r="B76" s="119" t="s">
        <v>75</v>
      </c>
      <c r="C76" s="189">
        <v>3.0010905125408942</v>
      </c>
      <c r="D76" s="190">
        <v>-1.6162096185207049</v>
      </c>
      <c r="E76" s="189">
        <v>2.0027163368257663</v>
      </c>
      <c r="F76" s="190">
        <f t="shared" si="7"/>
        <v>-0.99837417571512788</v>
      </c>
      <c r="G76" s="189">
        <v>2.1572904707233067</v>
      </c>
      <c r="H76" s="190">
        <f t="shared" si="7"/>
        <v>0.15457413389754038</v>
      </c>
      <c r="I76" s="189">
        <v>3.6546310832025117</v>
      </c>
      <c r="J76" s="190">
        <f t="shared" si="7"/>
        <v>1.497340612479205</v>
      </c>
      <c r="K76" s="189">
        <v>1.9333333333333333</v>
      </c>
      <c r="L76" s="190">
        <f t="shared" si="8"/>
        <v>-1.7212977498691784</v>
      </c>
      <c r="M76" s="189">
        <v>2.4962962962962965</v>
      </c>
      <c r="N76" s="190">
        <f t="shared" si="9"/>
        <v>0.56296296296296311</v>
      </c>
    </row>
    <row r="77" spans="1:15" x14ac:dyDescent="0.25">
      <c r="A77" s="1">
        <v>3</v>
      </c>
      <c r="B77" s="119" t="s">
        <v>77</v>
      </c>
      <c r="C77" s="189">
        <v>3.0541310541310542</v>
      </c>
      <c r="D77" s="190">
        <v>-1.6311526338122082</v>
      </c>
      <c r="E77" s="189">
        <v>2.0621095185593532</v>
      </c>
      <c r="F77" s="190">
        <f t="shared" si="7"/>
        <v>-0.99202153557170103</v>
      </c>
      <c r="G77" s="189">
        <v>2.2916666666666665</v>
      </c>
      <c r="H77" s="190">
        <f t="shared" si="7"/>
        <v>0.22955714810731331</v>
      </c>
      <c r="I77" s="189">
        <v>3.2065637065637067</v>
      </c>
      <c r="J77" s="190">
        <f t="shared" si="7"/>
        <v>0.91489703989704019</v>
      </c>
      <c r="K77" s="189">
        <v>2.6110019646365421</v>
      </c>
      <c r="L77" s="190">
        <f t="shared" si="8"/>
        <v>-0.5955617419271646</v>
      </c>
      <c r="M77" s="189">
        <v>2.1323076923076925</v>
      </c>
      <c r="N77" s="190">
        <f t="shared" si="9"/>
        <v>-0.47869427232884965</v>
      </c>
    </row>
    <row r="78" spans="1:15" x14ac:dyDescent="0.25">
      <c r="A78" s="1">
        <v>4</v>
      </c>
      <c r="B78" s="119" t="s">
        <v>79</v>
      </c>
      <c r="C78" s="189" t="s">
        <v>252</v>
      </c>
      <c r="D78" s="190" t="s">
        <v>252</v>
      </c>
      <c r="E78" s="189">
        <v>2.2452393206381882</v>
      </c>
      <c r="F78" s="190" t="str">
        <f>IFERROR(E78-C78,"-")</f>
        <v>-</v>
      </c>
      <c r="G78" s="189">
        <v>2.5253592561284868</v>
      </c>
      <c r="H78" s="190">
        <f>IFERROR(G78-E78,"-")</f>
        <v>0.28011993549029857</v>
      </c>
      <c r="I78" s="189">
        <v>2.5206611570247932</v>
      </c>
      <c r="J78" s="190">
        <f>IFERROR(I78-G78,"-")</f>
        <v>-4.6980991036935649E-3</v>
      </c>
      <c r="K78" s="189">
        <v>3.096341463414634</v>
      </c>
      <c r="L78" s="190">
        <f>IFERROR(K78-I78,"-")</f>
        <v>0.5756803063898408</v>
      </c>
      <c r="M78" s="189">
        <v>2.7497781721384205</v>
      </c>
      <c r="N78" s="190">
        <f t="shared" si="9"/>
        <v>-0.34656329127621355</v>
      </c>
    </row>
    <row r="79" spans="1:15" x14ac:dyDescent="0.25">
      <c r="A79" s="1">
        <v>5</v>
      </c>
      <c r="B79" s="119" t="s">
        <v>81</v>
      </c>
      <c r="C79" s="189" t="s">
        <v>252</v>
      </c>
      <c r="D79" s="190" t="s">
        <v>252</v>
      </c>
      <c r="E79" s="189">
        <v>2.3160682754561508</v>
      </c>
      <c r="F79" s="190" t="str">
        <f t="shared" ref="F79:J87" si="10">IFERROR(E79-C79,"-")</f>
        <v>-</v>
      </c>
      <c r="G79" s="189">
        <v>2.2661579892280073</v>
      </c>
      <c r="H79" s="190">
        <f t="shared" si="10"/>
        <v>-4.991028622814353E-2</v>
      </c>
      <c r="I79" s="189">
        <v>2.9297597042513863</v>
      </c>
      <c r="J79" s="190">
        <f t="shared" si="10"/>
        <v>0.66360171502337906</v>
      </c>
      <c r="K79" s="189">
        <v>2.043032786885246</v>
      </c>
      <c r="L79" s="190">
        <f t="shared" ref="L79:L87" si="11">IFERROR(K79-I79,"-")</f>
        <v>-0.88672691736614029</v>
      </c>
      <c r="M79" s="189">
        <v>2.4108527131782944</v>
      </c>
      <c r="N79" s="190">
        <f t="shared" si="9"/>
        <v>0.36781992629304838</v>
      </c>
    </row>
    <row r="80" spans="1:15" x14ac:dyDescent="0.25">
      <c r="A80" s="1">
        <v>6</v>
      </c>
      <c r="B80" s="119" t="s">
        <v>83</v>
      </c>
      <c r="C80" s="189" t="s">
        <v>252</v>
      </c>
      <c r="D80" s="190" t="s">
        <v>252</v>
      </c>
      <c r="E80" s="189">
        <v>3.0181503889369057</v>
      </c>
      <c r="F80" s="190" t="str">
        <f t="shared" si="10"/>
        <v>-</v>
      </c>
      <c r="G80" s="189">
        <v>2.5742971887550201</v>
      </c>
      <c r="H80" s="190">
        <f t="shared" si="10"/>
        <v>-0.44385320018188557</v>
      </c>
      <c r="I80" s="189">
        <v>2.775473399458972</v>
      </c>
      <c r="J80" s="190">
        <f t="shared" si="10"/>
        <v>0.20117621070395186</v>
      </c>
      <c r="K80" s="189">
        <v>2.7691897654584223</v>
      </c>
      <c r="L80" s="190">
        <f t="shared" si="11"/>
        <v>-6.2836340005496538E-3</v>
      </c>
      <c r="M80" s="189">
        <v>2.1179273377010124</v>
      </c>
      <c r="N80" s="190">
        <f t="shared" si="9"/>
        <v>-0.65126242775740995</v>
      </c>
    </row>
    <row r="81" spans="1:15" x14ac:dyDescent="0.25">
      <c r="A81" s="1">
        <v>7</v>
      </c>
      <c r="B81" s="119" t="s">
        <v>85</v>
      </c>
      <c r="C81" s="189" t="s">
        <v>252</v>
      </c>
      <c r="D81" s="190" t="s">
        <v>252</v>
      </c>
      <c r="E81" s="189">
        <v>3.2458100558659218</v>
      </c>
      <c r="F81" s="190" t="str">
        <f t="shared" si="10"/>
        <v>-</v>
      </c>
      <c r="G81" s="189">
        <v>3.1494768310911807</v>
      </c>
      <c r="H81" s="190">
        <f t="shared" si="10"/>
        <v>-9.6333224774741044E-2</v>
      </c>
      <c r="I81" s="189">
        <v>2.9253037884203001</v>
      </c>
      <c r="J81" s="190">
        <f t="shared" si="10"/>
        <v>-0.22417304267088056</v>
      </c>
      <c r="K81" s="189">
        <v>2.6926795580110499</v>
      </c>
      <c r="L81" s="190">
        <f t="shared" si="11"/>
        <v>-0.23262423040925029</v>
      </c>
      <c r="M81" s="189">
        <v>2.8664780036017494</v>
      </c>
      <c r="N81" s="190">
        <f t="shared" si="9"/>
        <v>0.17379844559069957</v>
      </c>
    </row>
    <row r="82" spans="1:15" x14ac:dyDescent="0.25">
      <c r="A82" s="1">
        <v>8</v>
      </c>
      <c r="B82" s="119" t="s">
        <v>87</v>
      </c>
      <c r="C82" s="189">
        <v>2.8167539267015709</v>
      </c>
      <c r="D82" s="190">
        <v>-5.0565752728527258E-2</v>
      </c>
      <c r="E82" s="189">
        <v>3.0318364611260056</v>
      </c>
      <c r="F82" s="190">
        <f t="shared" si="10"/>
        <v>0.2150825344244347</v>
      </c>
      <c r="G82" s="189">
        <v>3.2569093967796201</v>
      </c>
      <c r="H82" s="190">
        <f t="shared" si="10"/>
        <v>0.22507293565361453</v>
      </c>
      <c r="I82" s="189">
        <v>3.095080763582966</v>
      </c>
      <c r="J82" s="190">
        <f t="shared" si="10"/>
        <v>-0.16182863319665408</v>
      </c>
      <c r="K82" s="189">
        <v>2.4124620060790272</v>
      </c>
      <c r="L82" s="190">
        <f t="shared" si="11"/>
        <v>-0.68261875750393886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2.4267114657706848</v>
      </c>
      <c r="D83" s="190">
        <v>-2.5261135479429737</v>
      </c>
      <c r="E83" s="189">
        <v>2.662509742790335</v>
      </c>
      <c r="F83" s="190">
        <f t="shared" si="10"/>
        <v>0.23579827701965028</v>
      </c>
      <c r="G83" s="189">
        <v>2.8530805687203791</v>
      </c>
      <c r="H83" s="190">
        <f t="shared" si="10"/>
        <v>0.19057082593004404</v>
      </c>
      <c r="I83" s="189">
        <v>2.8063694267515924</v>
      </c>
      <c r="J83" s="190">
        <f t="shared" si="10"/>
        <v>-4.6711141968786674E-2</v>
      </c>
      <c r="K83" s="189">
        <v>2.6794795978710821</v>
      </c>
      <c r="L83" s="190">
        <f t="shared" si="11"/>
        <v>-0.12688982888051026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2.1238475722188075</v>
      </c>
      <c r="D84" s="190">
        <v>-1.5992459918698891</v>
      </c>
      <c r="E84" s="189">
        <v>2.5854829034193161</v>
      </c>
      <c r="F84" s="190">
        <f t="shared" si="10"/>
        <v>0.46163533120050859</v>
      </c>
      <c r="G84" s="189">
        <v>2.9624060150375939</v>
      </c>
      <c r="H84" s="190">
        <f t="shared" si="10"/>
        <v>0.37692311161827785</v>
      </c>
      <c r="I84" s="189">
        <v>2.5399644760213143</v>
      </c>
      <c r="J84" s="190">
        <f t="shared" si="10"/>
        <v>-0.42244153901627968</v>
      </c>
      <c r="K84" s="189">
        <v>2.6699256941728589</v>
      </c>
      <c r="L84" s="190">
        <f t="shared" si="11"/>
        <v>0.1299612181515446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3.767195767195767</v>
      </c>
      <c r="D85" s="190">
        <v>1.0541336686946963</v>
      </c>
      <c r="E85" s="189">
        <v>2.79484425349087</v>
      </c>
      <c r="F85" s="190">
        <f t="shared" si="10"/>
        <v>-0.97235151370489703</v>
      </c>
      <c r="G85" s="189">
        <v>2.9164037854889591</v>
      </c>
      <c r="H85" s="190">
        <f t="shared" si="10"/>
        <v>0.12155953199808911</v>
      </c>
      <c r="I85" s="189">
        <v>2.5729013254786453</v>
      </c>
      <c r="J85" s="190">
        <f t="shared" si="10"/>
        <v>-0.34350246001031381</v>
      </c>
      <c r="K85" s="189">
        <v>4.0245231607629428</v>
      </c>
      <c r="L85" s="190">
        <f t="shared" si="11"/>
        <v>1.4516218352842976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2.0899808551372048</v>
      </c>
      <c r="D86" s="190">
        <v>1.337408533153214</v>
      </c>
      <c r="E86" s="189">
        <v>2.6834208552138032</v>
      </c>
      <c r="F86" s="190">
        <f t="shared" si="10"/>
        <v>0.59344000007659847</v>
      </c>
      <c r="G86" s="189">
        <v>3.7782217782217784</v>
      </c>
      <c r="H86" s="190">
        <f t="shared" si="10"/>
        <v>1.0948009230079752</v>
      </c>
      <c r="I86" s="189">
        <v>2.5320088300220749</v>
      </c>
      <c r="J86" s="190">
        <f t="shared" si="10"/>
        <v>-1.2462129481997035</v>
      </c>
      <c r="K86" s="189">
        <v>2.1342281879194629</v>
      </c>
      <c r="L86" s="190">
        <f t="shared" si="11"/>
        <v>-0.39778064210261199</v>
      </c>
      <c r="M86" s="189"/>
      <c r="N86" s="190"/>
    </row>
    <row r="87" spans="1:15" ht="15.75" x14ac:dyDescent="0.25">
      <c r="B87" s="122" t="s">
        <v>32</v>
      </c>
      <c r="C87" s="191">
        <v>2.5455179978063613</v>
      </c>
      <c r="D87" s="192">
        <v>-1.2643654895379535</v>
      </c>
      <c r="E87" s="191">
        <v>2.5277672174294485</v>
      </c>
      <c r="F87" s="192">
        <f t="shared" si="10"/>
        <v>-1.77507803769128E-2</v>
      </c>
      <c r="G87" s="191">
        <v>2.8855237426665998</v>
      </c>
      <c r="H87" s="192">
        <f t="shared" si="10"/>
        <v>0.35775652523715129</v>
      </c>
      <c r="I87" s="191">
        <v>2.8975793229819655</v>
      </c>
      <c r="J87" s="192">
        <f t="shared" si="10"/>
        <v>1.2055580315365688E-2</v>
      </c>
      <c r="K87" s="191">
        <v>2.6058445798868091</v>
      </c>
      <c r="L87" s="192">
        <f t="shared" si="11"/>
        <v>-0.29173474309515646</v>
      </c>
      <c r="M87" s="191">
        <v>2.5976890756302522</v>
      </c>
      <c r="N87" s="192">
        <v>-1.1947795878127554E-2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7.6712532171847156</v>
      </c>
      <c r="D97" s="190">
        <v>-0.5296633022499142</v>
      </c>
      <c r="E97" s="189">
        <v>6.4585365853658541</v>
      </c>
      <c r="F97" s="190">
        <f t="shared" ref="F97:J99" si="12">IFERROR(E97-C97,"-")</f>
        <v>-1.2127166318188616</v>
      </c>
      <c r="G97" s="189">
        <v>7.446546384812172</v>
      </c>
      <c r="H97" s="190">
        <f t="shared" si="12"/>
        <v>0.98800979944631795</v>
      </c>
      <c r="I97" s="189">
        <v>7.4965692625113958</v>
      </c>
      <c r="J97" s="190">
        <f t="shared" si="12"/>
        <v>5.0022877699223756E-2</v>
      </c>
      <c r="K97" s="189">
        <v>7.8066888703857895</v>
      </c>
      <c r="L97" s="190">
        <f t="shared" ref="L97:L99" si="13">IFERROR(K97-I97,"-")</f>
        <v>0.31011960787439374</v>
      </c>
      <c r="M97" s="189">
        <v>7.6465378050468242</v>
      </c>
      <c r="N97" s="190">
        <f t="shared" ref="N97:N103" si="14">IFERROR(M97-K97,"-")</f>
        <v>-0.16015106533896528</v>
      </c>
    </row>
    <row r="98" spans="2:14" x14ac:dyDescent="0.25">
      <c r="B98" s="119" t="s">
        <v>75</v>
      </c>
      <c r="C98" s="189">
        <v>7.9861051832882817</v>
      </c>
      <c r="D98" s="190">
        <v>0.12353655250773077</v>
      </c>
      <c r="E98" s="189">
        <v>5.3278617710583154</v>
      </c>
      <c r="F98" s="190">
        <f t="shared" si="12"/>
        <v>-2.6582434122299663</v>
      </c>
      <c r="G98" s="189">
        <v>6.7661735700197241</v>
      </c>
      <c r="H98" s="190">
        <f t="shared" si="12"/>
        <v>1.4383117989614087</v>
      </c>
      <c r="I98" s="189">
        <v>6.916271649954421</v>
      </c>
      <c r="J98" s="190">
        <f t="shared" si="12"/>
        <v>0.15009807993469693</v>
      </c>
      <c r="K98" s="189">
        <v>7.2371334927805826</v>
      </c>
      <c r="L98" s="190">
        <f t="shared" si="13"/>
        <v>0.32086184282616159</v>
      </c>
      <c r="M98" s="189">
        <v>7.3257572407694012</v>
      </c>
      <c r="N98" s="190">
        <f t="shared" si="14"/>
        <v>8.8623747988818558E-2</v>
      </c>
    </row>
    <row r="99" spans="2:14" x14ac:dyDescent="0.25">
      <c r="B99" s="119" t="s">
        <v>77</v>
      </c>
      <c r="C99" s="189">
        <v>9.565103234276167</v>
      </c>
      <c r="D99" s="190">
        <v>1.7958467783545284</v>
      </c>
      <c r="E99" s="189">
        <v>6.549460043196544</v>
      </c>
      <c r="F99" s="190">
        <f t="shared" si="12"/>
        <v>-3.0156431910796231</v>
      </c>
      <c r="G99" s="189">
        <v>6.9455044810638915</v>
      </c>
      <c r="H99" s="190">
        <f t="shared" si="12"/>
        <v>0.39604443786734755</v>
      </c>
      <c r="I99" s="189">
        <v>7.0174319300713357</v>
      </c>
      <c r="J99" s="190">
        <f t="shared" si="12"/>
        <v>7.1927449007444189E-2</v>
      </c>
      <c r="K99" s="189">
        <v>6.7771826031339941</v>
      </c>
      <c r="L99" s="190">
        <f t="shared" si="13"/>
        <v>-0.24024932693734158</v>
      </c>
      <c r="M99" s="189">
        <v>7.0455783783783783</v>
      </c>
      <c r="N99" s="190">
        <f t="shared" si="14"/>
        <v>0.26839577524438418</v>
      </c>
    </row>
    <row r="100" spans="2:14" x14ac:dyDescent="0.25">
      <c r="B100" s="119" t="s">
        <v>79</v>
      </c>
      <c r="C100" s="189" t="s">
        <v>252</v>
      </c>
      <c r="D100" s="190" t="s">
        <v>252</v>
      </c>
      <c r="E100" s="189">
        <v>5.5182413470533209</v>
      </c>
      <c r="F100" s="190" t="str">
        <f>IFERROR(E100-C100,"-")</f>
        <v>-</v>
      </c>
      <c r="G100" s="189">
        <v>6.9061900191938577</v>
      </c>
      <c r="H100" s="190">
        <f>IFERROR(G100-E100,"-")</f>
        <v>1.3879486721405367</v>
      </c>
      <c r="I100" s="189">
        <v>6.8450769230769231</v>
      </c>
      <c r="J100" s="190">
        <f>IFERROR(I100-G100,"-")</f>
        <v>-6.1113096116934607E-2</v>
      </c>
      <c r="K100" s="189">
        <v>7.1761118048218231</v>
      </c>
      <c r="L100" s="190">
        <f>IFERROR(K100-I100,"-")</f>
        <v>0.33103488174490003</v>
      </c>
      <c r="M100" s="189">
        <v>7.1445442996282882</v>
      </c>
      <c r="N100" s="190">
        <f t="shared" si="14"/>
        <v>-3.1567505193534906E-2</v>
      </c>
    </row>
    <row r="101" spans="2:14" x14ac:dyDescent="0.25">
      <c r="B101" s="119" t="s">
        <v>81</v>
      </c>
      <c r="C101" s="189" t="s">
        <v>252</v>
      </c>
      <c r="D101" s="190" t="s">
        <v>252</v>
      </c>
      <c r="E101" s="189">
        <v>5.0102339181286553</v>
      </c>
      <c r="F101" s="190" t="str">
        <f t="shared" ref="F101:J109" si="15">IFERROR(E101-C101,"-")</f>
        <v>-</v>
      </c>
      <c r="G101" s="189">
        <v>6.806944923536852</v>
      </c>
      <c r="H101" s="190">
        <f t="shared" si="15"/>
        <v>1.7967110054081967</v>
      </c>
      <c r="I101" s="189">
        <v>6.9376146788990827</v>
      </c>
      <c r="J101" s="190">
        <f t="shared" si="15"/>
        <v>0.13066975536223069</v>
      </c>
      <c r="K101" s="189">
        <v>7.215223838440898</v>
      </c>
      <c r="L101" s="190">
        <f t="shared" ref="L101:L109" si="16">IFERROR(K101-I101,"-")</f>
        <v>0.27760915954181531</v>
      </c>
      <c r="M101" s="189">
        <v>7.6977217479789699</v>
      </c>
      <c r="N101" s="190">
        <f t="shared" si="14"/>
        <v>0.48249790953807192</v>
      </c>
    </row>
    <row r="102" spans="2:14" x14ac:dyDescent="0.25">
      <c r="B102" s="119" t="s">
        <v>83</v>
      </c>
      <c r="C102" s="189" t="s">
        <v>252</v>
      </c>
      <c r="D102" s="190" t="s">
        <v>252</v>
      </c>
      <c r="E102" s="189">
        <v>6.4601671309192197</v>
      </c>
      <c r="F102" s="190" t="str">
        <f t="shared" si="15"/>
        <v>-</v>
      </c>
      <c r="G102" s="189">
        <v>7.3947944395149365</v>
      </c>
      <c r="H102" s="190">
        <f t="shared" si="15"/>
        <v>0.93462730859571685</v>
      </c>
      <c r="I102" s="189">
        <v>7.4332802003871112</v>
      </c>
      <c r="J102" s="190">
        <f t="shared" si="15"/>
        <v>3.8485760872174701E-2</v>
      </c>
      <c r="K102" s="189">
        <v>7.3506738946635499</v>
      </c>
      <c r="L102" s="190">
        <f t="shared" si="16"/>
        <v>-8.2606305723561313E-2</v>
      </c>
      <c r="M102" s="189">
        <v>7.2467262934229382</v>
      </c>
      <c r="N102" s="190">
        <f t="shared" si="14"/>
        <v>-0.10394760124061175</v>
      </c>
    </row>
    <row r="103" spans="2:14" x14ac:dyDescent="0.25">
      <c r="B103" s="119" t="s">
        <v>85</v>
      </c>
      <c r="C103" s="189" t="s">
        <v>252</v>
      </c>
      <c r="D103" s="190" t="s">
        <v>252</v>
      </c>
      <c r="E103" s="189">
        <v>7.0141099261689908</v>
      </c>
      <c r="F103" s="190" t="str">
        <f t="shared" si="15"/>
        <v>-</v>
      </c>
      <c r="G103" s="189">
        <v>7.4779303837282445</v>
      </c>
      <c r="H103" s="190">
        <f t="shared" si="15"/>
        <v>0.46382045755925372</v>
      </c>
      <c r="I103" s="189">
        <v>7.5134418022528164</v>
      </c>
      <c r="J103" s="190">
        <f t="shared" si="15"/>
        <v>3.5511418524571958E-2</v>
      </c>
      <c r="K103" s="189">
        <v>7.632933930032241</v>
      </c>
      <c r="L103" s="190">
        <f t="shared" si="16"/>
        <v>0.11949212777942453</v>
      </c>
      <c r="M103" s="189">
        <v>7.6231148826269424</v>
      </c>
      <c r="N103" s="190">
        <f t="shared" si="14"/>
        <v>-9.8190474052985977E-3</v>
      </c>
    </row>
    <row r="104" spans="2:14" x14ac:dyDescent="0.25">
      <c r="B104" s="119" t="s">
        <v>87</v>
      </c>
      <c r="C104" s="189">
        <v>6.8154285714285718</v>
      </c>
      <c r="D104" s="190">
        <v>-1.9958331001724305</v>
      </c>
      <c r="E104" s="189">
        <v>6.4512410426835602</v>
      </c>
      <c r="F104" s="190">
        <f t="shared" si="15"/>
        <v>-0.36418752874501159</v>
      </c>
      <c r="G104" s="189">
        <v>8.1645854015361312</v>
      </c>
      <c r="H104" s="190">
        <f t="shared" si="15"/>
        <v>1.713344358852571</v>
      </c>
      <c r="I104" s="189">
        <v>7.7616424165371756</v>
      </c>
      <c r="J104" s="190">
        <f t="shared" si="15"/>
        <v>-0.40294298499895564</v>
      </c>
      <c r="K104" s="189">
        <v>7.9521933927428483</v>
      </c>
      <c r="L104" s="190">
        <f t="shared" si="16"/>
        <v>0.19055097620567274</v>
      </c>
      <c r="M104" s="189"/>
      <c r="N104" s="190"/>
    </row>
    <row r="105" spans="2:14" x14ac:dyDescent="0.25">
      <c r="B105" s="119" t="s">
        <v>89</v>
      </c>
      <c r="C105" s="189">
        <v>7.0841442472810536</v>
      </c>
      <c r="D105" s="190">
        <v>-1.3715046217191302</v>
      </c>
      <c r="E105" s="189">
        <v>7.082481389578164</v>
      </c>
      <c r="F105" s="190">
        <f t="shared" si="15"/>
        <v>-1.662857702889653E-3</v>
      </c>
      <c r="G105" s="189">
        <v>7.4192040278110767</v>
      </c>
      <c r="H105" s="190">
        <f t="shared" si="15"/>
        <v>0.33672263823291271</v>
      </c>
      <c r="I105" s="189">
        <v>7.3991134372997225</v>
      </c>
      <c r="J105" s="190">
        <f t="shared" si="15"/>
        <v>-2.00905905113542E-2</v>
      </c>
      <c r="K105" s="189">
        <v>7.3389119058002619</v>
      </c>
      <c r="L105" s="190">
        <f t="shared" si="16"/>
        <v>-6.0201531499460614E-2</v>
      </c>
      <c r="M105" s="189"/>
      <c r="N105" s="190"/>
    </row>
    <row r="106" spans="2:14" x14ac:dyDescent="0.25">
      <c r="B106" s="119" t="s">
        <v>91</v>
      </c>
      <c r="C106" s="189">
        <v>5.1605362667583359</v>
      </c>
      <c r="D106" s="190">
        <v>-2.5882101043158263</v>
      </c>
      <c r="E106" s="189">
        <v>6.5688409646233934</v>
      </c>
      <c r="F106" s="190">
        <f t="shared" si="15"/>
        <v>1.4083046978650575</v>
      </c>
      <c r="G106" s="189">
        <v>7.1699071387115501</v>
      </c>
      <c r="H106" s="190">
        <f t="shared" si="15"/>
        <v>0.60106617408815666</v>
      </c>
      <c r="I106" s="189">
        <v>7.2059213433495364</v>
      </c>
      <c r="J106" s="190">
        <f t="shared" si="15"/>
        <v>3.6014204637986325E-2</v>
      </c>
      <c r="K106" s="189">
        <v>6.9657051819553919</v>
      </c>
      <c r="L106" s="190">
        <f t="shared" si="16"/>
        <v>-0.24021616139414448</v>
      </c>
      <c r="M106" s="189"/>
      <c r="N106" s="190"/>
    </row>
    <row r="107" spans="2:14" x14ac:dyDescent="0.25">
      <c r="B107" s="119" t="s">
        <v>93</v>
      </c>
      <c r="C107" s="189">
        <v>7.2765894236482476</v>
      </c>
      <c r="D107" s="190">
        <v>-0.57442010448242353</v>
      </c>
      <c r="E107" s="189">
        <v>7.1657880580957505</v>
      </c>
      <c r="F107" s="190">
        <f t="shared" si="15"/>
        <v>-0.11080136555249709</v>
      </c>
      <c r="G107" s="189">
        <v>7.4580561252563653</v>
      </c>
      <c r="H107" s="190">
        <f t="shared" si="15"/>
        <v>0.29226806716061482</v>
      </c>
      <c r="I107" s="189">
        <v>6.9781878462679403</v>
      </c>
      <c r="J107" s="190">
        <f t="shared" si="15"/>
        <v>-0.47986827898842499</v>
      </c>
      <c r="K107" s="189">
        <v>7.1145564168819986</v>
      </c>
      <c r="L107" s="190">
        <f t="shared" si="16"/>
        <v>0.13636857061405827</v>
      </c>
      <c r="M107" s="189"/>
      <c r="N107" s="190"/>
    </row>
    <row r="108" spans="2:14" x14ac:dyDescent="0.25">
      <c r="B108" s="119" t="s">
        <v>95</v>
      </c>
      <c r="C108" s="189">
        <v>6.5108942351339083</v>
      </c>
      <c r="D108" s="190">
        <v>-1.0289287737156494</v>
      </c>
      <c r="E108" s="189">
        <v>6.5794545249633725</v>
      </c>
      <c r="F108" s="190">
        <f t="shared" si="15"/>
        <v>6.8560289829464161E-2</v>
      </c>
      <c r="G108" s="189">
        <v>6.9214928015654849</v>
      </c>
      <c r="H108" s="190">
        <f t="shared" si="15"/>
        <v>0.34203827660211239</v>
      </c>
      <c r="I108" s="189">
        <v>6.8337751022058493</v>
      </c>
      <c r="J108" s="190">
        <f t="shared" si="15"/>
        <v>-8.7717699359635581E-2</v>
      </c>
      <c r="K108" s="189">
        <v>7.0803069754693713</v>
      </c>
      <c r="L108" s="190">
        <f t="shared" si="16"/>
        <v>0.24653187326352199</v>
      </c>
      <c r="M108" s="189"/>
      <c r="N108" s="190"/>
    </row>
    <row r="109" spans="2:14" ht="15.75" x14ac:dyDescent="0.25">
      <c r="B109" s="122" t="s">
        <v>32</v>
      </c>
      <c r="C109" s="191">
        <v>7.6399587640674662</v>
      </c>
      <c r="D109" s="192">
        <v>-0.49038275083380345</v>
      </c>
      <c r="E109" s="191">
        <v>6.6540103016924208</v>
      </c>
      <c r="F109" s="192">
        <f t="shared" si="15"/>
        <v>-0.98594846237504541</v>
      </c>
      <c r="G109" s="191">
        <v>7.225848037324166</v>
      </c>
      <c r="H109" s="192">
        <f t="shared" si="15"/>
        <v>0.57183773563174523</v>
      </c>
      <c r="I109" s="191">
        <v>7.1890816624489</v>
      </c>
      <c r="J109" s="192">
        <f t="shared" si="15"/>
        <v>-3.6766374875266017E-2</v>
      </c>
      <c r="K109" s="191">
        <v>7.2887844034923557</v>
      </c>
      <c r="L109" s="192">
        <f t="shared" si="16"/>
        <v>9.9702741043455667E-2</v>
      </c>
      <c r="M109" s="191">
        <v>7.3800538174657238</v>
      </c>
      <c r="N109" s="192">
        <v>7.9971669797074263E-2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8.6530306522240146</v>
      </c>
      <c r="D119" s="190">
        <v>-2.1207018751013607E-2</v>
      </c>
      <c r="E119" s="189">
        <v>6.5042016806722689</v>
      </c>
      <c r="F119" s="190">
        <f t="shared" ref="F119:J121" si="17">IFERROR(E119-C119,"-")</f>
        <v>-2.1488289715517457</v>
      </c>
      <c r="G119" s="189">
        <v>7.8397561506640541</v>
      </c>
      <c r="H119" s="190">
        <f t="shared" si="17"/>
        <v>1.3355544699917852</v>
      </c>
      <c r="I119" s="189">
        <v>7.6294527620030976</v>
      </c>
      <c r="J119" s="190">
        <f t="shared" si="17"/>
        <v>-0.21030338866095644</v>
      </c>
      <c r="K119" s="189">
        <v>7.7992768836015864</v>
      </c>
      <c r="L119" s="190">
        <f t="shared" ref="L119:L121" si="18">IFERROR(K119-I119,"-")</f>
        <v>0.16982412159848881</v>
      </c>
      <c r="M119" s="189">
        <v>8.2206811005863774</v>
      </c>
      <c r="N119" s="190">
        <f t="shared" ref="N119:N125" si="19">IFERROR(M119-K119,"-")</f>
        <v>0.42140421698479091</v>
      </c>
    </row>
    <row r="120" spans="1:15" x14ac:dyDescent="0.25">
      <c r="B120" s="119" t="s">
        <v>75</v>
      </c>
      <c r="C120" s="189">
        <v>9.1680054304785603</v>
      </c>
      <c r="D120" s="190">
        <v>1.1175489784677044</v>
      </c>
      <c r="E120" s="189">
        <v>4.0470588235294116</v>
      </c>
      <c r="F120" s="190">
        <f t="shared" si="17"/>
        <v>-5.1209466069491487</v>
      </c>
      <c r="G120" s="189">
        <v>7.1585677749360617</v>
      </c>
      <c r="H120" s="190">
        <f t="shared" si="17"/>
        <v>3.1115089514066501</v>
      </c>
      <c r="I120" s="189">
        <v>6.7291277985074629</v>
      </c>
      <c r="J120" s="190">
        <f t="shared" si="17"/>
        <v>-0.42943997642859877</v>
      </c>
      <c r="K120" s="189">
        <v>7.3254189944134076</v>
      </c>
      <c r="L120" s="190">
        <f t="shared" si="18"/>
        <v>0.5962911959059447</v>
      </c>
      <c r="M120" s="189">
        <v>7.6376719576719578</v>
      </c>
      <c r="N120" s="190">
        <f t="shared" si="19"/>
        <v>0.31225296325855023</v>
      </c>
    </row>
    <row r="121" spans="1:15" x14ac:dyDescent="0.25">
      <c r="B121" s="119" t="s">
        <v>77</v>
      </c>
      <c r="C121" s="189">
        <v>9.9803084223013041</v>
      </c>
      <c r="D121" s="190">
        <v>2.0719353964802965</v>
      </c>
      <c r="E121" s="189">
        <v>3.8153846153846156</v>
      </c>
      <c r="F121" s="190">
        <f t="shared" si="17"/>
        <v>-6.1649238069166881</v>
      </c>
      <c r="G121" s="189">
        <v>7.3829883497341928</v>
      </c>
      <c r="H121" s="190">
        <f t="shared" si="17"/>
        <v>3.5676037343495772</v>
      </c>
      <c r="I121" s="189">
        <v>6.494187655687794</v>
      </c>
      <c r="J121" s="190">
        <f t="shared" si="17"/>
        <v>-0.88880069404639883</v>
      </c>
      <c r="K121" s="189">
        <v>6.58644785600847</v>
      </c>
      <c r="L121" s="190">
        <f t="shared" si="18"/>
        <v>9.2260200320676056E-2</v>
      </c>
      <c r="M121" s="189">
        <v>7.1928329509450455</v>
      </c>
      <c r="N121" s="190">
        <f t="shared" si="19"/>
        <v>0.60638509493657544</v>
      </c>
    </row>
    <row r="122" spans="1:15" x14ac:dyDescent="0.25">
      <c r="B122" s="119" t="s">
        <v>79</v>
      </c>
      <c r="C122" s="189" t="s">
        <v>252</v>
      </c>
      <c r="D122" s="190" t="s">
        <v>252</v>
      </c>
      <c r="E122" s="189">
        <v>2.0697674418604652</v>
      </c>
      <c r="F122" s="190" t="str">
        <f>IFERROR(E122-C122,"-")</f>
        <v>-</v>
      </c>
      <c r="G122" s="189">
        <v>7.6654097815237883</v>
      </c>
      <c r="H122" s="190">
        <f>IFERROR(G122-E122,"-")</f>
        <v>5.595642339663323</v>
      </c>
      <c r="I122" s="189">
        <v>6.8568426950553301</v>
      </c>
      <c r="J122" s="190">
        <f>IFERROR(I122-G122,"-")</f>
        <v>-0.80856708646845821</v>
      </c>
      <c r="K122" s="189">
        <v>7.2563217110393223</v>
      </c>
      <c r="L122" s="190">
        <f>IFERROR(K122-I122,"-")</f>
        <v>0.39947901598399227</v>
      </c>
      <c r="M122" s="189">
        <v>7.4496042216358838</v>
      </c>
      <c r="N122" s="190">
        <f t="shared" si="19"/>
        <v>0.19328251059656143</v>
      </c>
    </row>
    <row r="123" spans="1:15" x14ac:dyDescent="0.25">
      <c r="B123" s="119" t="s">
        <v>81</v>
      </c>
      <c r="C123" s="189" t="s">
        <v>252</v>
      </c>
      <c r="D123" s="190" t="s">
        <v>252</v>
      </c>
      <c r="E123" s="189">
        <v>2.9821428571428572</v>
      </c>
      <c r="F123" s="190" t="str">
        <f t="shared" ref="F123:J131" si="20">IFERROR(E123-C123,"-")</f>
        <v>-</v>
      </c>
      <c r="G123" s="189">
        <v>7.2070941004388107</v>
      </c>
      <c r="H123" s="190">
        <f t="shared" si="20"/>
        <v>4.2249512432959531</v>
      </c>
      <c r="I123" s="189">
        <v>6.6725205448609701</v>
      </c>
      <c r="J123" s="190">
        <f t="shared" si="20"/>
        <v>-0.53457355557784059</v>
      </c>
      <c r="K123" s="189">
        <v>7.2387146878943796</v>
      </c>
      <c r="L123" s="190">
        <f t="shared" ref="L123:L131" si="21">IFERROR(K123-I123,"-")</f>
        <v>0.56619414303340942</v>
      </c>
      <c r="M123" s="189">
        <v>7.6742393092105265</v>
      </c>
      <c r="N123" s="190">
        <f t="shared" si="19"/>
        <v>0.435524621316147</v>
      </c>
    </row>
    <row r="124" spans="1:15" x14ac:dyDescent="0.25">
      <c r="B124" s="119" t="s">
        <v>83</v>
      </c>
      <c r="C124" s="189" t="s">
        <v>252</v>
      </c>
      <c r="D124" s="190" t="s">
        <v>252</v>
      </c>
      <c r="E124" s="189">
        <v>5.4222222222222225</v>
      </c>
      <c r="F124" s="190" t="str">
        <f t="shared" si="20"/>
        <v>-</v>
      </c>
      <c r="G124" s="189">
        <v>8.0422956616347072</v>
      </c>
      <c r="H124" s="190">
        <f t="shared" si="20"/>
        <v>2.6200734394124847</v>
      </c>
      <c r="I124" s="189">
        <v>7.1928683291169735</v>
      </c>
      <c r="J124" s="190">
        <f t="shared" si="20"/>
        <v>-0.84942733251773372</v>
      </c>
      <c r="K124" s="189">
        <v>7.4717546914296769</v>
      </c>
      <c r="L124" s="190">
        <f t="shared" si="21"/>
        <v>0.27888636231270336</v>
      </c>
      <c r="M124" s="189">
        <v>7.4459115805946796</v>
      </c>
      <c r="N124" s="190">
        <f t="shared" si="19"/>
        <v>-2.584311083499724E-2</v>
      </c>
    </row>
    <row r="125" spans="1:15" x14ac:dyDescent="0.25">
      <c r="B125" s="119" t="s">
        <v>85</v>
      </c>
      <c r="C125" s="189" t="s">
        <v>252</v>
      </c>
      <c r="D125" s="190" t="s">
        <v>252</v>
      </c>
      <c r="E125" s="189">
        <v>6.4112291350531105</v>
      </c>
      <c r="F125" s="190" t="str">
        <f t="shared" si="20"/>
        <v>-</v>
      </c>
      <c r="G125" s="189">
        <v>7.680676270984641</v>
      </c>
      <c r="H125" s="190">
        <f t="shared" si="20"/>
        <v>1.2694471359315305</v>
      </c>
      <c r="I125" s="189">
        <v>7.0888216261350587</v>
      </c>
      <c r="J125" s="190">
        <f t="shared" si="20"/>
        <v>-0.59185464484958228</v>
      </c>
      <c r="K125" s="189">
        <v>7.5208927342444207</v>
      </c>
      <c r="L125" s="190">
        <f t="shared" si="21"/>
        <v>0.432071108109362</v>
      </c>
      <c r="M125" s="189">
        <v>7.2598864223025297</v>
      </c>
      <c r="N125" s="190">
        <f t="shared" si="19"/>
        <v>-0.26100631194189106</v>
      </c>
    </row>
    <row r="126" spans="1:15" x14ac:dyDescent="0.25">
      <c r="B126" s="119" t="s">
        <v>87</v>
      </c>
      <c r="C126" s="189">
        <v>6.7682119205298017</v>
      </c>
      <c r="D126" s="190">
        <v>-1.9659930899502855</v>
      </c>
      <c r="E126" s="189">
        <v>5.0424137931034485</v>
      </c>
      <c r="F126" s="190">
        <f t="shared" si="20"/>
        <v>-1.7257981274263532</v>
      </c>
      <c r="G126" s="189">
        <v>8.3796070100902806</v>
      </c>
      <c r="H126" s="190">
        <f t="shared" si="20"/>
        <v>3.3371932169868321</v>
      </c>
      <c r="I126" s="189">
        <v>7.4306201550387598</v>
      </c>
      <c r="J126" s="190">
        <f t="shared" si="20"/>
        <v>-0.94898685505152081</v>
      </c>
      <c r="K126" s="189">
        <v>8.2123629112662009</v>
      </c>
      <c r="L126" s="190">
        <f t="shared" si="21"/>
        <v>0.78174275622744105</v>
      </c>
      <c r="M126" s="189"/>
      <c r="N126" s="190"/>
    </row>
    <row r="127" spans="1:15" x14ac:dyDescent="0.25">
      <c r="B127" s="119" t="s">
        <v>89</v>
      </c>
      <c r="C127" s="189">
        <v>5.57085020242915</v>
      </c>
      <c r="D127" s="190">
        <v>-3.3044382147374405</v>
      </c>
      <c r="E127" s="189">
        <v>7.7452655031563316</v>
      </c>
      <c r="F127" s="190">
        <f t="shared" si="20"/>
        <v>2.1744153007271816</v>
      </c>
      <c r="G127" s="189">
        <v>7.5430274431888735</v>
      </c>
      <c r="H127" s="190">
        <f t="shared" si="20"/>
        <v>-0.20223805996745803</v>
      </c>
      <c r="I127" s="189">
        <v>7.533498492029298</v>
      </c>
      <c r="J127" s="190">
        <f t="shared" si="20"/>
        <v>-9.5289511595755272E-3</v>
      </c>
      <c r="K127" s="189">
        <v>7.5409499080385158</v>
      </c>
      <c r="L127" s="190">
        <f t="shared" si="21"/>
        <v>7.4514160092178372E-3</v>
      </c>
      <c r="M127" s="189"/>
      <c r="N127" s="190"/>
    </row>
    <row r="128" spans="1:15" x14ac:dyDescent="0.25">
      <c r="A128" s="125"/>
      <c r="B128" s="119" t="s">
        <v>91</v>
      </c>
      <c r="C128" s="189">
        <v>3.9648609077598831</v>
      </c>
      <c r="D128" s="190">
        <v>-3.8540766429294928</v>
      </c>
      <c r="E128" s="189">
        <v>7.1007009011586328</v>
      </c>
      <c r="F128" s="190">
        <f t="shared" si="20"/>
        <v>3.1358399933987497</v>
      </c>
      <c r="G128" s="189">
        <v>7.8303074824220795</v>
      </c>
      <c r="H128" s="190">
        <f t="shared" si="20"/>
        <v>0.72960658126344669</v>
      </c>
      <c r="I128" s="189">
        <v>7.0412095510279338</v>
      </c>
      <c r="J128" s="190">
        <f t="shared" si="20"/>
        <v>-0.78909793139414575</v>
      </c>
      <c r="K128" s="189">
        <v>7.3660401115208201</v>
      </c>
      <c r="L128" s="190">
        <f t="shared" si="21"/>
        <v>0.32483056049288628</v>
      </c>
      <c r="M128" s="189"/>
      <c r="N128" s="190"/>
    </row>
    <row r="129" spans="2:15" x14ac:dyDescent="0.25">
      <c r="B129" s="119" t="s">
        <v>93</v>
      </c>
      <c r="C129" s="189">
        <v>7.705363703159442</v>
      </c>
      <c r="D129" s="190">
        <v>-0.38217105684539376</v>
      </c>
      <c r="E129" s="189">
        <v>7.5264134780125644</v>
      </c>
      <c r="F129" s="190">
        <f t="shared" si="20"/>
        <v>-0.17895022514687753</v>
      </c>
      <c r="G129" s="189">
        <v>7.7274300932090547</v>
      </c>
      <c r="H129" s="190">
        <f t="shared" si="20"/>
        <v>0.20101661519649028</v>
      </c>
      <c r="I129" s="189">
        <v>7.0028126352228472</v>
      </c>
      <c r="J129" s="190">
        <f t="shared" si="20"/>
        <v>-0.72461745798620747</v>
      </c>
      <c r="K129" s="189">
        <v>7.3525042444821729</v>
      </c>
      <c r="L129" s="190">
        <f t="shared" si="21"/>
        <v>0.34969160925932563</v>
      </c>
      <c r="M129" s="189"/>
      <c r="N129" s="190"/>
    </row>
    <row r="130" spans="2:15" x14ac:dyDescent="0.25">
      <c r="B130" s="119" t="s">
        <v>95</v>
      </c>
      <c r="C130" s="189">
        <v>7.0630990415335466</v>
      </c>
      <c r="D130" s="190">
        <v>-0.29745040901590425</v>
      </c>
      <c r="E130" s="189">
        <v>6.7358556056924677</v>
      </c>
      <c r="F130" s="190">
        <f t="shared" si="20"/>
        <v>-0.32724343584107896</v>
      </c>
      <c r="G130" s="189">
        <v>7.4731719187249057</v>
      </c>
      <c r="H130" s="190">
        <f t="shared" si="20"/>
        <v>0.73731631303243805</v>
      </c>
      <c r="I130" s="189">
        <v>6.727220366317245</v>
      </c>
      <c r="J130" s="190">
        <f t="shared" si="20"/>
        <v>-0.74595155240766076</v>
      </c>
      <c r="K130" s="189">
        <v>6.8791851771589556</v>
      </c>
      <c r="L130" s="190">
        <f t="shared" si="21"/>
        <v>0.15196481084171065</v>
      </c>
      <c r="M130" s="189"/>
      <c r="N130" s="190"/>
    </row>
    <row r="131" spans="2:15" ht="15.75" x14ac:dyDescent="0.25">
      <c r="B131" s="122" t="s">
        <v>32</v>
      </c>
      <c r="C131" s="191">
        <v>8.6881922354654506</v>
      </c>
      <c r="D131" s="192">
        <v>0.26016761897956364</v>
      </c>
      <c r="E131" s="191">
        <v>6.9136660747345751</v>
      </c>
      <c r="F131" s="192">
        <f t="shared" si="20"/>
        <v>-1.7745261607308755</v>
      </c>
      <c r="G131" s="191">
        <v>7.6641018205919513</v>
      </c>
      <c r="H131" s="192">
        <f t="shared" si="20"/>
        <v>0.75043574585737627</v>
      </c>
      <c r="I131" s="191">
        <v>7.0465085514504393</v>
      </c>
      <c r="J131" s="192">
        <f t="shared" si="20"/>
        <v>-0.61759326914151202</v>
      </c>
      <c r="K131" s="191">
        <v>7.3817870332905757</v>
      </c>
      <c r="L131" s="192">
        <f t="shared" si="21"/>
        <v>0.33527848184013642</v>
      </c>
      <c r="M131" s="191">
        <v>7.5483531832449726</v>
      </c>
      <c r="N131" s="192">
        <v>0.23677884704090157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6.9177173191771733</v>
      </c>
      <c r="D141" s="190">
        <v>-1.7796964739262755</v>
      </c>
      <c r="E141" s="189">
        <v>7.5774058577405858</v>
      </c>
      <c r="F141" s="190">
        <f t="shared" ref="F141:J143" si="22">IFERROR(E141-C141,"-")</f>
        <v>0.65968853856341259</v>
      </c>
      <c r="G141" s="189">
        <v>9.500934579439253</v>
      </c>
      <c r="H141" s="190">
        <f t="shared" si="22"/>
        <v>1.9235287216986672</v>
      </c>
      <c r="I141" s="189">
        <v>8.3240911891558849</v>
      </c>
      <c r="J141" s="190">
        <f t="shared" si="22"/>
        <v>-1.1768433902833682</v>
      </c>
      <c r="K141" s="189">
        <v>9.6112149532710287</v>
      </c>
      <c r="L141" s="190">
        <f t="shared" ref="L141:L143" si="23">IFERROR(K141-I141,"-")</f>
        <v>1.2871237641151438</v>
      </c>
      <c r="M141" s="189">
        <v>8.2321326472269867</v>
      </c>
      <c r="N141" s="190">
        <f t="shared" ref="N141:N147" si="24">IFERROR(M141-K141,"-")</f>
        <v>-1.379082306044042</v>
      </c>
    </row>
    <row r="142" spans="2:15" x14ac:dyDescent="0.25">
      <c r="B142" s="119" t="s">
        <v>75</v>
      </c>
      <c r="C142" s="189">
        <v>7.3316831683168315</v>
      </c>
      <c r="D142" s="190">
        <v>-1.0215047511462556</v>
      </c>
      <c r="E142" s="189">
        <v>7.015625</v>
      </c>
      <c r="F142" s="190">
        <f t="shared" si="22"/>
        <v>-0.31605816831683153</v>
      </c>
      <c r="G142" s="189">
        <v>7.2494226327944569</v>
      </c>
      <c r="H142" s="190">
        <f t="shared" si="22"/>
        <v>0.23379763279445687</v>
      </c>
      <c r="I142" s="189">
        <v>7.9921135646687693</v>
      </c>
      <c r="J142" s="190">
        <f t="shared" si="22"/>
        <v>0.74269093187431245</v>
      </c>
      <c r="K142" s="189">
        <v>9.1799802761341223</v>
      </c>
      <c r="L142" s="190">
        <f t="shared" si="23"/>
        <v>1.1878667114653529</v>
      </c>
      <c r="M142" s="189">
        <v>8.9388221841052022</v>
      </c>
      <c r="N142" s="190">
        <f t="shared" si="24"/>
        <v>-0.24115809202892002</v>
      </c>
    </row>
    <row r="143" spans="2:15" x14ac:dyDescent="0.25">
      <c r="B143" s="119" t="s">
        <v>77</v>
      </c>
      <c r="C143" s="189">
        <v>10.029032258064516</v>
      </c>
      <c r="D143" s="190">
        <v>2.0616080156402736</v>
      </c>
      <c r="E143" s="189">
        <v>7.231012658227848</v>
      </c>
      <c r="F143" s="190">
        <f t="shared" si="22"/>
        <v>-2.7980195998366684</v>
      </c>
      <c r="G143" s="189">
        <v>7.4262717321313589</v>
      </c>
      <c r="H143" s="190">
        <f t="shared" si="22"/>
        <v>0.19525907390351094</v>
      </c>
      <c r="I143" s="189">
        <v>8.19392523364486</v>
      </c>
      <c r="J143" s="190">
        <f t="shared" si="22"/>
        <v>0.76765350151350109</v>
      </c>
      <c r="K143" s="189">
        <v>7.9189031505250878</v>
      </c>
      <c r="L143" s="190">
        <f t="shared" si="23"/>
        <v>-0.27502208311977228</v>
      </c>
      <c r="M143" s="189">
        <v>8.2895294616362865</v>
      </c>
      <c r="N143" s="190">
        <f t="shared" si="24"/>
        <v>0.3706263111111987</v>
      </c>
    </row>
    <row r="144" spans="2:15" x14ac:dyDescent="0.25">
      <c r="B144" s="119" t="s">
        <v>79</v>
      </c>
      <c r="C144" s="189" t="s">
        <v>252</v>
      </c>
      <c r="D144" s="190" t="s">
        <v>252</v>
      </c>
      <c r="E144" s="189">
        <v>7.3420074349442377</v>
      </c>
      <c r="F144" s="190" t="str">
        <f>IFERROR(E144-C144,"-")</f>
        <v>-</v>
      </c>
      <c r="G144" s="189">
        <v>7.5292955892034232</v>
      </c>
      <c r="H144" s="190">
        <f>IFERROR(G144-E144,"-")</f>
        <v>0.18728815425918555</v>
      </c>
      <c r="I144" s="189">
        <v>7.7774952320406863</v>
      </c>
      <c r="J144" s="190">
        <f>IFERROR(I144-G144,"-")</f>
        <v>0.24819964283726303</v>
      </c>
      <c r="K144" s="189">
        <v>9.9245283018867916</v>
      </c>
      <c r="L144" s="190">
        <f>IFERROR(K144-I144,"-")</f>
        <v>2.1470330698461053</v>
      </c>
      <c r="M144" s="189">
        <v>7.8938468764678253</v>
      </c>
      <c r="N144" s="190">
        <f t="shared" si="24"/>
        <v>-2.0306814254189662</v>
      </c>
    </row>
    <row r="145" spans="1:15" x14ac:dyDescent="0.25">
      <c r="B145" s="119" t="s">
        <v>81</v>
      </c>
      <c r="C145" s="189" t="s">
        <v>252</v>
      </c>
      <c r="D145" s="190" t="s">
        <v>252</v>
      </c>
      <c r="E145" s="189">
        <v>6.5496183206106871</v>
      </c>
      <c r="F145" s="190" t="str">
        <f t="shared" ref="F145:J153" si="25">IFERROR(E145-C145,"-")</f>
        <v>-</v>
      </c>
      <c r="G145" s="189">
        <v>7.7900113507377977</v>
      </c>
      <c r="H145" s="190">
        <f t="shared" si="25"/>
        <v>1.2403930301271107</v>
      </c>
      <c r="I145" s="189">
        <v>7.8512089274643522</v>
      </c>
      <c r="J145" s="190">
        <f t="shared" si="25"/>
        <v>6.1197576726554459E-2</v>
      </c>
      <c r="K145" s="189">
        <v>9.1011302795954787</v>
      </c>
      <c r="L145" s="190">
        <f t="shared" ref="L145:L153" si="26">IFERROR(K145-I145,"-")</f>
        <v>1.2499213521311265</v>
      </c>
      <c r="M145" s="189">
        <v>12.54282267792521</v>
      </c>
      <c r="N145" s="190">
        <f t="shared" si="24"/>
        <v>3.4416923983297316</v>
      </c>
    </row>
    <row r="146" spans="1:15" x14ac:dyDescent="0.25">
      <c r="B146" s="119" t="s">
        <v>83</v>
      </c>
      <c r="C146" s="189" t="s">
        <v>252</v>
      </c>
      <c r="D146" s="190" t="s">
        <v>252</v>
      </c>
      <c r="E146" s="189">
        <v>7.9567099567099566</v>
      </c>
      <c r="F146" s="190" t="str">
        <f t="shared" si="25"/>
        <v>-</v>
      </c>
      <c r="G146" s="189">
        <v>7.3679031037093115</v>
      </c>
      <c r="H146" s="190">
        <f t="shared" si="25"/>
        <v>-0.58880685300064517</v>
      </c>
      <c r="I146" s="189">
        <v>10.041487839771101</v>
      </c>
      <c r="J146" s="190">
        <f t="shared" si="25"/>
        <v>2.6735847360617893</v>
      </c>
      <c r="K146" s="189">
        <v>8.6592379583033789</v>
      </c>
      <c r="L146" s="190">
        <f t="shared" si="26"/>
        <v>-1.3822498814677218</v>
      </c>
      <c r="M146" s="189">
        <v>9.0062460961898818</v>
      </c>
      <c r="N146" s="190">
        <f t="shared" si="24"/>
        <v>0.34700813788650287</v>
      </c>
    </row>
    <row r="147" spans="1:15" x14ac:dyDescent="0.25">
      <c r="B147" s="119" t="s">
        <v>85</v>
      </c>
      <c r="C147" s="189" t="s">
        <v>252</v>
      </c>
      <c r="D147" s="190" t="s">
        <v>252</v>
      </c>
      <c r="E147" s="189">
        <v>7.3955555555555552</v>
      </c>
      <c r="F147" s="190" t="str">
        <f t="shared" si="25"/>
        <v>-</v>
      </c>
      <c r="G147" s="189">
        <v>8.3393177737881512</v>
      </c>
      <c r="H147" s="190">
        <f t="shared" si="25"/>
        <v>0.94376221823259598</v>
      </c>
      <c r="I147" s="189">
        <v>9.5324041811846687</v>
      </c>
      <c r="J147" s="190">
        <f t="shared" si="25"/>
        <v>1.1930864073965175</v>
      </c>
      <c r="K147" s="189">
        <v>9.7504288164665525</v>
      </c>
      <c r="L147" s="190">
        <f t="shared" si="26"/>
        <v>0.21802463528188376</v>
      </c>
      <c r="M147" s="189">
        <v>9.6253190403266977</v>
      </c>
      <c r="N147" s="190">
        <f t="shared" si="24"/>
        <v>-0.12510977613985474</v>
      </c>
    </row>
    <row r="148" spans="1:15" x14ac:dyDescent="0.25">
      <c r="B148" s="119" t="s">
        <v>87</v>
      </c>
      <c r="C148" s="189">
        <v>7.3946784922394677</v>
      </c>
      <c r="D148" s="190">
        <v>-0.82032608232594839</v>
      </c>
      <c r="E148" s="189">
        <v>6.5977900552486188</v>
      </c>
      <c r="F148" s="190">
        <f t="shared" si="25"/>
        <v>-0.79688843699084888</v>
      </c>
      <c r="G148" s="189">
        <v>9.4428857715430858</v>
      </c>
      <c r="H148" s="190">
        <f t="shared" si="25"/>
        <v>2.845095716294467</v>
      </c>
      <c r="I148" s="189">
        <v>9.9661354581673312</v>
      </c>
      <c r="J148" s="190">
        <f t="shared" si="25"/>
        <v>0.52324968662424531</v>
      </c>
      <c r="K148" s="189">
        <v>9.4147727272727266</v>
      </c>
      <c r="L148" s="190">
        <f t="shared" si="26"/>
        <v>-0.55136273089460452</v>
      </c>
      <c r="M148" s="189"/>
      <c r="N148" s="190"/>
    </row>
    <row r="149" spans="1:15" x14ac:dyDescent="0.25">
      <c r="B149" s="119" t="s">
        <v>89</v>
      </c>
      <c r="C149" s="189">
        <v>17.828947368421051</v>
      </c>
      <c r="D149" s="190">
        <v>10.929646669120352</v>
      </c>
      <c r="E149" s="189">
        <v>7.3301088270858523</v>
      </c>
      <c r="F149" s="190">
        <f t="shared" si="25"/>
        <v>-10.4988385413352</v>
      </c>
      <c r="G149" s="189">
        <v>9.1776504297994261</v>
      </c>
      <c r="H149" s="190">
        <f t="shared" si="25"/>
        <v>1.8475416027135738</v>
      </c>
      <c r="I149" s="189">
        <v>8.6907849829351544</v>
      </c>
      <c r="J149" s="190">
        <f t="shared" si="25"/>
        <v>-0.48686544686427169</v>
      </c>
      <c r="K149" s="189">
        <v>9.2540394973070015</v>
      </c>
      <c r="L149" s="190">
        <f t="shared" si="26"/>
        <v>0.56325451437184704</v>
      </c>
      <c r="M149" s="189"/>
      <c r="N149" s="190"/>
    </row>
    <row r="150" spans="1:15" x14ac:dyDescent="0.25">
      <c r="A150" s="125"/>
      <c r="B150" s="119" t="s">
        <v>91</v>
      </c>
      <c r="C150" s="189">
        <v>4.7731958762886597</v>
      </c>
      <c r="D150" s="190">
        <v>-3.0567081017634665</v>
      </c>
      <c r="E150" s="189">
        <v>6.9228694714131604</v>
      </c>
      <c r="F150" s="190">
        <f t="shared" si="25"/>
        <v>2.1496735951245007</v>
      </c>
      <c r="G150" s="189">
        <v>7.3299583085169742</v>
      </c>
      <c r="H150" s="190">
        <f t="shared" si="25"/>
        <v>0.40708883710381372</v>
      </c>
      <c r="I150" s="189">
        <v>9.565085771947528</v>
      </c>
      <c r="J150" s="190">
        <f t="shared" si="25"/>
        <v>2.2351274634305538</v>
      </c>
      <c r="K150" s="189">
        <v>8.8236196319018401</v>
      </c>
      <c r="L150" s="190">
        <f t="shared" si="26"/>
        <v>-0.74146614004568789</v>
      </c>
      <c r="M150" s="189"/>
      <c r="N150" s="190"/>
    </row>
    <row r="151" spans="1:15" x14ac:dyDescent="0.25">
      <c r="B151" s="119" t="s">
        <v>93</v>
      </c>
      <c r="C151" s="189">
        <v>7.6947194719471943</v>
      </c>
      <c r="D151" s="190">
        <v>0.59578899066377211</v>
      </c>
      <c r="E151" s="189">
        <v>7.9698209718670077</v>
      </c>
      <c r="F151" s="190">
        <f t="shared" si="25"/>
        <v>0.27510149991981336</v>
      </c>
      <c r="G151" s="189">
        <v>7.955390334572491</v>
      </c>
      <c r="H151" s="190">
        <f t="shared" si="25"/>
        <v>-1.4430637294516657E-2</v>
      </c>
      <c r="I151" s="189">
        <v>8.4321148825065269</v>
      </c>
      <c r="J151" s="190">
        <f t="shared" si="25"/>
        <v>0.47672454793403585</v>
      </c>
      <c r="K151" s="189">
        <v>8.2161835748792278</v>
      </c>
      <c r="L151" s="190">
        <f t="shared" si="26"/>
        <v>-0.21593130762729906</v>
      </c>
      <c r="M151" s="189"/>
      <c r="N151" s="190"/>
    </row>
    <row r="152" spans="1:15" x14ac:dyDescent="0.25">
      <c r="B152" s="119" t="s">
        <v>95</v>
      </c>
      <c r="C152" s="189">
        <v>7.9045454545454543</v>
      </c>
      <c r="D152" s="190">
        <v>0.21922568710359425</v>
      </c>
      <c r="E152" s="189">
        <v>8.2085187539732996</v>
      </c>
      <c r="F152" s="190">
        <f t="shared" si="25"/>
        <v>0.30397329942784523</v>
      </c>
      <c r="G152" s="189">
        <v>7.965578635014837</v>
      </c>
      <c r="H152" s="190">
        <f t="shared" si="25"/>
        <v>-0.24294011895846257</v>
      </c>
      <c r="I152" s="189">
        <v>8.8064864864864862</v>
      </c>
      <c r="J152" s="190">
        <f t="shared" si="25"/>
        <v>0.84090785147164926</v>
      </c>
      <c r="K152" s="189">
        <v>8.446748878923767</v>
      </c>
      <c r="L152" s="190">
        <f t="shared" si="26"/>
        <v>-0.35973760756271922</v>
      </c>
      <c r="M152" s="189"/>
      <c r="N152" s="190"/>
    </row>
    <row r="153" spans="1:15" ht="15.75" x14ac:dyDescent="0.25">
      <c r="B153" s="122" t="s">
        <v>32</v>
      </c>
      <c r="C153" s="191">
        <v>7.5590863952333667</v>
      </c>
      <c r="D153" s="192">
        <v>2.1088647933293458E-2</v>
      </c>
      <c r="E153" s="191">
        <v>7.4559044955904499</v>
      </c>
      <c r="F153" s="192">
        <f t="shared" si="25"/>
        <v>-0.1031818996429168</v>
      </c>
      <c r="G153" s="191">
        <v>7.9858322782902276</v>
      </c>
      <c r="H153" s="192">
        <f t="shared" si="25"/>
        <v>0.52992778269977769</v>
      </c>
      <c r="I153" s="191">
        <v>8.7192205917729133</v>
      </c>
      <c r="J153" s="192">
        <f t="shared" si="25"/>
        <v>0.73338831348268574</v>
      </c>
      <c r="K153" s="191">
        <v>8.8693322149214779</v>
      </c>
      <c r="L153" s="192">
        <f t="shared" si="26"/>
        <v>0.15011162314856463</v>
      </c>
      <c r="M153" s="191">
        <v>8.894222222222222</v>
      </c>
      <c r="N153" s="192">
        <v>-8.1027991138007849E-2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5.5201984408221119</v>
      </c>
      <c r="D163" s="190">
        <v>-2.2250845780458128</v>
      </c>
      <c r="E163" s="189">
        <v>5.8173913043478258</v>
      </c>
      <c r="F163" s="190">
        <f t="shared" ref="F163:J165" si="27">IFERROR(E163-C163,"-")</f>
        <v>0.29719286352571395</v>
      </c>
      <c r="G163" s="189">
        <v>6.5277161862527713</v>
      </c>
      <c r="H163" s="190">
        <f t="shared" si="27"/>
        <v>0.71032488190494547</v>
      </c>
      <c r="I163" s="189">
        <v>6.7374773687386842</v>
      </c>
      <c r="J163" s="190">
        <f t="shared" si="27"/>
        <v>0.20976118248591291</v>
      </c>
      <c r="K163" s="189">
        <v>8.1598639455782305</v>
      </c>
      <c r="L163" s="190">
        <f t="shared" ref="L163:L165" si="28">IFERROR(K163-I163,"-")</f>
        <v>1.4223865768395463</v>
      </c>
      <c r="M163" s="189">
        <v>7.2264875239923221</v>
      </c>
      <c r="N163" s="190">
        <f t="shared" ref="N163:N169" si="29">IFERROR(M163-K163,"-")</f>
        <v>-0.93337642158590839</v>
      </c>
    </row>
    <row r="164" spans="2:14" x14ac:dyDescent="0.25">
      <c r="B164" s="119" t="s">
        <v>75</v>
      </c>
      <c r="C164" s="189">
        <v>6.3634615384615385</v>
      </c>
      <c r="D164" s="190">
        <v>-9.5949165086266497E-2</v>
      </c>
      <c r="E164" s="189">
        <v>4.5502645502645507</v>
      </c>
      <c r="F164" s="190">
        <f t="shared" si="27"/>
        <v>-1.8131969881969878</v>
      </c>
      <c r="G164" s="189">
        <v>5.8839531680440773</v>
      </c>
      <c r="H164" s="190">
        <f t="shared" si="27"/>
        <v>1.3336886177795266</v>
      </c>
      <c r="I164" s="189">
        <v>6.2614051094890515</v>
      </c>
      <c r="J164" s="190">
        <f t="shared" si="27"/>
        <v>0.37745194144497418</v>
      </c>
      <c r="K164" s="189">
        <v>6.1108410306271272</v>
      </c>
      <c r="L164" s="190">
        <f t="shared" si="28"/>
        <v>-0.15056407886192424</v>
      </c>
      <c r="M164" s="189">
        <v>6.3094629156010233</v>
      </c>
      <c r="N164" s="190">
        <f t="shared" si="29"/>
        <v>0.1986218849738961</v>
      </c>
    </row>
    <row r="165" spans="2:14" x14ac:dyDescent="0.25">
      <c r="B165" s="119" t="s">
        <v>77</v>
      </c>
      <c r="C165" s="189">
        <v>8.701013513513514</v>
      </c>
      <c r="D165" s="190">
        <v>2.8607482935014588</v>
      </c>
      <c r="E165" s="189">
        <v>6.5810439560439562</v>
      </c>
      <c r="F165" s="190">
        <f t="shared" si="27"/>
        <v>-2.1199695574695578</v>
      </c>
      <c r="G165" s="189">
        <v>6.0988160291438982</v>
      </c>
      <c r="H165" s="190">
        <f t="shared" si="27"/>
        <v>-0.482227926900058</v>
      </c>
      <c r="I165" s="189">
        <v>6.9642857142857144</v>
      </c>
      <c r="J165" s="190">
        <f t="shared" si="27"/>
        <v>0.86546968514181621</v>
      </c>
      <c r="K165" s="189">
        <v>7.023180154534364</v>
      </c>
      <c r="L165" s="190">
        <f t="shared" si="28"/>
        <v>5.8894440248649538E-2</v>
      </c>
      <c r="M165" s="189">
        <v>6.5350000000000001</v>
      </c>
      <c r="N165" s="190">
        <f t="shared" si="29"/>
        <v>-0.48818015453436381</v>
      </c>
    </row>
    <row r="166" spans="2:14" x14ac:dyDescent="0.25">
      <c r="B166" s="119" t="s">
        <v>79</v>
      </c>
      <c r="C166" s="189" t="s">
        <v>252</v>
      </c>
      <c r="D166" s="190" t="s">
        <v>252</v>
      </c>
      <c r="E166" s="189">
        <v>4.0613107822410148</v>
      </c>
      <c r="F166" s="190" t="str">
        <f>IFERROR(E166-C166,"-")</f>
        <v>-</v>
      </c>
      <c r="G166" s="189">
        <v>5.4952218430034128</v>
      </c>
      <c r="H166" s="190">
        <f>IFERROR(G166-E166,"-")</f>
        <v>1.4339110607623979</v>
      </c>
      <c r="I166" s="189">
        <v>5.9081426648721402</v>
      </c>
      <c r="J166" s="190">
        <f>IFERROR(I166-G166,"-")</f>
        <v>0.41292082186872747</v>
      </c>
      <c r="K166" s="189">
        <v>5.9860979462875195</v>
      </c>
      <c r="L166" s="190">
        <f>IFERROR(K166-I166,"-")</f>
        <v>7.7955281415379218E-2</v>
      </c>
      <c r="M166" s="189">
        <v>6.1740909090909089</v>
      </c>
      <c r="N166" s="190">
        <f t="shared" si="29"/>
        <v>0.1879929628033894</v>
      </c>
    </row>
    <row r="167" spans="2:14" x14ac:dyDescent="0.25">
      <c r="B167" s="119" t="s">
        <v>81</v>
      </c>
      <c r="C167" s="189" t="s">
        <v>252</v>
      </c>
      <c r="D167" s="190" t="s">
        <v>252</v>
      </c>
      <c r="E167" s="189">
        <v>4.3159065628476085</v>
      </c>
      <c r="F167" s="190" t="str">
        <f t="shared" ref="F167:J175" si="30">IFERROR(E167-C167,"-")</f>
        <v>-</v>
      </c>
      <c r="G167" s="189">
        <v>6.2125546285260231</v>
      </c>
      <c r="H167" s="190">
        <f t="shared" si="30"/>
        <v>1.8966480656784146</v>
      </c>
      <c r="I167" s="189">
        <v>6.3199523052464226</v>
      </c>
      <c r="J167" s="190">
        <f t="shared" si="30"/>
        <v>0.10739767672039946</v>
      </c>
      <c r="K167" s="189">
        <v>7.0540976988292288</v>
      </c>
      <c r="L167" s="190">
        <f t="shared" ref="L167:L175" si="31">IFERROR(K167-I167,"-")</f>
        <v>0.73414539358280617</v>
      </c>
      <c r="M167" s="189">
        <v>7.4310954063604244</v>
      </c>
      <c r="N167" s="190">
        <f t="shared" si="29"/>
        <v>0.37699770753119566</v>
      </c>
    </row>
    <row r="168" spans="2:14" x14ac:dyDescent="0.25">
      <c r="B168" s="119" t="s">
        <v>83</v>
      </c>
      <c r="C168" s="189" t="s">
        <v>252</v>
      </c>
      <c r="D168" s="190" t="s">
        <v>252</v>
      </c>
      <c r="E168" s="189">
        <v>5.9469496021220163</v>
      </c>
      <c r="F168" s="190" t="str">
        <f t="shared" si="30"/>
        <v>-</v>
      </c>
      <c r="G168" s="189">
        <v>6.8347826086956518</v>
      </c>
      <c r="H168" s="190">
        <f t="shared" si="30"/>
        <v>0.88783300657363551</v>
      </c>
      <c r="I168" s="189">
        <v>6.4923076923076923</v>
      </c>
      <c r="J168" s="190">
        <f t="shared" si="30"/>
        <v>-0.34247491638795946</v>
      </c>
      <c r="K168" s="189">
        <v>6.846736596736597</v>
      </c>
      <c r="L168" s="190">
        <f t="shared" si="31"/>
        <v>0.35442890442890462</v>
      </c>
      <c r="M168" s="189">
        <v>7.2542975696502667</v>
      </c>
      <c r="N168" s="190">
        <f t="shared" si="29"/>
        <v>0.40756097291366977</v>
      </c>
    </row>
    <row r="169" spans="2:14" x14ac:dyDescent="0.25">
      <c r="B169" s="119" t="s">
        <v>85</v>
      </c>
      <c r="C169" s="189" t="s">
        <v>252</v>
      </c>
      <c r="D169" s="190" t="s">
        <v>252</v>
      </c>
      <c r="E169" s="189">
        <v>6.3998250218722657</v>
      </c>
      <c r="F169" s="190" t="str">
        <f t="shared" si="30"/>
        <v>-</v>
      </c>
      <c r="G169" s="189">
        <v>5.7849790316431564</v>
      </c>
      <c r="H169" s="190">
        <f t="shared" si="30"/>
        <v>-0.61484599022910924</v>
      </c>
      <c r="I169" s="189">
        <v>6.7623158963941083</v>
      </c>
      <c r="J169" s="190">
        <f t="shared" si="30"/>
        <v>0.97733686475095194</v>
      </c>
      <c r="K169" s="189">
        <v>7.4846723044397461</v>
      </c>
      <c r="L169" s="190">
        <f t="shared" si="31"/>
        <v>0.72235640804563772</v>
      </c>
      <c r="M169" s="189">
        <v>7.4194756554307117</v>
      </c>
      <c r="N169" s="190">
        <f t="shared" si="29"/>
        <v>-6.5196649009034324E-2</v>
      </c>
    </row>
    <row r="170" spans="2:14" x14ac:dyDescent="0.25">
      <c r="B170" s="119" t="s">
        <v>87</v>
      </c>
      <c r="C170" s="189">
        <v>7.6909920182440139</v>
      </c>
      <c r="D170" s="190">
        <v>-0.74127586607866469</v>
      </c>
      <c r="E170" s="189">
        <v>7.0756446991404012</v>
      </c>
      <c r="F170" s="190">
        <f t="shared" si="30"/>
        <v>-0.61534731910361273</v>
      </c>
      <c r="G170" s="189">
        <v>7.3377939983779399</v>
      </c>
      <c r="H170" s="190">
        <f t="shared" si="30"/>
        <v>0.26214929923753871</v>
      </c>
      <c r="I170" s="189">
        <v>7.2864745011086471</v>
      </c>
      <c r="J170" s="190">
        <f t="shared" si="30"/>
        <v>-5.1319497269292746E-2</v>
      </c>
      <c r="K170" s="189">
        <v>7.9534117647058826</v>
      </c>
      <c r="L170" s="190">
        <f t="shared" si="31"/>
        <v>0.66693726359723549</v>
      </c>
      <c r="M170" s="189"/>
      <c r="N170" s="190"/>
    </row>
    <row r="171" spans="2:14" x14ac:dyDescent="0.25">
      <c r="B171" s="119" t="s">
        <v>89</v>
      </c>
      <c r="C171" s="189">
        <v>7.98828125</v>
      </c>
      <c r="D171" s="190">
        <v>0.92879678205551919</v>
      </c>
      <c r="E171" s="189">
        <v>7.2506329113924046</v>
      </c>
      <c r="F171" s="190">
        <f t="shared" si="30"/>
        <v>-0.73764833860759538</v>
      </c>
      <c r="G171" s="189">
        <v>7.0207190737355267</v>
      </c>
      <c r="H171" s="190">
        <f t="shared" si="30"/>
        <v>-0.2299138376568779</v>
      </c>
      <c r="I171" s="189">
        <v>6.5264691597863038</v>
      </c>
      <c r="J171" s="190">
        <f t="shared" si="30"/>
        <v>-0.49424991394922291</v>
      </c>
      <c r="K171" s="189">
        <v>6.5689448441247</v>
      </c>
      <c r="L171" s="190">
        <f t="shared" si="31"/>
        <v>4.2475684338396213E-2</v>
      </c>
      <c r="M171" s="189"/>
      <c r="N171" s="190"/>
    </row>
    <row r="172" spans="2:14" x14ac:dyDescent="0.25">
      <c r="B172" s="119" t="s">
        <v>91</v>
      </c>
      <c r="C172" s="189">
        <v>6.2247324613555293</v>
      </c>
      <c r="D172" s="190">
        <v>-0.36968378229929311</v>
      </c>
      <c r="E172" s="189">
        <v>5.982193732193732</v>
      </c>
      <c r="F172" s="190">
        <f t="shared" si="30"/>
        <v>-0.24253872916179731</v>
      </c>
      <c r="G172" s="189">
        <v>6.2266714336789422</v>
      </c>
      <c r="H172" s="190">
        <f t="shared" si="30"/>
        <v>0.2444777014852102</v>
      </c>
      <c r="I172" s="189">
        <v>6.1283255086071984</v>
      </c>
      <c r="J172" s="190">
        <f t="shared" si="30"/>
        <v>-9.8345925071743778E-2</v>
      </c>
      <c r="K172" s="189">
        <v>6.1717967072297784</v>
      </c>
      <c r="L172" s="190">
        <f t="shared" si="31"/>
        <v>4.3471198622579976E-2</v>
      </c>
      <c r="M172" s="189"/>
      <c r="N172" s="190"/>
    </row>
    <row r="173" spans="2:14" x14ac:dyDescent="0.25">
      <c r="B173" s="119" t="s">
        <v>93</v>
      </c>
      <c r="C173" s="189">
        <v>8</v>
      </c>
      <c r="D173" s="190">
        <v>2.5942028985507246</v>
      </c>
      <c r="E173" s="189">
        <v>6.9024390243902438</v>
      </c>
      <c r="F173" s="190">
        <f t="shared" si="30"/>
        <v>-1.0975609756097562</v>
      </c>
      <c r="G173" s="189">
        <v>7.8496287128712874</v>
      </c>
      <c r="H173" s="190">
        <f t="shared" si="30"/>
        <v>0.94718968848104357</v>
      </c>
      <c r="I173" s="189">
        <v>7.0292553191489358</v>
      </c>
      <c r="J173" s="190">
        <f t="shared" si="30"/>
        <v>-0.82037339372235163</v>
      </c>
      <c r="K173" s="189">
        <v>5.8347953216374266</v>
      </c>
      <c r="L173" s="190">
        <f t="shared" si="31"/>
        <v>-1.1944599975115091</v>
      </c>
      <c r="M173" s="189"/>
      <c r="N173" s="190"/>
    </row>
    <row r="174" spans="2:14" x14ac:dyDescent="0.25">
      <c r="B174" s="119" t="s">
        <v>95</v>
      </c>
      <c r="C174" s="189">
        <v>5.0691003911342891</v>
      </c>
      <c r="D174" s="190">
        <v>-0.21564281128262941</v>
      </c>
      <c r="E174" s="189">
        <v>6.2885729331226958</v>
      </c>
      <c r="F174" s="190">
        <f t="shared" si="30"/>
        <v>1.2194725419884067</v>
      </c>
      <c r="G174" s="189">
        <v>6.1374871266735322</v>
      </c>
      <c r="H174" s="190">
        <f t="shared" si="30"/>
        <v>-0.15108580644916358</v>
      </c>
      <c r="I174" s="189">
        <v>5.7238356164383566</v>
      </c>
      <c r="J174" s="190">
        <f t="shared" si="30"/>
        <v>-0.41365151023517566</v>
      </c>
      <c r="K174" s="189">
        <v>6.7889048991354466</v>
      </c>
      <c r="L174" s="190">
        <f t="shared" si="31"/>
        <v>1.06506928269709</v>
      </c>
      <c r="M174" s="189"/>
      <c r="N174" s="190"/>
    </row>
    <row r="175" spans="2:14" ht="15.75" x14ac:dyDescent="0.25">
      <c r="B175" s="122" t="s">
        <v>32</v>
      </c>
      <c r="C175" s="191">
        <v>6.446249620406924</v>
      </c>
      <c r="D175" s="192">
        <v>-0.31768881604195975</v>
      </c>
      <c r="E175" s="191">
        <v>6.1666010756919851</v>
      </c>
      <c r="F175" s="192">
        <f t="shared" si="30"/>
        <v>-0.27964854471493883</v>
      </c>
      <c r="G175" s="191">
        <v>6.3556792873051222</v>
      </c>
      <c r="H175" s="192">
        <f t="shared" si="30"/>
        <v>0.18907821161313709</v>
      </c>
      <c r="I175" s="191">
        <v>6.4696081948264181</v>
      </c>
      <c r="J175" s="192">
        <f t="shared" si="30"/>
        <v>0.11392890752129592</v>
      </c>
      <c r="K175" s="191">
        <v>6.7810325887953127</v>
      </c>
      <c r="L175" s="192">
        <f t="shared" si="31"/>
        <v>0.31142439396889454</v>
      </c>
      <c r="M175" s="191">
        <v>6.8564930300807045</v>
      </c>
      <c r="N175" s="192">
        <v>1.9790483480546683E-2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9.319488817891374</v>
      </c>
      <c r="D185" s="190">
        <v>-1.2973942989917422</v>
      </c>
      <c r="E185" s="189">
        <v>6.3085714285714287</v>
      </c>
      <c r="F185" s="190">
        <f t="shared" ref="F185:J187" si="32">IFERROR(E185-C185,"-")</f>
        <v>-3.0109173893199452</v>
      </c>
      <c r="G185" s="189">
        <v>8.5574162679425836</v>
      </c>
      <c r="H185" s="190">
        <f t="shared" si="32"/>
        <v>2.2488448393711549</v>
      </c>
      <c r="I185" s="189">
        <v>8.6969696969696972</v>
      </c>
      <c r="J185" s="190">
        <f t="shared" si="32"/>
        <v>0.13955342902711365</v>
      </c>
      <c r="K185" s="189">
        <v>8.8498659517426272</v>
      </c>
      <c r="L185" s="190">
        <f t="shared" ref="L185:L187" si="33">IFERROR(K185-I185,"-")</f>
        <v>0.15289625477293001</v>
      </c>
      <c r="M185" s="189">
        <v>7.8496932515337425</v>
      </c>
      <c r="N185" s="190">
        <f t="shared" ref="N185:N191" si="34">IFERROR(M185-K185,"-")</f>
        <v>-1.0001727002088847</v>
      </c>
    </row>
    <row r="186" spans="1:15" x14ac:dyDescent="0.25">
      <c r="B186" s="119" t="s">
        <v>75</v>
      </c>
      <c r="C186" s="189">
        <v>6.2897196261682247</v>
      </c>
      <c r="D186" s="190">
        <v>-3.1202803738317755</v>
      </c>
      <c r="E186" s="189">
        <v>8.6111111111111107</v>
      </c>
      <c r="F186" s="190">
        <f t="shared" si="32"/>
        <v>2.3213914849428861</v>
      </c>
      <c r="G186" s="189">
        <v>5.5938303341902316</v>
      </c>
      <c r="H186" s="190">
        <f t="shared" si="32"/>
        <v>-3.0172807769208791</v>
      </c>
      <c r="I186" s="189">
        <v>7.5101123595505621</v>
      </c>
      <c r="J186" s="190">
        <f t="shared" si="32"/>
        <v>1.9162820253603305</v>
      </c>
      <c r="K186" s="189">
        <v>7.6536796536796539</v>
      </c>
      <c r="L186" s="190">
        <f t="shared" si="33"/>
        <v>0.14356729412909175</v>
      </c>
      <c r="M186" s="189">
        <v>6.2706552706552703</v>
      </c>
      <c r="N186" s="190">
        <f t="shared" si="34"/>
        <v>-1.3830243830243836</v>
      </c>
    </row>
    <row r="187" spans="1:15" x14ac:dyDescent="0.25">
      <c r="B187" s="119" t="s">
        <v>77</v>
      </c>
      <c r="C187" s="189">
        <v>7.180616740088106</v>
      </c>
      <c r="D187" s="190">
        <v>-2.0497355634349299</v>
      </c>
      <c r="E187" s="189">
        <v>5.25</v>
      </c>
      <c r="F187" s="190">
        <f t="shared" si="32"/>
        <v>-1.930616740088106</v>
      </c>
      <c r="G187" s="189">
        <v>7.1073446327683616</v>
      </c>
      <c r="H187" s="190">
        <f t="shared" si="32"/>
        <v>1.8573446327683616</v>
      </c>
      <c r="I187" s="189">
        <v>9.2798742138364787</v>
      </c>
      <c r="J187" s="190">
        <f t="shared" si="32"/>
        <v>2.1725295810681171</v>
      </c>
      <c r="K187" s="189">
        <v>7.7043918918918921</v>
      </c>
      <c r="L187" s="190">
        <f t="shared" si="33"/>
        <v>-1.5754823219445866</v>
      </c>
      <c r="M187" s="189">
        <v>7.7165354330708658</v>
      </c>
      <c r="N187" s="190">
        <f t="shared" si="34"/>
        <v>1.2143541178973649E-2</v>
      </c>
    </row>
    <row r="188" spans="1:15" x14ac:dyDescent="0.25">
      <c r="B188" s="119" t="s">
        <v>79</v>
      </c>
      <c r="C188" s="189" t="s">
        <v>252</v>
      </c>
      <c r="D188" s="190" t="s">
        <v>252</v>
      </c>
      <c r="E188" s="189">
        <v>5.2121212121212119</v>
      </c>
      <c r="F188" s="190" t="str">
        <f>IFERROR(E188-C188,"-")</f>
        <v>-</v>
      </c>
      <c r="G188" s="189">
        <v>6.235611510791367</v>
      </c>
      <c r="H188" s="190">
        <f>IFERROR(G188-E188,"-")</f>
        <v>1.0234902986701551</v>
      </c>
      <c r="I188" s="189">
        <v>7.8366197183098594</v>
      </c>
      <c r="J188" s="190">
        <f>IFERROR(I188-G188,"-")</f>
        <v>1.6010082075184924</v>
      </c>
      <c r="K188" s="189">
        <v>8.6806930693069315</v>
      </c>
      <c r="L188" s="190">
        <f>IFERROR(K188-I188,"-")</f>
        <v>0.84407335099707215</v>
      </c>
      <c r="M188" s="189">
        <v>5.963093145869947</v>
      </c>
      <c r="N188" s="190">
        <f t="shared" si="34"/>
        <v>-2.7175999234369845</v>
      </c>
    </row>
    <row r="189" spans="1:15" x14ac:dyDescent="0.25">
      <c r="B189" s="119" t="s">
        <v>81</v>
      </c>
      <c r="C189" s="189" t="s">
        <v>252</v>
      </c>
      <c r="D189" s="190" t="s">
        <v>252</v>
      </c>
      <c r="E189" s="189">
        <v>4.8250000000000002</v>
      </c>
      <c r="F189" s="190" t="str">
        <f t="shared" ref="F189:J197" si="35">IFERROR(E189-C189,"-")</f>
        <v>-</v>
      </c>
      <c r="G189" s="189">
        <v>6.1355140186915884</v>
      </c>
      <c r="H189" s="190">
        <f t="shared" si="35"/>
        <v>1.3105140186915882</v>
      </c>
      <c r="I189" s="189">
        <v>7.5637065637065639</v>
      </c>
      <c r="J189" s="190">
        <f t="shared" si="35"/>
        <v>1.4281925450149755</v>
      </c>
      <c r="K189" s="189">
        <v>8.140703517587939</v>
      </c>
      <c r="L189" s="190">
        <f t="shared" ref="L189:L197" si="36">IFERROR(K189-I189,"-")</f>
        <v>0.57699695388137506</v>
      </c>
      <c r="M189" s="189">
        <v>11.962085308056873</v>
      </c>
      <c r="N189" s="190">
        <f t="shared" si="34"/>
        <v>3.8213817904689336</v>
      </c>
    </row>
    <row r="190" spans="1:15" x14ac:dyDescent="0.25">
      <c r="B190" s="119" t="s">
        <v>122</v>
      </c>
      <c r="C190" s="189" t="s">
        <v>252</v>
      </c>
      <c r="D190" s="190" t="s">
        <v>252</v>
      </c>
      <c r="E190" s="189">
        <v>6.8023255813953485</v>
      </c>
      <c r="F190" s="190" t="str">
        <f t="shared" si="35"/>
        <v>-</v>
      </c>
      <c r="G190" s="189">
        <v>6.709677419354839</v>
      </c>
      <c r="H190" s="190">
        <f t="shared" si="35"/>
        <v>-9.2648162040509519E-2</v>
      </c>
      <c r="I190" s="189">
        <v>7.7424657534246579</v>
      </c>
      <c r="J190" s="190">
        <f t="shared" si="35"/>
        <v>1.032788334069819</v>
      </c>
      <c r="K190" s="189">
        <v>8.120075046904315</v>
      </c>
      <c r="L190" s="190">
        <f t="shared" si="36"/>
        <v>0.3776092934796571</v>
      </c>
      <c r="M190" s="189">
        <v>7.7861842105263159</v>
      </c>
      <c r="N190" s="190">
        <f t="shared" si="34"/>
        <v>-0.3338908363779991</v>
      </c>
    </row>
    <row r="191" spans="1:15" x14ac:dyDescent="0.25">
      <c r="B191" s="119" t="s">
        <v>85</v>
      </c>
      <c r="C191" s="189" t="s">
        <v>252</v>
      </c>
      <c r="D191" s="190" t="s">
        <v>252</v>
      </c>
      <c r="E191" s="189">
        <v>9.1930693069306937</v>
      </c>
      <c r="F191" s="190" t="str">
        <f t="shared" si="35"/>
        <v>-</v>
      </c>
      <c r="G191" s="189">
        <v>7.8844696969696972</v>
      </c>
      <c r="H191" s="190">
        <f t="shared" si="35"/>
        <v>-1.3085996099609964</v>
      </c>
      <c r="I191" s="189">
        <v>6.6075036075036078</v>
      </c>
      <c r="J191" s="190">
        <f t="shared" si="35"/>
        <v>-1.2769660894660895</v>
      </c>
      <c r="K191" s="189">
        <v>7.4171974522292992</v>
      </c>
      <c r="L191" s="190">
        <f t="shared" si="36"/>
        <v>0.80969384472569139</v>
      </c>
      <c r="M191" s="189">
        <v>7.7179487179487181</v>
      </c>
      <c r="N191" s="190">
        <f t="shared" si="34"/>
        <v>0.3007512657194189</v>
      </c>
    </row>
    <row r="192" spans="1:15" x14ac:dyDescent="0.25">
      <c r="B192" s="119" t="s">
        <v>87</v>
      </c>
      <c r="C192" s="189">
        <v>5.0167286245353164</v>
      </c>
      <c r="D192" s="190">
        <v>-5.0937976912541565</v>
      </c>
      <c r="E192" s="189">
        <v>4.776859504132231</v>
      </c>
      <c r="F192" s="190">
        <f t="shared" si="35"/>
        <v>-0.23986912040308539</v>
      </c>
      <c r="G192" s="189">
        <v>8.9580152671755719</v>
      </c>
      <c r="H192" s="190">
        <f t="shared" si="35"/>
        <v>4.1811557630433409</v>
      </c>
      <c r="I192" s="189">
        <v>7.5533199195171026</v>
      </c>
      <c r="J192" s="190">
        <f t="shared" si="35"/>
        <v>-1.4046953476584694</v>
      </c>
      <c r="K192" s="189">
        <v>6.4814814814814818</v>
      </c>
      <c r="L192" s="190">
        <f t="shared" si="36"/>
        <v>-1.0718384380356207</v>
      </c>
      <c r="M192" s="189"/>
      <c r="N192" s="190"/>
    </row>
    <row r="193" spans="2:15" x14ac:dyDescent="0.25">
      <c r="B193" s="119" t="s">
        <v>89</v>
      </c>
      <c r="C193" s="189">
        <v>6.0535714285714288</v>
      </c>
      <c r="D193" s="190">
        <v>-3.185034469551896</v>
      </c>
      <c r="E193" s="189">
        <v>6.3159999999999998</v>
      </c>
      <c r="F193" s="190">
        <f t="shared" si="35"/>
        <v>0.26242857142857101</v>
      </c>
      <c r="G193" s="189">
        <v>7.1208459214501509</v>
      </c>
      <c r="H193" s="190">
        <f t="shared" si="35"/>
        <v>0.8048459214501511</v>
      </c>
      <c r="I193" s="189">
        <v>7.6696165191740411</v>
      </c>
      <c r="J193" s="190">
        <f t="shared" si="35"/>
        <v>0.54877059772389014</v>
      </c>
      <c r="K193" s="189">
        <v>7.8940092165898621</v>
      </c>
      <c r="L193" s="190">
        <f t="shared" si="36"/>
        <v>0.22439269741582102</v>
      </c>
      <c r="M193" s="189"/>
      <c r="N193" s="190"/>
    </row>
    <row r="194" spans="2:15" x14ac:dyDescent="0.25">
      <c r="B194" s="119" t="s">
        <v>91</v>
      </c>
      <c r="C194" s="189">
        <v>7.6309523809523814</v>
      </c>
      <c r="D194" s="190">
        <v>-1.2109593837535009</v>
      </c>
      <c r="E194" s="189">
        <v>5.9019607843137258</v>
      </c>
      <c r="F194" s="190">
        <f t="shared" si="35"/>
        <v>-1.7289915966386555</v>
      </c>
      <c r="G194" s="189">
        <v>6.3746701846965701</v>
      </c>
      <c r="H194" s="190">
        <f t="shared" si="35"/>
        <v>0.47270940038284426</v>
      </c>
      <c r="I194" s="189">
        <v>6.2601880877742948</v>
      </c>
      <c r="J194" s="190">
        <f t="shared" si="35"/>
        <v>-0.11448209692227529</v>
      </c>
      <c r="K194" s="189">
        <v>6.36</v>
      </c>
      <c r="L194" s="190">
        <f t="shared" si="36"/>
        <v>9.9811912225705512E-2</v>
      </c>
      <c r="M194" s="189"/>
      <c r="N194" s="190"/>
    </row>
    <row r="195" spans="2:15" x14ac:dyDescent="0.25">
      <c r="B195" s="119" t="s">
        <v>93</v>
      </c>
      <c r="C195" s="189">
        <v>5.4861111111111107</v>
      </c>
      <c r="D195" s="190">
        <v>-3.2607638888888886</v>
      </c>
      <c r="E195" s="189">
        <v>7.4267515923566876</v>
      </c>
      <c r="F195" s="190">
        <f t="shared" si="35"/>
        <v>1.9406404812455769</v>
      </c>
      <c r="G195" s="189">
        <v>7.4951456310679614</v>
      </c>
      <c r="H195" s="190">
        <f t="shared" si="35"/>
        <v>6.8394038711273808E-2</v>
      </c>
      <c r="I195" s="189">
        <v>7.8169336384439356</v>
      </c>
      <c r="J195" s="190">
        <f t="shared" si="35"/>
        <v>0.32178800737597424</v>
      </c>
      <c r="K195" s="189">
        <v>6.4905660377358494</v>
      </c>
      <c r="L195" s="190">
        <f t="shared" si="36"/>
        <v>-1.3263676007080862</v>
      </c>
      <c r="M195" s="189"/>
      <c r="N195" s="190"/>
    </row>
    <row r="196" spans="2:15" x14ac:dyDescent="0.25">
      <c r="B196" s="119" t="s">
        <v>95</v>
      </c>
      <c r="C196" s="189">
        <v>5.2301587301587302</v>
      </c>
      <c r="D196" s="190">
        <v>-3.5128968253968251</v>
      </c>
      <c r="E196" s="189">
        <v>5.7030965391621127</v>
      </c>
      <c r="F196" s="190">
        <f t="shared" si="35"/>
        <v>0.47293780900338245</v>
      </c>
      <c r="G196" s="189">
        <v>6.3891213389121342</v>
      </c>
      <c r="H196" s="190">
        <f t="shared" si="35"/>
        <v>0.68602479975002151</v>
      </c>
      <c r="I196" s="189">
        <v>6.9157088122605366</v>
      </c>
      <c r="J196" s="190">
        <f t="shared" si="35"/>
        <v>0.52658747334840239</v>
      </c>
      <c r="K196" s="189">
        <v>6.6901408450704229</v>
      </c>
      <c r="L196" s="190">
        <f t="shared" si="36"/>
        <v>-0.22556796719011363</v>
      </c>
      <c r="M196" s="189"/>
      <c r="N196" s="190"/>
    </row>
    <row r="197" spans="2:15" ht="15.75" x14ac:dyDescent="0.25">
      <c r="B197" s="122" t="s">
        <v>32</v>
      </c>
      <c r="C197" s="191">
        <v>6.4966408268733851</v>
      </c>
      <c r="D197" s="192">
        <v>-2.7802822500496926</v>
      </c>
      <c r="E197" s="191">
        <v>6.2224880382775121</v>
      </c>
      <c r="F197" s="192">
        <f t="shared" si="35"/>
        <v>-0.274152788595873</v>
      </c>
      <c r="G197" s="191">
        <v>7.0339242722696431</v>
      </c>
      <c r="H197" s="192">
        <f t="shared" si="35"/>
        <v>0.81143623399213105</v>
      </c>
      <c r="I197" s="191">
        <v>7.4551912568306014</v>
      </c>
      <c r="J197" s="192">
        <f t="shared" si="35"/>
        <v>0.42126698456095824</v>
      </c>
      <c r="K197" s="191">
        <v>7.5349631493798306</v>
      </c>
      <c r="L197" s="192">
        <f t="shared" si="36"/>
        <v>7.9771892549229229E-2</v>
      </c>
      <c r="M197" s="191">
        <v>7.5226381461675578</v>
      </c>
      <c r="N197" s="192">
        <v>-0.48822839047217403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6.4727793696275073</v>
      </c>
      <c r="D207" s="190">
        <v>-2.5635842667361297</v>
      </c>
      <c r="E207" s="189">
        <v>6</v>
      </c>
      <c r="F207" s="190">
        <f t="shared" ref="F207:J209" si="37">IFERROR(E207-C207,"-")</f>
        <v>-0.47277936962750733</v>
      </c>
      <c r="G207" s="189">
        <v>5.4202586206896548</v>
      </c>
      <c r="H207" s="190">
        <f t="shared" si="37"/>
        <v>-0.5797413793103452</v>
      </c>
      <c r="I207" s="189">
        <v>7.4215976331360949</v>
      </c>
      <c r="J207" s="190">
        <f t="shared" si="37"/>
        <v>2.0013390124464401</v>
      </c>
      <c r="K207" s="189">
        <v>10.036101083032491</v>
      </c>
      <c r="L207" s="190">
        <f t="shared" ref="L207:L209" si="38">IFERROR(K207-I207,"-")</f>
        <v>2.6145034498963966</v>
      </c>
      <c r="M207" s="189">
        <v>8.822265625</v>
      </c>
      <c r="N207" s="190">
        <f t="shared" ref="N207:N213" si="39">IFERROR(M207-K207,"-")</f>
        <v>-1.2138354580324915</v>
      </c>
    </row>
    <row r="208" spans="2:15" x14ac:dyDescent="0.25">
      <c r="B208" s="119" t="s">
        <v>75</v>
      </c>
      <c r="C208" s="189">
        <v>7.0763358778625953</v>
      </c>
      <c r="D208" s="190">
        <v>-1.5368716693072155</v>
      </c>
      <c r="E208" s="189">
        <v>2.86046511627907</v>
      </c>
      <c r="F208" s="190">
        <f t="shared" si="37"/>
        <v>-4.2158707615835258</v>
      </c>
      <c r="G208" s="189">
        <v>5.7116883116883113</v>
      </c>
      <c r="H208" s="190">
        <f t="shared" si="37"/>
        <v>2.8512231954092413</v>
      </c>
      <c r="I208" s="189">
        <v>6.1691078561917445</v>
      </c>
      <c r="J208" s="190">
        <f t="shared" si="37"/>
        <v>0.45741954450343325</v>
      </c>
      <c r="K208" s="189">
        <v>9.6203288490284002</v>
      </c>
      <c r="L208" s="190">
        <f t="shared" si="38"/>
        <v>3.4512209928366557</v>
      </c>
      <c r="M208" s="189">
        <v>6.4498525073746311</v>
      </c>
      <c r="N208" s="190">
        <f t="shared" si="39"/>
        <v>-3.1704763416537691</v>
      </c>
    </row>
    <row r="209" spans="2:15" x14ac:dyDescent="0.25">
      <c r="B209" s="119" t="s">
        <v>77</v>
      </c>
      <c r="C209" s="189">
        <v>8.3571428571428577</v>
      </c>
      <c r="D209" s="190">
        <v>0.56175380815150344</v>
      </c>
      <c r="E209" s="189">
        <v>5.5</v>
      </c>
      <c r="F209" s="190">
        <f t="shared" si="37"/>
        <v>-2.8571428571428577</v>
      </c>
      <c r="G209" s="189">
        <v>6.5864527629233516</v>
      </c>
      <c r="H209" s="190">
        <f t="shared" si="37"/>
        <v>1.0864527629233516</v>
      </c>
      <c r="I209" s="189">
        <v>7.4685534591194971</v>
      </c>
      <c r="J209" s="190">
        <f t="shared" si="37"/>
        <v>0.88210069619614551</v>
      </c>
      <c r="K209" s="189">
        <v>10.040567951318458</v>
      </c>
      <c r="L209" s="190">
        <f t="shared" si="38"/>
        <v>2.5720144921989609</v>
      </c>
      <c r="M209" s="189">
        <v>7.5100548446069473</v>
      </c>
      <c r="N209" s="190">
        <f t="shared" si="39"/>
        <v>-2.5305131067115108</v>
      </c>
    </row>
    <row r="210" spans="2:15" x14ac:dyDescent="0.25">
      <c r="B210" s="119" t="s">
        <v>79</v>
      </c>
      <c r="C210" s="189" t="s">
        <v>252</v>
      </c>
      <c r="D210" s="190" t="s">
        <v>252</v>
      </c>
      <c r="E210" s="189">
        <v>2.84</v>
      </c>
      <c r="F210" s="190" t="str">
        <f>IFERROR(E210-C210,"-")</f>
        <v>-</v>
      </c>
      <c r="G210" s="189">
        <v>5.3230912476722532</v>
      </c>
      <c r="H210" s="190">
        <f>IFERROR(G210-E210,"-")</f>
        <v>2.4830912476722533</v>
      </c>
      <c r="I210" s="189">
        <v>7.0227048371174732</v>
      </c>
      <c r="J210" s="190">
        <f>IFERROR(I210-G210,"-")</f>
        <v>1.69961358944522</v>
      </c>
      <c r="K210" s="189">
        <v>8.3473684210526322</v>
      </c>
      <c r="L210" s="190">
        <f>IFERROR(K210-I210,"-")</f>
        <v>1.324663583935159</v>
      </c>
      <c r="M210" s="189">
        <v>7.1983050847457628</v>
      </c>
      <c r="N210" s="190">
        <f t="shared" si="39"/>
        <v>-1.1490633363068694</v>
      </c>
    </row>
    <row r="211" spans="2:15" x14ac:dyDescent="0.25">
      <c r="B211" s="119" t="s">
        <v>81</v>
      </c>
      <c r="C211" s="189" t="s">
        <v>252</v>
      </c>
      <c r="D211" s="190" t="s">
        <v>252</v>
      </c>
      <c r="E211" s="189">
        <v>4.5</v>
      </c>
      <c r="F211" s="190" t="str">
        <f t="shared" ref="F211:J219" si="40">IFERROR(E211-C211,"-")</f>
        <v>-</v>
      </c>
      <c r="G211" s="189">
        <v>7.1088270858524787</v>
      </c>
      <c r="H211" s="190">
        <f t="shared" si="40"/>
        <v>2.6088270858524787</v>
      </c>
      <c r="I211" s="189">
        <v>11.213178294573643</v>
      </c>
      <c r="J211" s="190">
        <f t="shared" si="40"/>
        <v>4.1043512087211642</v>
      </c>
      <c r="K211" s="189">
        <v>10.84819734345351</v>
      </c>
      <c r="L211" s="190">
        <f t="shared" ref="L211:L219" si="41">IFERROR(K211-I211,"-")</f>
        <v>-0.36498095112013296</v>
      </c>
      <c r="M211" s="189">
        <v>11.260714285714286</v>
      </c>
      <c r="N211" s="190">
        <f t="shared" si="39"/>
        <v>0.41251694226077618</v>
      </c>
    </row>
    <row r="212" spans="2:15" x14ac:dyDescent="0.25">
      <c r="B212" s="119" t="s">
        <v>83</v>
      </c>
      <c r="C212" s="189" t="s">
        <v>252</v>
      </c>
      <c r="D212" s="190" t="s">
        <v>252</v>
      </c>
      <c r="E212" s="189">
        <v>8.8541666666666661</v>
      </c>
      <c r="F212" s="190" t="str">
        <f t="shared" si="40"/>
        <v>-</v>
      </c>
      <c r="G212" s="189">
        <v>6.1521084337349397</v>
      </c>
      <c r="H212" s="190">
        <f t="shared" si="40"/>
        <v>-2.7020582329317264</v>
      </c>
      <c r="I212" s="189">
        <v>11.01419878296146</v>
      </c>
      <c r="J212" s="190">
        <f t="shared" si="40"/>
        <v>4.8620903492265199</v>
      </c>
      <c r="K212" s="189">
        <v>12.085648148148149</v>
      </c>
      <c r="L212" s="190">
        <f t="shared" si="41"/>
        <v>1.0714493651866892</v>
      </c>
      <c r="M212" s="189">
        <v>9.2015113350125937</v>
      </c>
      <c r="N212" s="190">
        <f t="shared" si="39"/>
        <v>-2.8841368131355551</v>
      </c>
    </row>
    <row r="213" spans="2:15" x14ac:dyDescent="0.25">
      <c r="B213" s="119" t="s">
        <v>85</v>
      </c>
      <c r="C213" s="189" t="s">
        <v>252</v>
      </c>
      <c r="D213" s="190" t="s">
        <v>252</v>
      </c>
      <c r="E213" s="189">
        <v>4.8</v>
      </c>
      <c r="F213" s="190" t="str">
        <f t="shared" si="40"/>
        <v>-</v>
      </c>
      <c r="G213" s="189">
        <v>6.0893952673093779</v>
      </c>
      <c r="H213" s="190">
        <f t="shared" si="40"/>
        <v>1.289395267309378</v>
      </c>
      <c r="I213" s="189">
        <v>9.6335260115606935</v>
      </c>
      <c r="J213" s="190">
        <f t="shared" si="40"/>
        <v>3.5441307442513157</v>
      </c>
      <c r="K213" s="189">
        <v>9.9510357815442561</v>
      </c>
      <c r="L213" s="190">
        <f t="shared" si="41"/>
        <v>0.31750976998356251</v>
      </c>
      <c r="M213" s="189">
        <v>10.221052631578948</v>
      </c>
      <c r="N213" s="190">
        <f t="shared" si="39"/>
        <v>0.27001685003469156</v>
      </c>
    </row>
    <row r="214" spans="2:15" x14ac:dyDescent="0.25">
      <c r="B214" s="119" t="s">
        <v>87</v>
      </c>
      <c r="C214" s="189">
        <v>8.0295857988165675</v>
      </c>
      <c r="D214" s="190">
        <v>-4.0315762806941358</v>
      </c>
      <c r="E214" s="189">
        <v>7.5269461077844309</v>
      </c>
      <c r="F214" s="190">
        <f t="shared" si="40"/>
        <v>-0.50263969103213668</v>
      </c>
      <c r="G214" s="189">
        <v>5.9843363561417968</v>
      </c>
      <c r="H214" s="190">
        <f t="shared" si="40"/>
        <v>-1.542609751642634</v>
      </c>
      <c r="I214" s="189">
        <v>10.585014409221902</v>
      </c>
      <c r="J214" s="190">
        <f t="shared" si="40"/>
        <v>4.600678053080105</v>
      </c>
      <c r="K214" s="189">
        <v>9.5925196850393704</v>
      </c>
      <c r="L214" s="190">
        <f t="shared" si="41"/>
        <v>-0.99249472418253148</v>
      </c>
      <c r="M214" s="189"/>
      <c r="N214" s="190"/>
    </row>
    <row r="215" spans="2:15" x14ac:dyDescent="0.25">
      <c r="B215" s="119" t="s">
        <v>89</v>
      </c>
      <c r="C215" s="189">
        <v>28.5</v>
      </c>
      <c r="D215" s="190">
        <v>19.409620991253647</v>
      </c>
      <c r="E215" s="189">
        <v>4.8483965014577262</v>
      </c>
      <c r="F215" s="190">
        <f t="shared" si="40"/>
        <v>-23.651603498542272</v>
      </c>
      <c r="G215" s="189">
        <v>7.141089108910891</v>
      </c>
      <c r="H215" s="190">
        <f t="shared" si="40"/>
        <v>2.2926926074531648</v>
      </c>
      <c r="I215" s="189">
        <v>9.3552795031055904</v>
      </c>
      <c r="J215" s="190">
        <f t="shared" si="40"/>
        <v>2.2141903941946994</v>
      </c>
      <c r="K215" s="189">
        <v>8.4372197309417043</v>
      </c>
      <c r="L215" s="190">
        <f t="shared" si="41"/>
        <v>-0.91805977216388612</v>
      </c>
      <c r="M215" s="189"/>
      <c r="N215" s="190"/>
    </row>
    <row r="216" spans="2:15" x14ac:dyDescent="0.25">
      <c r="B216" s="119" t="s">
        <v>91</v>
      </c>
      <c r="C216" s="189">
        <v>4.5789473684210522</v>
      </c>
      <c r="D216" s="190">
        <v>-4.5014384836689798</v>
      </c>
      <c r="E216" s="189">
        <v>5.0696202531645573</v>
      </c>
      <c r="F216" s="190">
        <f t="shared" si="40"/>
        <v>0.49067288474350512</v>
      </c>
      <c r="G216" s="189">
        <v>6.2877291960507762</v>
      </c>
      <c r="H216" s="190">
        <f t="shared" si="40"/>
        <v>1.2181089428862188</v>
      </c>
      <c r="I216" s="189">
        <v>9.9650067294751015</v>
      </c>
      <c r="J216" s="190">
        <f t="shared" si="40"/>
        <v>3.6772775334243253</v>
      </c>
      <c r="K216" s="189">
        <v>7.2849002849002851</v>
      </c>
      <c r="L216" s="190">
        <f t="shared" si="41"/>
        <v>-2.6801064445748164</v>
      </c>
      <c r="M216" s="189"/>
      <c r="N216" s="190"/>
    </row>
    <row r="217" spans="2:15" x14ac:dyDescent="0.25">
      <c r="B217" s="119" t="s">
        <v>93</v>
      </c>
      <c r="C217" s="189">
        <v>5.7807017543859649</v>
      </c>
      <c r="D217" s="190">
        <v>-1.4174689773213522</v>
      </c>
      <c r="E217" s="189">
        <v>5.1133200795228628</v>
      </c>
      <c r="F217" s="190">
        <f t="shared" si="40"/>
        <v>-0.66738167486310207</v>
      </c>
      <c r="G217" s="189">
        <v>5.8250773993808052</v>
      </c>
      <c r="H217" s="190">
        <f t="shared" si="40"/>
        <v>0.71175731985794233</v>
      </c>
      <c r="I217" s="189">
        <v>7.9652294853963834</v>
      </c>
      <c r="J217" s="190">
        <f t="shared" si="40"/>
        <v>2.1401520860155783</v>
      </c>
      <c r="K217" s="189">
        <v>5.5432300163132133</v>
      </c>
      <c r="L217" s="190">
        <f t="shared" si="41"/>
        <v>-2.4219994690831701</v>
      </c>
      <c r="M217" s="189"/>
      <c r="N217" s="190"/>
    </row>
    <row r="218" spans="2:15" x14ac:dyDescent="0.25">
      <c r="B218" s="119" t="s">
        <v>95</v>
      </c>
      <c r="C218" s="189">
        <v>6.3580246913580245</v>
      </c>
      <c r="D218" s="190">
        <v>-3.4590484793736822</v>
      </c>
      <c r="E218" s="189">
        <v>4.9749715585893064</v>
      </c>
      <c r="F218" s="190">
        <f t="shared" si="40"/>
        <v>-1.3830531327687181</v>
      </c>
      <c r="G218" s="189">
        <v>6.2163461538461542</v>
      </c>
      <c r="H218" s="190">
        <f t="shared" si="40"/>
        <v>1.2413745952568478</v>
      </c>
      <c r="I218" s="189">
        <v>9.3677419354838705</v>
      </c>
      <c r="J218" s="190">
        <f t="shared" si="40"/>
        <v>3.1513957816377163</v>
      </c>
      <c r="K218" s="189">
        <v>7.8854805725971371</v>
      </c>
      <c r="L218" s="190">
        <f t="shared" si="41"/>
        <v>-1.4822613628867334</v>
      </c>
      <c r="M218" s="189"/>
      <c r="N218" s="190"/>
    </row>
    <row r="219" spans="2:15" ht="15.75" x14ac:dyDescent="0.25">
      <c r="B219" s="122" t="s">
        <v>32</v>
      </c>
      <c r="C219" s="191">
        <v>7.0369206598586018</v>
      </c>
      <c r="D219" s="192">
        <v>-2.785076811696392</v>
      </c>
      <c r="E219" s="191">
        <v>5.1207054512139258</v>
      </c>
      <c r="F219" s="192">
        <f t="shared" si="40"/>
        <v>-1.916215208644676</v>
      </c>
      <c r="G219" s="191">
        <v>6.1094831911690921</v>
      </c>
      <c r="H219" s="192">
        <f t="shared" si="40"/>
        <v>0.98877773995516627</v>
      </c>
      <c r="I219" s="191">
        <v>8.8479387249380483</v>
      </c>
      <c r="J219" s="192">
        <f t="shared" si="40"/>
        <v>2.7384555337689562</v>
      </c>
      <c r="K219" s="191">
        <v>9.0189776553412919</v>
      </c>
      <c r="L219" s="192">
        <f t="shared" si="41"/>
        <v>0.17103893040324358</v>
      </c>
      <c r="M219" s="191">
        <v>8.3595411303861216</v>
      </c>
      <c r="N219" s="192">
        <v>-1.6844207340206587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9.319488817891374</v>
      </c>
      <c r="D229" s="190">
        <v>-1.2973942989917422</v>
      </c>
      <c r="E229" s="189">
        <v>6.3085714285714287</v>
      </c>
      <c r="F229" s="190">
        <f t="shared" ref="F229:J231" si="42">IFERROR(E229-C229,"-")</f>
        <v>-3.0109173893199452</v>
      </c>
      <c r="G229" s="189">
        <v>8.5574162679425836</v>
      </c>
      <c r="H229" s="190">
        <f t="shared" si="42"/>
        <v>2.2488448393711549</v>
      </c>
      <c r="I229" s="189">
        <v>8.6969696969696972</v>
      </c>
      <c r="J229" s="190">
        <f t="shared" si="42"/>
        <v>0.13955342902711365</v>
      </c>
      <c r="K229" s="189">
        <v>8.8498659517426272</v>
      </c>
      <c r="L229" s="190">
        <f t="shared" ref="L229:L231" si="43">IFERROR(K229-I229,"-")</f>
        <v>0.15289625477293001</v>
      </c>
      <c r="M229" s="189">
        <v>7.8496932515337425</v>
      </c>
      <c r="N229" s="190">
        <f t="shared" ref="N229:N235" si="44">IFERROR(M229-K229,"-")</f>
        <v>-1.0001727002088847</v>
      </c>
    </row>
    <row r="230" spans="2:15" x14ac:dyDescent="0.25">
      <c r="B230" s="119" t="s">
        <v>75</v>
      </c>
      <c r="C230" s="189">
        <v>6.2897196261682247</v>
      </c>
      <c r="D230" s="190">
        <v>-3.1202803738317755</v>
      </c>
      <c r="E230" s="189">
        <v>8.6111111111111107</v>
      </c>
      <c r="F230" s="190">
        <f t="shared" si="42"/>
        <v>2.3213914849428861</v>
      </c>
      <c r="G230" s="189">
        <v>5.5938303341902316</v>
      </c>
      <c r="H230" s="190">
        <f t="shared" si="42"/>
        <v>-3.0172807769208791</v>
      </c>
      <c r="I230" s="189">
        <v>7.5101123595505621</v>
      </c>
      <c r="J230" s="190">
        <f t="shared" si="42"/>
        <v>1.9162820253603305</v>
      </c>
      <c r="K230" s="189">
        <v>7.6536796536796539</v>
      </c>
      <c r="L230" s="190">
        <f t="shared" si="43"/>
        <v>0.14356729412909175</v>
      </c>
      <c r="M230" s="189">
        <v>6.2706552706552703</v>
      </c>
      <c r="N230" s="190">
        <f t="shared" si="44"/>
        <v>-1.3830243830243836</v>
      </c>
    </row>
    <row r="231" spans="2:15" x14ac:dyDescent="0.25">
      <c r="B231" s="119" t="s">
        <v>77</v>
      </c>
      <c r="C231" s="189">
        <v>7.180616740088106</v>
      </c>
      <c r="D231" s="190">
        <v>-2.0497355634349299</v>
      </c>
      <c r="E231" s="189">
        <v>5.25</v>
      </c>
      <c r="F231" s="190">
        <f t="shared" si="42"/>
        <v>-1.930616740088106</v>
      </c>
      <c r="G231" s="189">
        <v>7.1073446327683616</v>
      </c>
      <c r="H231" s="190">
        <f t="shared" si="42"/>
        <v>1.8573446327683616</v>
      </c>
      <c r="I231" s="189">
        <v>9.2798742138364787</v>
      </c>
      <c r="J231" s="190">
        <f t="shared" si="42"/>
        <v>2.1725295810681171</v>
      </c>
      <c r="K231" s="189">
        <v>7.7043918918918921</v>
      </c>
      <c r="L231" s="190">
        <f t="shared" si="43"/>
        <v>-1.5754823219445866</v>
      </c>
      <c r="M231" s="189">
        <v>7.7165354330708658</v>
      </c>
      <c r="N231" s="190">
        <f t="shared" si="44"/>
        <v>1.2143541178973649E-2</v>
      </c>
    </row>
    <row r="232" spans="2:15" x14ac:dyDescent="0.25">
      <c r="B232" s="119" t="s">
        <v>79</v>
      </c>
      <c r="C232" s="189" t="s">
        <v>252</v>
      </c>
      <c r="D232" s="190" t="s">
        <v>252</v>
      </c>
      <c r="E232" s="189">
        <v>5.2121212121212119</v>
      </c>
      <c r="F232" s="190" t="str">
        <f>IFERROR(E232-C232,"-")</f>
        <v>-</v>
      </c>
      <c r="G232" s="189">
        <v>6.235611510791367</v>
      </c>
      <c r="H232" s="190">
        <f>IFERROR(G232-E232,"-")</f>
        <v>1.0234902986701551</v>
      </c>
      <c r="I232" s="189">
        <v>7.8366197183098594</v>
      </c>
      <c r="J232" s="190">
        <f>IFERROR(I232-G232,"-")</f>
        <v>1.6010082075184924</v>
      </c>
      <c r="K232" s="189">
        <v>8.6806930693069315</v>
      </c>
      <c r="L232" s="190">
        <f>IFERROR(K232-I232,"-")</f>
        <v>0.84407335099707215</v>
      </c>
      <c r="M232" s="189">
        <v>5.963093145869947</v>
      </c>
      <c r="N232" s="190">
        <f t="shared" si="44"/>
        <v>-2.7175999234369845</v>
      </c>
    </row>
    <row r="233" spans="2:15" x14ac:dyDescent="0.25">
      <c r="B233" s="119" t="s">
        <v>81</v>
      </c>
      <c r="C233" s="189" t="s">
        <v>252</v>
      </c>
      <c r="D233" s="190" t="s">
        <v>252</v>
      </c>
      <c r="E233" s="189">
        <v>4.8250000000000002</v>
      </c>
      <c r="F233" s="190" t="str">
        <f t="shared" ref="F233:J241" si="45">IFERROR(E233-C233,"-")</f>
        <v>-</v>
      </c>
      <c r="G233" s="189">
        <v>6.1355140186915884</v>
      </c>
      <c r="H233" s="190">
        <f t="shared" si="45"/>
        <v>1.3105140186915882</v>
      </c>
      <c r="I233" s="189">
        <v>7.5637065637065639</v>
      </c>
      <c r="J233" s="190">
        <f t="shared" si="45"/>
        <v>1.4281925450149755</v>
      </c>
      <c r="K233" s="189">
        <v>8.140703517587939</v>
      </c>
      <c r="L233" s="190">
        <f t="shared" ref="L233:L241" si="46">IFERROR(K233-I233,"-")</f>
        <v>0.57699695388137506</v>
      </c>
      <c r="M233" s="189">
        <v>11.962085308056873</v>
      </c>
      <c r="N233" s="190">
        <f t="shared" si="44"/>
        <v>3.8213817904689336</v>
      </c>
    </row>
    <row r="234" spans="2:15" x14ac:dyDescent="0.25">
      <c r="B234" s="119" t="s">
        <v>83</v>
      </c>
      <c r="C234" s="189" t="s">
        <v>252</v>
      </c>
      <c r="D234" s="190" t="s">
        <v>252</v>
      </c>
      <c r="E234" s="189">
        <v>6.8023255813953485</v>
      </c>
      <c r="F234" s="190" t="str">
        <f t="shared" si="45"/>
        <v>-</v>
      </c>
      <c r="G234" s="189">
        <v>6.709677419354839</v>
      </c>
      <c r="H234" s="190">
        <f t="shared" si="45"/>
        <v>-9.2648162040509519E-2</v>
      </c>
      <c r="I234" s="189">
        <v>7.7424657534246579</v>
      </c>
      <c r="J234" s="190">
        <f t="shared" si="45"/>
        <v>1.032788334069819</v>
      </c>
      <c r="K234" s="189">
        <v>8.120075046904315</v>
      </c>
      <c r="L234" s="190">
        <f t="shared" si="46"/>
        <v>0.3776092934796571</v>
      </c>
      <c r="M234" s="189">
        <v>7.7861842105263159</v>
      </c>
      <c r="N234" s="190">
        <f t="shared" si="44"/>
        <v>-0.3338908363779991</v>
      </c>
    </row>
    <row r="235" spans="2:15" x14ac:dyDescent="0.25">
      <c r="B235" s="119" t="s">
        <v>85</v>
      </c>
      <c r="C235" s="189" t="s">
        <v>252</v>
      </c>
      <c r="D235" s="190" t="s">
        <v>252</v>
      </c>
      <c r="E235" s="189">
        <v>9.1930693069306937</v>
      </c>
      <c r="F235" s="190" t="str">
        <f t="shared" si="45"/>
        <v>-</v>
      </c>
      <c r="G235" s="189">
        <v>7.8844696969696972</v>
      </c>
      <c r="H235" s="190">
        <f t="shared" si="45"/>
        <v>-1.3085996099609964</v>
      </c>
      <c r="I235" s="189">
        <v>6.6075036075036078</v>
      </c>
      <c r="J235" s="190">
        <f t="shared" si="45"/>
        <v>-1.2769660894660895</v>
      </c>
      <c r="K235" s="189">
        <v>7.4171974522292992</v>
      </c>
      <c r="L235" s="190">
        <f t="shared" si="46"/>
        <v>0.80969384472569139</v>
      </c>
      <c r="M235" s="189">
        <v>7.7179487179487181</v>
      </c>
      <c r="N235" s="190">
        <f t="shared" si="44"/>
        <v>0.3007512657194189</v>
      </c>
    </row>
    <row r="236" spans="2:15" x14ac:dyDescent="0.25">
      <c r="B236" s="119" t="s">
        <v>87</v>
      </c>
      <c r="C236" s="189">
        <v>5.0167286245353164</v>
      </c>
      <c r="D236" s="190">
        <v>-5.0937976912541565</v>
      </c>
      <c r="E236" s="189">
        <v>4.776859504132231</v>
      </c>
      <c r="F236" s="190">
        <f t="shared" si="45"/>
        <v>-0.23986912040308539</v>
      </c>
      <c r="G236" s="189">
        <v>8.9580152671755719</v>
      </c>
      <c r="H236" s="190">
        <f t="shared" si="45"/>
        <v>4.1811557630433409</v>
      </c>
      <c r="I236" s="189">
        <v>7.5533199195171026</v>
      </c>
      <c r="J236" s="190">
        <f t="shared" si="45"/>
        <v>-1.4046953476584694</v>
      </c>
      <c r="K236" s="189">
        <v>6.4814814814814818</v>
      </c>
      <c r="L236" s="190">
        <f t="shared" si="46"/>
        <v>-1.0718384380356207</v>
      </c>
      <c r="M236" s="189"/>
      <c r="N236" s="190"/>
    </row>
    <row r="237" spans="2:15" x14ac:dyDescent="0.25">
      <c r="B237" s="119" t="s">
        <v>89</v>
      </c>
      <c r="C237" s="189">
        <v>6.0535714285714288</v>
      </c>
      <c r="D237" s="190">
        <v>-3.185034469551896</v>
      </c>
      <c r="E237" s="189">
        <v>6.3159999999999998</v>
      </c>
      <c r="F237" s="190">
        <f t="shared" si="45"/>
        <v>0.26242857142857101</v>
      </c>
      <c r="G237" s="189">
        <v>7.1208459214501509</v>
      </c>
      <c r="H237" s="190">
        <f t="shared" si="45"/>
        <v>0.8048459214501511</v>
      </c>
      <c r="I237" s="189">
        <v>7.6696165191740411</v>
      </c>
      <c r="J237" s="190">
        <f t="shared" si="45"/>
        <v>0.54877059772389014</v>
      </c>
      <c r="K237" s="189">
        <v>7.8940092165898621</v>
      </c>
      <c r="L237" s="190">
        <f t="shared" si="46"/>
        <v>0.22439269741582102</v>
      </c>
      <c r="M237" s="189"/>
      <c r="N237" s="190"/>
    </row>
    <row r="238" spans="2:15" x14ac:dyDescent="0.25">
      <c r="B238" s="119" t="s">
        <v>91</v>
      </c>
      <c r="C238" s="189">
        <v>7.6309523809523814</v>
      </c>
      <c r="D238" s="190">
        <v>-1.2109593837535009</v>
      </c>
      <c r="E238" s="189">
        <v>5.9019607843137258</v>
      </c>
      <c r="F238" s="190">
        <f t="shared" si="45"/>
        <v>-1.7289915966386555</v>
      </c>
      <c r="G238" s="189">
        <v>6.3746701846965701</v>
      </c>
      <c r="H238" s="190">
        <f t="shared" si="45"/>
        <v>0.47270940038284426</v>
      </c>
      <c r="I238" s="189">
        <v>6.2601880877742948</v>
      </c>
      <c r="J238" s="190">
        <f t="shared" si="45"/>
        <v>-0.11448209692227529</v>
      </c>
      <c r="K238" s="189">
        <v>6.36</v>
      </c>
      <c r="L238" s="190">
        <f t="shared" si="46"/>
        <v>9.9811912225705512E-2</v>
      </c>
      <c r="M238" s="189"/>
      <c r="N238" s="190"/>
    </row>
    <row r="239" spans="2:15" x14ac:dyDescent="0.25">
      <c r="B239" s="119" t="s">
        <v>93</v>
      </c>
      <c r="C239" s="189">
        <v>5.4861111111111107</v>
      </c>
      <c r="D239" s="190">
        <v>-3.2607638888888886</v>
      </c>
      <c r="E239" s="189">
        <v>7.4267515923566876</v>
      </c>
      <c r="F239" s="190">
        <f t="shared" si="45"/>
        <v>1.9406404812455769</v>
      </c>
      <c r="G239" s="189">
        <v>7.4951456310679614</v>
      </c>
      <c r="H239" s="190">
        <f t="shared" si="45"/>
        <v>6.8394038711273808E-2</v>
      </c>
      <c r="I239" s="189">
        <v>7.8169336384439356</v>
      </c>
      <c r="J239" s="190">
        <f t="shared" si="45"/>
        <v>0.32178800737597424</v>
      </c>
      <c r="K239" s="189">
        <v>6.4905660377358494</v>
      </c>
      <c r="L239" s="190">
        <f t="shared" si="46"/>
        <v>-1.3263676007080862</v>
      </c>
      <c r="M239" s="189"/>
      <c r="N239" s="190"/>
    </row>
    <row r="240" spans="2:15" x14ac:dyDescent="0.25">
      <c r="B240" s="119" t="s">
        <v>95</v>
      </c>
      <c r="C240" s="189">
        <v>5.2301587301587302</v>
      </c>
      <c r="D240" s="190">
        <v>-3.5128968253968251</v>
      </c>
      <c r="E240" s="189">
        <v>5.7030965391621127</v>
      </c>
      <c r="F240" s="190">
        <f t="shared" si="45"/>
        <v>0.47293780900338245</v>
      </c>
      <c r="G240" s="189">
        <v>6.3891213389121342</v>
      </c>
      <c r="H240" s="190">
        <f t="shared" si="45"/>
        <v>0.68602479975002151</v>
      </c>
      <c r="I240" s="189">
        <v>6.9157088122605366</v>
      </c>
      <c r="J240" s="190">
        <f t="shared" si="45"/>
        <v>0.52658747334840239</v>
      </c>
      <c r="K240" s="189">
        <v>6.6901408450704229</v>
      </c>
      <c r="L240" s="190">
        <f t="shared" si="46"/>
        <v>-0.22556796719011363</v>
      </c>
      <c r="M240" s="189"/>
      <c r="N240" s="190"/>
    </row>
    <row r="241" spans="2:15" ht="15.75" x14ac:dyDescent="0.25">
      <c r="B241" s="122" t="s">
        <v>32</v>
      </c>
      <c r="C241" s="191">
        <v>6.4966408268733851</v>
      </c>
      <c r="D241" s="192">
        <v>-2.7802822500496926</v>
      </c>
      <c r="E241" s="191">
        <v>6.2224880382775121</v>
      </c>
      <c r="F241" s="192">
        <f t="shared" si="45"/>
        <v>-0.274152788595873</v>
      </c>
      <c r="G241" s="191">
        <v>7.0339242722696431</v>
      </c>
      <c r="H241" s="192">
        <f t="shared" si="45"/>
        <v>0.81143623399213105</v>
      </c>
      <c r="I241" s="191">
        <v>7.4551912568306014</v>
      </c>
      <c r="J241" s="192">
        <f t="shared" si="45"/>
        <v>0.42126698456095824</v>
      </c>
      <c r="K241" s="191">
        <v>7.5349631493798306</v>
      </c>
      <c r="L241" s="192">
        <f t="shared" si="46"/>
        <v>7.9771892549229229E-2</v>
      </c>
      <c r="M241" s="191">
        <v>7.5226381461675578</v>
      </c>
      <c r="N241" s="192">
        <v>-0.48822839047217403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7.6333878887070377</v>
      </c>
      <c r="D251" s="190">
        <v>-0.25972375024783201</v>
      </c>
      <c r="E251" s="189">
        <v>5.2777777777777777</v>
      </c>
      <c r="F251" s="190">
        <f t="shared" ref="F251:J253" si="47">IFERROR(E251-C251,"-")</f>
        <v>-2.35561011092926</v>
      </c>
      <c r="G251" s="189">
        <v>7.3537117903930129</v>
      </c>
      <c r="H251" s="190">
        <f t="shared" si="47"/>
        <v>2.0759340126152352</v>
      </c>
      <c r="I251" s="189">
        <v>7.5425414364640888</v>
      </c>
      <c r="J251" s="190">
        <f t="shared" si="47"/>
        <v>0.18882964607107589</v>
      </c>
      <c r="K251" s="189">
        <v>8.7548701298701292</v>
      </c>
      <c r="L251" s="190">
        <f t="shared" ref="L251:L253" si="48">IFERROR(K251-I251,"-")</f>
        <v>1.2123286934060404</v>
      </c>
      <c r="M251" s="189">
        <v>7.822289156626506</v>
      </c>
      <c r="N251" s="190">
        <f t="shared" ref="N251:N257" si="49">IFERROR(M251-K251,"-")</f>
        <v>-0.93258097324362321</v>
      </c>
    </row>
    <row r="252" spans="2:15" x14ac:dyDescent="0.25">
      <c r="B252" s="119" t="s">
        <v>75</v>
      </c>
      <c r="C252" s="189">
        <v>6.9110486891385765</v>
      </c>
      <c r="D252" s="190">
        <v>-0.65821538012549308</v>
      </c>
      <c r="E252" s="189">
        <v>12</v>
      </c>
      <c r="F252" s="190">
        <f t="shared" si="47"/>
        <v>5.0889513108614235</v>
      </c>
      <c r="G252" s="189">
        <v>8.0563063063063058</v>
      </c>
      <c r="H252" s="190">
        <f t="shared" si="47"/>
        <v>-3.9436936936936942</v>
      </c>
      <c r="I252" s="189">
        <v>8.927819548872181</v>
      </c>
      <c r="J252" s="190">
        <f t="shared" si="47"/>
        <v>0.87151324256587515</v>
      </c>
      <c r="K252" s="189">
        <v>7.9670846394984327</v>
      </c>
      <c r="L252" s="190">
        <f t="shared" si="48"/>
        <v>-0.96073490937374828</v>
      </c>
      <c r="M252" s="189">
        <v>7.8127147766323022</v>
      </c>
      <c r="N252" s="190">
        <f t="shared" si="49"/>
        <v>-0.15436986286613052</v>
      </c>
    </row>
    <row r="253" spans="2:15" x14ac:dyDescent="0.25">
      <c r="B253" s="119" t="s">
        <v>77</v>
      </c>
      <c r="C253" s="189">
        <v>11.471631205673759</v>
      </c>
      <c r="D253" s="190">
        <v>3.6772589113014647</v>
      </c>
      <c r="E253" s="189">
        <v>1</v>
      </c>
      <c r="F253" s="190">
        <f t="shared" si="47"/>
        <v>-10.471631205673759</v>
      </c>
      <c r="G253" s="189">
        <v>7.788349514563107</v>
      </c>
      <c r="H253" s="190">
        <f t="shared" si="47"/>
        <v>6.788349514563107</v>
      </c>
      <c r="I253" s="189">
        <v>8.277899343544858</v>
      </c>
      <c r="J253" s="190">
        <f t="shared" si="47"/>
        <v>0.48954982898175103</v>
      </c>
      <c r="K253" s="189">
        <v>8.0641282565130261</v>
      </c>
      <c r="L253" s="190">
        <f t="shared" si="48"/>
        <v>-0.2137710870318319</v>
      </c>
      <c r="M253" s="189">
        <v>7.9</v>
      </c>
      <c r="N253" s="190">
        <f t="shared" si="49"/>
        <v>-0.16412825651302576</v>
      </c>
    </row>
    <row r="254" spans="2:15" x14ac:dyDescent="0.25">
      <c r="B254" s="119" t="s">
        <v>79</v>
      </c>
      <c r="C254" s="189" t="s">
        <v>252</v>
      </c>
      <c r="D254" s="190" t="s">
        <v>252</v>
      </c>
      <c r="E254" s="189" t="s">
        <v>252</v>
      </c>
      <c r="F254" s="190" t="str">
        <f>IFERROR(E254-C254,"-")</f>
        <v>-</v>
      </c>
      <c r="G254" s="189">
        <v>8.2225609756097562</v>
      </c>
      <c r="H254" s="190" t="str">
        <f>IFERROR(G254-E254,"-")</f>
        <v>-</v>
      </c>
      <c r="I254" s="189">
        <v>9.1930693069306937</v>
      </c>
      <c r="J254" s="190">
        <f>IFERROR(I254-G254,"-")</f>
        <v>0.9705083313209375</v>
      </c>
      <c r="K254" s="189">
        <v>7.3793103448275863</v>
      </c>
      <c r="L254" s="190">
        <f>IFERROR(K254-I254,"-")</f>
        <v>-1.8137589621031074</v>
      </c>
      <c r="M254" s="189">
        <v>8.34375</v>
      </c>
      <c r="N254" s="190">
        <f t="shared" si="49"/>
        <v>0.9644396551724137</v>
      </c>
    </row>
    <row r="255" spans="2:15" x14ac:dyDescent="0.25">
      <c r="B255" s="119" t="s">
        <v>81</v>
      </c>
      <c r="C255" s="189" t="s">
        <v>252</v>
      </c>
      <c r="D255" s="190" t="s">
        <v>252</v>
      </c>
      <c r="E255" s="189">
        <v>4.5999999999999996</v>
      </c>
      <c r="F255" s="190" t="str">
        <f t="shared" ref="F255:J263" si="50">IFERROR(E255-C255,"-")</f>
        <v>-</v>
      </c>
      <c r="G255" s="189">
        <v>4.4545454545454541</v>
      </c>
      <c r="H255" s="190">
        <f t="shared" si="50"/>
        <v>-0.1454545454545455</v>
      </c>
      <c r="I255" s="189">
        <v>5.1111111111111107</v>
      </c>
      <c r="J255" s="190">
        <f t="shared" si="50"/>
        <v>0.65656565656565657</v>
      </c>
      <c r="K255" s="189">
        <v>8.7727272727272734</v>
      </c>
      <c r="L255" s="190">
        <f t="shared" ref="L255:L263" si="51">IFERROR(K255-I255,"-")</f>
        <v>3.6616161616161627</v>
      </c>
      <c r="M255" s="189">
        <v>13.555555555555555</v>
      </c>
      <c r="N255" s="190">
        <f t="shared" si="49"/>
        <v>4.782828282828282</v>
      </c>
    </row>
    <row r="256" spans="2:15" x14ac:dyDescent="0.25">
      <c r="B256" s="119" t="s">
        <v>83</v>
      </c>
      <c r="C256" s="189" t="s">
        <v>252</v>
      </c>
      <c r="D256" s="190" t="s">
        <v>252</v>
      </c>
      <c r="E256" s="189">
        <v>10</v>
      </c>
      <c r="F256" s="190" t="str">
        <f t="shared" si="50"/>
        <v>-</v>
      </c>
      <c r="G256" s="189">
        <v>3.7391304347826089</v>
      </c>
      <c r="H256" s="190">
        <f t="shared" si="50"/>
        <v>-6.2608695652173907</v>
      </c>
      <c r="I256" s="189">
        <v>3</v>
      </c>
      <c r="J256" s="190">
        <f t="shared" si="50"/>
        <v>-0.73913043478260887</v>
      </c>
      <c r="K256" s="189">
        <v>4.666666666666667</v>
      </c>
      <c r="L256" s="190">
        <f t="shared" si="51"/>
        <v>1.666666666666667</v>
      </c>
      <c r="M256" s="189">
        <v>5.9130434782608692</v>
      </c>
      <c r="N256" s="190">
        <f t="shared" si="49"/>
        <v>1.2463768115942022</v>
      </c>
    </row>
    <row r="257" spans="2:15" x14ac:dyDescent="0.25">
      <c r="B257" s="119" t="s">
        <v>85</v>
      </c>
      <c r="C257" s="189" t="s">
        <v>252</v>
      </c>
      <c r="D257" s="190" t="s">
        <v>252</v>
      </c>
      <c r="E257" s="189">
        <v>7.9285714285714288</v>
      </c>
      <c r="F257" s="190" t="str">
        <f t="shared" si="50"/>
        <v>-</v>
      </c>
      <c r="G257" s="189">
        <v>8.5374999999999996</v>
      </c>
      <c r="H257" s="190">
        <f t="shared" si="50"/>
        <v>0.60892857142857082</v>
      </c>
      <c r="I257" s="189">
        <v>7</v>
      </c>
      <c r="J257" s="190">
        <f t="shared" si="50"/>
        <v>-1.5374999999999996</v>
      </c>
      <c r="K257" s="189">
        <v>8.4705882352941178</v>
      </c>
      <c r="L257" s="190">
        <f t="shared" si="51"/>
        <v>1.4705882352941178</v>
      </c>
      <c r="M257" s="189">
        <v>5.6956521739130439</v>
      </c>
      <c r="N257" s="190">
        <f t="shared" si="49"/>
        <v>-2.7749360613810738</v>
      </c>
    </row>
    <row r="258" spans="2:15" x14ac:dyDescent="0.25">
      <c r="B258" s="119" t="s">
        <v>87</v>
      </c>
      <c r="C258" s="189" t="s">
        <v>252</v>
      </c>
      <c r="D258" s="190" t="s">
        <v>252</v>
      </c>
      <c r="E258" s="189" t="s">
        <v>252</v>
      </c>
      <c r="F258" s="190" t="str">
        <f t="shared" si="50"/>
        <v>-</v>
      </c>
      <c r="G258" s="189">
        <v>23.428571428571427</v>
      </c>
      <c r="H258" s="190" t="str">
        <f t="shared" si="50"/>
        <v>-</v>
      </c>
      <c r="I258" s="189">
        <v>7.333333333333333</v>
      </c>
      <c r="J258" s="190">
        <f t="shared" si="50"/>
        <v>-16.095238095238095</v>
      </c>
      <c r="K258" s="189">
        <v>6.44</v>
      </c>
      <c r="L258" s="190">
        <f t="shared" si="51"/>
        <v>-0.89333333333333265</v>
      </c>
      <c r="M258" s="189"/>
      <c r="N258" s="190"/>
    </row>
    <row r="259" spans="2:15" x14ac:dyDescent="0.25">
      <c r="B259" s="119" t="s">
        <v>89</v>
      </c>
      <c r="C259" s="189">
        <v>3</v>
      </c>
      <c r="D259" s="190">
        <v>-2</v>
      </c>
      <c r="E259" s="189">
        <v>6.666666666666667</v>
      </c>
      <c r="F259" s="190">
        <f t="shared" si="50"/>
        <v>3.666666666666667</v>
      </c>
      <c r="G259" s="189">
        <v>6</v>
      </c>
      <c r="H259" s="190">
        <f t="shared" si="50"/>
        <v>-0.66666666666666696</v>
      </c>
      <c r="I259" s="189">
        <v>3.8333333333333335</v>
      </c>
      <c r="J259" s="190">
        <f t="shared" si="50"/>
        <v>-2.1666666666666665</v>
      </c>
      <c r="K259" s="189">
        <v>9.4</v>
      </c>
      <c r="L259" s="190">
        <f t="shared" si="51"/>
        <v>5.5666666666666664</v>
      </c>
      <c r="M259" s="189"/>
      <c r="N259" s="190"/>
    </row>
    <row r="260" spans="2:15" x14ac:dyDescent="0.25">
      <c r="B260" s="119" t="s">
        <v>91</v>
      </c>
      <c r="C260" s="189">
        <v>1.5</v>
      </c>
      <c r="D260" s="190">
        <v>-5.0454545454545459</v>
      </c>
      <c r="E260" s="189">
        <v>6.0175438596491224</v>
      </c>
      <c r="F260" s="190">
        <f t="shared" si="50"/>
        <v>4.5175438596491224</v>
      </c>
      <c r="G260" s="189">
        <v>6.2674418604651159</v>
      </c>
      <c r="H260" s="190">
        <f t="shared" si="50"/>
        <v>0.24989800081599345</v>
      </c>
      <c r="I260" s="189">
        <v>7.0779220779220777</v>
      </c>
      <c r="J260" s="190">
        <f t="shared" si="50"/>
        <v>0.81048021745696186</v>
      </c>
      <c r="K260" s="189">
        <v>6.3295454545454541</v>
      </c>
      <c r="L260" s="190">
        <f t="shared" si="51"/>
        <v>-0.74837662337662358</v>
      </c>
      <c r="M260" s="189"/>
      <c r="N260" s="190"/>
    </row>
    <row r="261" spans="2:15" x14ac:dyDescent="0.25">
      <c r="B261" s="119" t="s">
        <v>93</v>
      </c>
      <c r="C261" s="189">
        <v>3.6666666666666665</v>
      </c>
      <c r="D261" s="190">
        <v>-4.2904290429042913</v>
      </c>
      <c r="E261" s="189">
        <v>6.7192374350086652</v>
      </c>
      <c r="F261" s="190">
        <f t="shared" si="50"/>
        <v>3.0525707683419987</v>
      </c>
      <c r="G261" s="189">
        <v>6.6938775510204085</v>
      </c>
      <c r="H261" s="190">
        <f t="shared" si="50"/>
        <v>-2.5359883988256726E-2</v>
      </c>
      <c r="I261" s="189">
        <v>6.2519181585677748</v>
      </c>
      <c r="J261" s="190">
        <f t="shared" si="50"/>
        <v>-0.44195939245263371</v>
      </c>
      <c r="K261" s="189">
        <v>7.6789883268482493</v>
      </c>
      <c r="L261" s="190">
        <f t="shared" si="51"/>
        <v>1.4270701682804745</v>
      </c>
      <c r="M261" s="189"/>
      <c r="N261" s="190"/>
    </row>
    <row r="262" spans="2:15" x14ac:dyDescent="0.25">
      <c r="B262" s="119" t="s">
        <v>95</v>
      </c>
      <c r="C262" s="189">
        <v>8.5</v>
      </c>
      <c r="D262" s="190">
        <v>0.70376175548589348</v>
      </c>
      <c r="E262" s="189">
        <v>7.9391480730223121</v>
      </c>
      <c r="F262" s="190">
        <f t="shared" si="50"/>
        <v>-0.56085192697768793</v>
      </c>
      <c r="G262" s="189">
        <v>7.3633093525179856</v>
      </c>
      <c r="H262" s="190">
        <f t="shared" si="50"/>
        <v>-0.5758387205043265</v>
      </c>
      <c r="I262" s="189">
        <v>7.2767857142857144</v>
      </c>
      <c r="J262" s="190">
        <f t="shared" si="50"/>
        <v>-8.6523638232271161E-2</v>
      </c>
      <c r="K262" s="189">
        <v>7.2662721893491122</v>
      </c>
      <c r="L262" s="190">
        <f t="shared" si="51"/>
        <v>-1.0513524936602181E-2</v>
      </c>
      <c r="M262" s="189"/>
      <c r="N262" s="190"/>
    </row>
    <row r="263" spans="2:15" ht="15.75" x14ac:dyDescent="0.25">
      <c r="B263" s="122" t="s">
        <v>32</v>
      </c>
      <c r="C263" s="191">
        <v>7.7675593734209194</v>
      </c>
      <c r="D263" s="192">
        <v>7.3572552992583695E-2</v>
      </c>
      <c r="E263" s="191">
        <v>7.0028129395218004</v>
      </c>
      <c r="F263" s="192">
        <f t="shared" si="50"/>
        <v>-0.764746433899119</v>
      </c>
      <c r="G263" s="191">
        <v>7.4280986762936223</v>
      </c>
      <c r="H263" s="192">
        <f t="shared" si="50"/>
        <v>0.42528573677182191</v>
      </c>
      <c r="I263" s="191">
        <v>7.6280140883229475</v>
      </c>
      <c r="J263" s="192">
        <f t="shared" si="50"/>
        <v>0.19991541202932517</v>
      </c>
      <c r="K263" s="191">
        <v>7.8162845385067605</v>
      </c>
      <c r="L263" s="192">
        <f t="shared" si="51"/>
        <v>0.18827045018381305</v>
      </c>
      <c r="M263" s="191">
        <v>7.8753269398430685</v>
      </c>
      <c r="N263" s="192">
        <v>-0.30208435450975557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7.4640423921271761</v>
      </c>
      <c r="D273" s="190">
        <v>-0.33234936045014329</v>
      </c>
      <c r="E273" s="189">
        <v>7.625</v>
      </c>
      <c r="F273" s="190">
        <f t="shared" ref="F273:J275" si="52">IFERROR(E273-C273,"-")</f>
        <v>0.16095760787282387</v>
      </c>
      <c r="G273" s="189">
        <v>7.1120689655172411</v>
      </c>
      <c r="H273" s="190">
        <f t="shared" si="52"/>
        <v>-0.5129310344827589</v>
      </c>
      <c r="I273" s="189">
        <v>7.5795454545454541</v>
      </c>
      <c r="J273" s="190">
        <f t="shared" si="52"/>
        <v>0.46747648902821304</v>
      </c>
      <c r="K273" s="189">
        <v>6.8472505091649696</v>
      </c>
      <c r="L273" s="190">
        <f t="shared" ref="L273:L275" si="53">IFERROR(K273-I273,"-")</f>
        <v>-0.73229494538048456</v>
      </c>
      <c r="M273" s="189">
        <v>7.7660818713450288</v>
      </c>
      <c r="N273" s="190">
        <f t="shared" ref="N273:N279" si="54">IFERROR(M273-K273,"-")</f>
        <v>0.91883136218005923</v>
      </c>
    </row>
    <row r="274" spans="2:14" x14ac:dyDescent="0.25">
      <c r="B274" s="119" t="s">
        <v>75</v>
      </c>
      <c r="C274" s="189">
        <v>6.8924930491195555</v>
      </c>
      <c r="D274" s="190">
        <v>-0.68174666465504163</v>
      </c>
      <c r="E274" s="189">
        <v>3.1818181818181817</v>
      </c>
      <c r="F274" s="190">
        <f t="shared" si="52"/>
        <v>-3.7106748673013739</v>
      </c>
      <c r="G274" s="189">
        <v>5.7731958762886597</v>
      </c>
      <c r="H274" s="190">
        <f t="shared" si="52"/>
        <v>2.5913776944704781</v>
      </c>
      <c r="I274" s="189">
        <v>7.9409190371991247</v>
      </c>
      <c r="J274" s="190">
        <f t="shared" si="52"/>
        <v>2.167723160910465</v>
      </c>
      <c r="K274" s="189">
        <v>7.9557739557739557</v>
      </c>
      <c r="L274" s="190">
        <f t="shared" si="53"/>
        <v>1.4854918574831011E-2</v>
      </c>
      <c r="M274" s="189">
        <v>8.9305555555555554</v>
      </c>
      <c r="N274" s="190">
        <f t="shared" si="54"/>
        <v>0.97478159978159962</v>
      </c>
    </row>
    <row r="275" spans="2:14" x14ac:dyDescent="0.25">
      <c r="B275" s="119" t="s">
        <v>77</v>
      </c>
      <c r="C275" s="189">
        <v>8.9118942731277535</v>
      </c>
      <c r="D275" s="190">
        <v>1.3743332975179978</v>
      </c>
      <c r="E275" s="189">
        <v>4.2666666666666666</v>
      </c>
      <c r="F275" s="190">
        <f t="shared" si="52"/>
        <v>-4.6452276064610869</v>
      </c>
      <c r="G275" s="189">
        <v>8.4865900383141764</v>
      </c>
      <c r="H275" s="190">
        <f t="shared" si="52"/>
        <v>4.2199233716475097</v>
      </c>
      <c r="I275" s="189">
        <v>8.3464285714285715</v>
      </c>
      <c r="J275" s="190">
        <f t="shared" si="52"/>
        <v>-0.14016146688560482</v>
      </c>
      <c r="K275" s="189">
        <v>6.3968609865470851</v>
      </c>
      <c r="L275" s="190">
        <f t="shared" si="53"/>
        <v>-1.9495675848814864</v>
      </c>
      <c r="M275" s="189">
        <v>7.2537764350453173</v>
      </c>
      <c r="N275" s="190">
        <f t="shared" si="54"/>
        <v>0.8569154484982322</v>
      </c>
    </row>
    <row r="276" spans="2:14" x14ac:dyDescent="0.25">
      <c r="B276" s="119" t="s">
        <v>79</v>
      </c>
      <c r="C276" s="189" t="s">
        <v>252</v>
      </c>
      <c r="D276" s="190" t="s">
        <v>252</v>
      </c>
      <c r="E276" s="189" t="s">
        <v>252</v>
      </c>
      <c r="F276" s="190" t="str">
        <f>IFERROR(E276-C276,"-")</f>
        <v>-</v>
      </c>
      <c r="G276" s="189">
        <v>7.2406417112299462</v>
      </c>
      <c r="H276" s="190" t="str">
        <f>IFERROR(G276-E276,"-")</f>
        <v>-</v>
      </c>
      <c r="I276" s="189">
        <v>8.6014234875444835</v>
      </c>
      <c r="J276" s="190">
        <f>IFERROR(I276-G276,"-")</f>
        <v>1.3607817763145373</v>
      </c>
      <c r="K276" s="189">
        <v>9.5833333333333339</v>
      </c>
      <c r="L276" s="190">
        <f>IFERROR(K276-I276,"-")</f>
        <v>0.98190984578885043</v>
      </c>
      <c r="M276" s="189">
        <v>9.4421052631578952</v>
      </c>
      <c r="N276" s="190">
        <f t="shared" si="54"/>
        <v>-0.1412280701754387</v>
      </c>
    </row>
    <row r="277" spans="2:14" x14ac:dyDescent="0.25">
      <c r="B277" s="119" t="s">
        <v>81</v>
      </c>
      <c r="C277" s="189" t="s">
        <v>252</v>
      </c>
      <c r="D277" s="190" t="s">
        <v>252</v>
      </c>
      <c r="E277" s="189">
        <v>3.6666666666666665</v>
      </c>
      <c r="F277" s="190" t="str">
        <f t="shared" ref="F277:J285" si="55">IFERROR(E277-C277,"-")</f>
        <v>-</v>
      </c>
      <c r="G277" s="189">
        <v>6</v>
      </c>
      <c r="H277" s="190">
        <f t="shared" si="55"/>
        <v>2.3333333333333335</v>
      </c>
      <c r="I277" s="189">
        <v>4.75</v>
      </c>
      <c r="J277" s="190">
        <f t="shared" si="55"/>
        <v>-1.25</v>
      </c>
      <c r="K277" s="189">
        <v>5.0714285714285712</v>
      </c>
      <c r="L277" s="190">
        <f t="shared" ref="L277:L285" si="56">IFERROR(K277-I277,"-")</f>
        <v>0.32142857142857117</v>
      </c>
      <c r="M277" s="189">
        <v>5.6428571428571432</v>
      </c>
      <c r="N277" s="190">
        <f t="shared" si="54"/>
        <v>0.57142857142857206</v>
      </c>
    </row>
    <row r="278" spans="2:14" x14ac:dyDescent="0.25">
      <c r="B278" s="119" t="s">
        <v>83</v>
      </c>
      <c r="C278" s="189" t="s">
        <v>252</v>
      </c>
      <c r="D278" s="190" t="s">
        <v>252</v>
      </c>
      <c r="E278" s="189">
        <v>2.75</v>
      </c>
      <c r="F278" s="190" t="str">
        <f t="shared" si="55"/>
        <v>-</v>
      </c>
      <c r="G278" s="189">
        <v>3.8333333333333335</v>
      </c>
      <c r="H278" s="190">
        <f t="shared" si="55"/>
        <v>1.0833333333333335</v>
      </c>
      <c r="I278" s="189">
        <v>3.8181818181818183</v>
      </c>
      <c r="J278" s="190">
        <f t="shared" si="55"/>
        <v>-1.5151515151515138E-2</v>
      </c>
      <c r="K278" s="189">
        <v>4.8</v>
      </c>
      <c r="L278" s="190">
        <f t="shared" si="56"/>
        <v>0.98181818181818148</v>
      </c>
      <c r="M278" s="189">
        <v>7.2173913043478262</v>
      </c>
      <c r="N278" s="190">
        <f t="shared" si="54"/>
        <v>2.4173913043478263</v>
      </c>
    </row>
    <row r="279" spans="2:14" x14ac:dyDescent="0.25">
      <c r="B279" s="119" t="s">
        <v>85</v>
      </c>
      <c r="C279" s="189" t="s">
        <v>252</v>
      </c>
      <c r="D279" s="190" t="s">
        <v>252</v>
      </c>
      <c r="E279" s="189">
        <v>2</v>
      </c>
      <c r="F279" s="190" t="str">
        <f t="shared" si="55"/>
        <v>-</v>
      </c>
      <c r="G279" s="189">
        <v>3.4827586206896552</v>
      </c>
      <c r="H279" s="190">
        <f t="shared" si="55"/>
        <v>1.4827586206896552</v>
      </c>
      <c r="I279" s="189">
        <v>8.615384615384615</v>
      </c>
      <c r="J279" s="190">
        <f t="shared" si="55"/>
        <v>5.1326259946949602</v>
      </c>
      <c r="K279" s="189">
        <v>5.84</v>
      </c>
      <c r="L279" s="190">
        <f t="shared" si="56"/>
        <v>-2.7753846153846151</v>
      </c>
      <c r="M279" s="189">
        <v>7</v>
      </c>
      <c r="N279" s="190">
        <f t="shared" si="54"/>
        <v>1.1600000000000001</v>
      </c>
    </row>
    <row r="280" spans="2:14" x14ac:dyDescent="0.25">
      <c r="B280" s="119" t="s">
        <v>87</v>
      </c>
      <c r="C280" s="189">
        <v>5.666666666666667</v>
      </c>
      <c r="D280" s="190">
        <v>-8.1794871794871788</v>
      </c>
      <c r="E280" s="189" t="s">
        <v>252</v>
      </c>
      <c r="F280" s="190" t="str">
        <f t="shared" si="55"/>
        <v>-</v>
      </c>
      <c r="G280" s="189">
        <v>11.222222222222221</v>
      </c>
      <c r="H280" s="190" t="str">
        <f t="shared" si="55"/>
        <v>-</v>
      </c>
      <c r="I280" s="189">
        <v>5.875</v>
      </c>
      <c r="J280" s="190">
        <f t="shared" si="55"/>
        <v>-5.3472222222222214</v>
      </c>
      <c r="K280" s="189">
        <v>1</v>
      </c>
      <c r="L280" s="190">
        <f t="shared" si="56"/>
        <v>-4.875</v>
      </c>
      <c r="M280" s="189"/>
      <c r="N280" s="190"/>
    </row>
    <row r="281" spans="2:14" x14ac:dyDescent="0.25">
      <c r="B281" s="119" t="s">
        <v>89</v>
      </c>
      <c r="C281" s="189" t="s">
        <v>252</v>
      </c>
      <c r="D281" s="190" t="s">
        <v>252</v>
      </c>
      <c r="E281" s="189" t="s">
        <v>252</v>
      </c>
      <c r="F281" s="190" t="str">
        <f t="shared" si="55"/>
        <v>-</v>
      </c>
      <c r="G281" s="189" t="s">
        <v>252</v>
      </c>
      <c r="H281" s="190" t="str">
        <f t="shared" si="55"/>
        <v>-</v>
      </c>
      <c r="I281" s="189">
        <v>4.8181818181818183</v>
      </c>
      <c r="J281" s="190" t="str">
        <f t="shared" si="55"/>
        <v>-</v>
      </c>
      <c r="K281" s="189">
        <v>8.5</v>
      </c>
      <c r="L281" s="190">
        <f t="shared" si="56"/>
        <v>3.6818181818181817</v>
      </c>
      <c r="M281" s="189"/>
      <c r="N281" s="190"/>
    </row>
    <row r="282" spans="2:14" x14ac:dyDescent="0.25">
      <c r="B282" s="119" t="s">
        <v>91</v>
      </c>
      <c r="C282" s="189">
        <v>5.807017543859649</v>
      </c>
      <c r="D282" s="190">
        <v>0.18158799059504371</v>
      </c>
      <c r="E282" s="189">
        <v>3.140845070422535</v>
      </c>
      <c r="F282" s="190">
        <f t="shared" si="55"/>
        <v>-2.6661724734371139</v>
      </c>
      <c r="G282" s="189">
        <v>4.0529801324503314</v>
      </c>
      <c r="H282" s="190">
        <f t="shared" si="55"/>
        <v>0.91213506202779637</v>
      </c>
      <c r="I282" s="189">
        <v>4.2424242424242422</v>
      </c>
      <c r="J282" s="190">
        <f t="shared" si="55"/>
        <v>0.18944410997391081</v>
      </c>
      <c r="K282" s="189">
        <v>4.9301310043668121</v>
      </c>
      <c r="L282" s="190">
        <f t="shared" si="56"/>
        <v>0.68770676194256986</v>
      </c>
      <c r="M282" s="189"/>
      <c r="N282" s="190"/>
    </row>
    <row r="283" spans="2:14" x14ac:dyDescent="0.25">
      <c r="B283" s="119" t="s">
        <v>93</v>
      </c>
      <c r="C283" s="189">
        <v>8.5714285714285712</v>
      </c>
      <c r="D283" s="190">
        <v>0.37586142670888378</v>
      </c>
      <c r="E283" s="189">
        <v>7.8885941644562338</v>
      </c>
      <c r="F283" s="190">
        <f t="shared" si="55"/>
        <v>-0.68283440697233733</v>
      </c>
      <c r="G283" s="189">
        <v>7.0791366906474824</v>
      </c>
      <c r="H283" s="190">
        <f t="shared" si="55"/>
        <v>-0.80945747380875144</v>
      </c>
      <c r="I283" s="189">
        <v>7.3499079189686922</v>
      </c>
      <c r="J283" s="190">
        <f t="shared" si="55"/>
        <v>0.27077122832120981</v>
      </c>
      <c r="K283" s="189">
        <v>6.8747591522158</v>
      </c>
      <c r="L283" s="190">
        <f t="shared" si="56"/>
        <v>-0.47514876675289219</v>
      </c>
      <c r="M283" s="189"/>
      <c r="N283" s="190"/>
    </row>
    <row r="284" spans="2:14" x14ac:dyDescent="0.25">
      <c r="B284" s="119" t="s">
        <v>95</v>
      </c>
      <c r="C284" s="189">
        <v>4.583333333333333</v>
      </c>
      <c r="D284" s="190">
        <v>-2.1572431633407243</v>
      </c>
      <c r="E284" s="189">
        <v>7.285333333333333</v>
      </c>
      <c r="F284" s="190">
        <f t="shared" si="55"/>
        <v>2.702</v>
      </c>
      <c r="G284" s="189">
        <v>6.9846153846153847</v>
      </c>
      <c r="H284" s="190">
        <f t="shared" si="55"/>
        <v>-0.30071794871794832</v>
      </c>
      <c r="I284" s="189">
        <v>6.8734622144112478</v>
      </c>
      <c r="J284" s="190">
        <f t="shared" si="55"/>
        <v>-0.11115317020413684</v>
      </c>
      <c r="K284" s="189">
        <v>7.6053719008264462</v>
      </c>
      <c r="L284" s="190">
        <f t="shared" si="56"/>
        <v>0.73190968641519838</v>
      </c>
      <c r="M284" s="189"/>
      <c r="N284" s="190"/>
    </row>
    <row r="285" spans="2:14" ht="15.75" x14ac:dyDescent="0.25">
      <c r="B285" s="122" t="s">
        <v>32</v>
      </c>
      <c r="C285" s="191">
        <v>7.288641975308642</v>
      </c>
      <c r="D285" s="192">
        <v>-0.40819133123371465</v>
      </c>
      <c r="E285" s="191">
        <v>6.7138331573389651</v>
      </c>
      <c r="F285" s="192">
        <f t="shared" si="55"/>
        <v>-0.57480881796967687</v>
      </c>
      <c r="G285" s="191">
        <v>6.860990860990861</v>
      </c>
      <c r="H285" s="192">
        <f t="shared" si="55"/>
        <v>0.14715770365189584</v>
      </c>
      <c r="I285" s="191">
        <v>7.4090121317157713</v>
      </c>
      <c r="J285" s="192">
        <f t="shared" si="55"/>
        <v>0.54802127072491036</v>
      </c>
      <c r="K285" s="191">
        <v>6.9926766752105456</v>
      </c>
      <c r="L285" s="192">
        <f t="shared" si="56"/>
        <v>-0.41633545650522574</v>
      </c>
      <c r="M285" s="191">
        <v>8.0099188458070341</v>
      </c>
      <c r="N285" s="192">
        <v>0.85762774068574021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6F1F0-F62C-4A19-91FF-8DFEDBF9235D}">
  <sheetPr>
    <tabColor theme="4" tint="0.79998168889431442"/>
  </sheetPr>
  <dimension ref="A4:O111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7.5032095478103749</v>
      </c>
      <c r="D9" s="190">
        <v>-0.41634465685021294</v>
      </c>
      <c r="E9" s="189">
        <v>4.2534147517274628</v>
      </c>
      <c r="F9" s="190">
        <f t="shared" ref="F9:J21" si="0">IFERROR(E9-C9,"-")</f>
        <v>-3.2497947960829121</v>
      </c>
      <c r="G9" s="189">
        <v>7.3644056930375692</v>
      </c>
      <c r="H9" s="190">
        <f t="shared" si="0"/>
        <v>3.1109909413101065</v>
      </c>
      <c r="I9" s="189">
        <v>7.2885726989773234</v>
      </c>
      <c r="J9" s="190">
        <f t="shared" si="0"/>
        <v>-7.5832994060245795E-2</v>
      </c>
      <c r="K9" s="189">
        <v>7.65598233995585</v>
      </c>
      <c r="L9" s="190">
        <f t="shared" ref="L9:L21" si="1">IFERROR(K9-I9,"-")</f>
        <v>0.36740964097852657</v>
      </c>
      <c r="M9" s="189">
        <v>7.5436789772727275</v>
      </c>
      <c r="N9" s="190">
        <f t="shared" ref="N9:N15" si="2">IFERROR(M9-K9,"-")</f>
        <v>-0.11230336268312247</v>
      </c>
    </row>
    <row r="10" spans="1:15" x14ac:dyDescent="0.25">
      <c r="A10" s="1" t="s">
        <v>74</v>
      </c>
      <c r="B10" s="119" t="s">
        <v>75</v>
      </c>
      <c r="C10" s="189">
        <v>7.7170021872070702</v>
      </c>
      <c r="D10" s="190">
        <v>0.18300645293042272</v>
      </c>
      <c r="E10" s="189">
        <v>3.6048685491723464</v>
      </c>
      <c r="F10" s="190">
        <f t="shared" si="0"/>
        <v>-4.1121336380347238</v>
      </c>
      <c r="G10" s="189">
        <v>6.5212775777716239</v>
      </c>
      <c r="H10" s="190">
        <f t="shared" si="0"/>
        <v>2.9164090285992774</v>
      </c>
      <c r="I10" s="189">
        <v>6.7735424066533829</v>
      </c>
      <c r="J10" s="190">
        <f t="shared" si="0"/>
        <v>0.25226482888175905</v>
      </c>
      <c r="K10" s="189">
        <v>6.9712386605911121</v>
      </c>
      <c r="L10" s="190">
        <f t="shared" si="1"/>
        <v>0.19769625393772916</v>
      </c>
      <c r="M10" s="189">
        <v>7.2220742967575688</v>
      </c>
      <c r="N10" s="190">
        <f t="shared" si="2"/>
        <v>0.25083563616645677</v>
      </c>
    </row>
    <row r="11" spans="1:15" x14ac:dyDescent="0.25">
      <c r="A11" s="1" t="s">
        <v>76</v>
      </c>
      <c r="B11" s="119" t="s">
        <v>77</v>
      </c>
      <c r="C11" s="189">
        <v>9.2506486181613088</v>
      </c>
      <c r="D11" s="190">
        <v>2.2028171886796724</v>
      </c>
      <c r="E11" s="189">
        <v>4.0907075558839834</v>
      </c>
      <c r="F11" s="190">
        <f t="shared" si="0"/>
        <v>-5.1599410622773254</v>
      </c>
      <c r="G11" s="189">
        <v>6.6980792586928164</v>
      </c>
      <c r="H11" s="190">
        <f t="shared" si="0"/>
        <v>2.607371702808833</v>
      </c>
      <c r="I11" s="189">
        <v>6.7377011388261332</v>
      </c>
      <c r="J11" s="190">
        <f t="shared" si="0"/>
        <v>3.96218801333168E-2</v>
      </c>
      <c r="K11" s="189">
        <v>6.4654920309986839</v>
      </c>
      <c r="L11" s="190">
        <f t="shared" si="1"/>
        <v>-0.27220910782744934</v>
      </c>
      <c r="M11" s="189">
        <v>6.9178930739170204</v>
      </c>
      <c r="N11" s="190">
        <f t="shared" si="2"/>
        <v>0.45240104291833649</v>
      </c>
    </row>
    <row r="12" spans="1:15" x14ac:dyDescent="0.25">
      <c r="A12" s="1" t="s">
        <v>78</v>
      </c>
      <c r="B12" s="119" t="s">
        <v>79</v>
      </c>
      <c r="C12" s="189" t="s">
        <v>252</v>
      </c>
      <c r="D12" s="190" t="s">
        <v>252</v>
      </c>
      <c r="E12" s="189">
        <v>3.4268915364381867</v>
      </c>
      <c r="F12" s="190" t="str">
        <f t="shared" si="0"/>
        <v>-</v>
      </c>
      <c r="G12" s="189">
        <v>6.3827739181384446</v>
      </c>
      <c r="H12" s="190">
        <f t="shared" si="0"/>
        <v>2.955882381700258</v>
      </c>
      <c r="I12" s="189">
        <v>6.1673905637881115</v>
      </c>
      <c r="J12" s="190">
        <f t="shared" si="0"/>
        <v>-0.21538335435033318</v>
      </c>
      <c r="K12" s="189">
        <v>6.965188020716055</v>
      </c>
      <c r="L12" s="190">
        <f t="shared" si="1"/>
        <v>0.79779745692794357</v>
      </c>
      <c r="M12" s="189">
        <v>6.8137684550908393</v>
      </c>
      <c r="N12" s="190">
        <f t="shared" si="2"/>
        <v>-0.15141956562521575</v>
      </c>
    </row>
    <row r="13" spans="1:15" x14ac:dyDescent="0.25">
      <c r="A13" s="1" t="s">
        <v>80</v>
      </c>
      <c r="B13" s="119" t="s">
        <v>81</v>
      </c>
      <c r="C13" s="189" t="s">
        <v>252</v>
      </c>
      <c r="D13" s="190" t="s">
        <v>252</v>
      </c>
      <c r="E13" s="189">
        <v>3.5315843470614099</v>
      </c>
      <c r="F13" s="190" t="str">
        <f t="shared" si="0"/>
        <v>-</v>
      </c>
      <c r="G13" s="189">
        <v>6.2174707421855713</v>
      </c>
      <c r="H13" s="190">
        <f t="shared" si="0"/>
        <v>2.6858863951241614</v>
      </c>
      <c r="I13" s="189">
        <v>6.5183552234649831</v>
      </c>
      <c r="J13" s="190">
        <f t="shared" si="0"/>
        <v>0.30088448127941181</v>
      </c>
      <c r="K13" s="189">
        <v>6.820077615250117</v>
      </c>
      <c r="L13" s="190">
        <f t="shared" si="1"/>
        <v>0.30172239178513394</v>
      </c>
      <c r="M13" s="189">
        <v>7.3308251433251437</v>
      </c>
      <c r="N13" s="190">
        <f t="shared" si="2"/>
        <v>0.51074752807502666</v>
      </c>
    </row>
    <row r="14" spans="1:15" x14ac:dyDescent="0.25">
      <c r="A14" s="1" t="s">
        <v>82</v>
      </c>
      <c r="B14" s="119" t="s">
        <v>83</v>
      </c>
      <c r="C14" s="189" t="s">
        <v>252</v>
      </c>
      <c r="D14" s="190" t="s">
        <v>252</v>
      </c>
      <c r="E14" s="189">
        <v>4.9431877958968959</v>
      </c>
      <c r="F14" s="190" t="str">
        <f t="shared" si="0"/>
        <v>-</v>
      </c>
      <c r="G14" s="189">
        <v>7.000953086942709</v>
      </c>
      <c r="H14" s="190">
        <f t="shared" si="0"/>
        <v>2.0577652910458131</v>
      </c>
      <c r="I14" s="189">
        <v>6.7547590790410634</v>
      </c>
      <c r="J14" s="190">
        <f t="shared" si="0"/>
        <v>-0.24619400790164558</v>
      </c>
      <c r="K14" s="189">
        <v>6.8785517271573049</v>
      </c>
      <c r="L14" s="190">
        <f t="shared" si="1"/>
        <v>0.12379264811624147</v>
      </c>
      <c r="M14" s="189">
        <v>6.7413964333520449</v>
      </c>
      <c r="N14" s="190">
        <f t="shared" si="2"/>
        <v>-0.13715529380526004</v>
      </c>
    </row>
    <row r="15" spans="1:15" x14ac:dyDescent="0.25">
      <c r="A15" s="1" t="s">
        <v>84</v>
      </c>
      <c r="B15" s="119" t="s">
        <v>85</v>
      </c>
      <c r="C15" s="189" t="s">
        <v>252</v>
      </c>
      <c r="D15" s="190" t="s">
        <v>252</v>
      </c>
      <c r="E15" s="189">
        <v>5.9776886192386733</v>
      </c>
      <c r="F15" s="190" t="str">
        <f t="shared" si="0"/>
        <v>-</v>
      </c>
      <c r="G15" s="189">
        <v>6.9023408766388297</v>
      </c>
      <c r="H15" s="190">
        <f t="shared" si="0"/>
        <v>0.92465225740015633</v>
      </c>
      <c r="I15" s="189">
        <v>6.8557834898665346</v>
      </c>
      <c r="J15" s="190">
        <f t="shared" si="0"/>
        <v>-4.655738677229504E-2</v>
      </c>
      <c r="K15" s="189">
        <v>6.9805567830313739</v>
      </c>
      <c r="L15" s="190">
        <f t="shared" si="1"/>
        <v>0.12477329316483932</v>
      </c>
      <c r="M15" s="189">
        <v>6.848784844988649</v>
      </c>
      <c r="N15" s="190">
        <f t="shared" si="2"/>
        <v>-0.13177193804272491</v>
      </c>
    </row>
    <row r="16" spans="1:15" x14ac:dyDescent="0.25">
      <c r="A16" s="1" t="s">
        <v>86</v>
      </c>
      <c r="B16" s="119" t="s">
        <v>87</v>
      </c>
      <c r="C16" s="189">
        <v>4.5515607371192175</v>
      </c>
      <c r="D16" s="190">
        <v>-2.8081057811534764</v>
      </c>
      <c r="E16" s="189">
        <v>5.1992433795712483</v>
      </c>
      <c r="F16" s="190">
        <f t="shared" si="0"/>
        <v>0.64768264245203078</v>
      </c>
      <c r="G16" s="189">
        <v>7.2397501926274384</v>
      </c>
      <c r="H16" s="190">
        <f t="shared" si="0"/>
        <v>2.0405068130561901</v>
      </c>
      <c r="I16" s="189">
        <v>7.1337124926456168</v>
      </c>
      <c r="J16" s="190">
        <f t="shared" si="0"/>
        <v>-0.10603769998182155</v>
      </c>
      <c r="K16" s="189">
        <v>7.0900904459101861</v>
      </c>
      <c r="L16" s="190">
        <f t="shared" si="1"/>
        <v>-4.3622046735430686E-2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4.0015720524017464</v>
      </c>
      <c r="D17" s="190">
        <v>-3.4080175453227559</v>
      </c>
      <c r="E17" s="189">
        <v>5.8313355603589443</v>
      </c>
      <c r="F17" s="190">
        <f t="shared" si="0"/>
        <v>1.8297635079571979</v>
      </c>
      <c r="G17" s="189">
        <v>6.7605067064083455</v>
      </c>
      <c r="H17" s="190">
        <f t="shared" si="0"/>
        <v>0.92917114604940121</v>
      </c>
      <c r="I17" s="189">
        <v>6.8220845019451737</v>
      </c>
      <c r="J17" s="190">
        <f t="shared" si="0"/>
        <v>6.1577795536828184E-2</v>
      </c>
      <c r="K17" s="189">
        <v>6.8866018317439339</v>
      </c>
      <c r="L17" s="190">
        <f t="shared" si="1"/>
        <v>6.4517329798760237E-2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3.6523630907726932</v>
      </c>
      <c r="D18" s="190">
        <v>-3.4295121010880272</v>
      </c>
      <c r="E18" s="189">
        <v>5.9282195332757128</v>
      </c>
      <c r="F18" s="190">
        <f t="shared" si="0"/>
        <v>2.2758564425030197</v>
      </c>
      <c r="G18" s="189">
        <v>6.9025843149549875</v>
      </c>
      <c r="H18" s="190">
        <f t="shared" si="0"/>
        <v>0.97436478167927465</v>
      </c>
      <c r="I18" s="189">
        <v>6.8264086055904345</v>
      </c>
      <c r="J18" s="190">
        <f t="shared" si="0"/>
        <v>-7.6175709364552979E-2</v>
      </c>
      <c r="K18" s="189">
        <v>6.499798836911598</v>
      </c>
      <c r="L18" s="190">
        <f t="shared" si="1"/>
        <v>-0.32660976867883651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6.220779220779221</v>
      </c>
      <c r="D19" s="190">
        <v>-1.2079309678614418</v>
      </c>
      <c r="E19" s="189">
        <v>6.9308398023994355</v>
      </c>
      <c r="F19" s="190">
        <f t="shared" si="0"/>
        <v>0.71006058162021457</v>
      </c>
      <c r="G19" s="189">
        <v>7.2594999762797094</v>
      </c>
      <c r="H19" s="190">
        <f t="shared" si="0"/>
        <v>0.32866017388027391</v>
      </c>
      <c r="I19" s="189">
        <v>6.7909695542611646</v>
      </c>
      <c r="J19" s="190">
        <f t="shared" si="0"/>
        <v>-0.46853042201854489</v>
      </c>
      <c r="K19" s="189">
        <v>6.9614775499721784</v>
      </c>
      <c r="L19" s="190">
        <f t="shared" si="1"/>
        <v>0.17050799571101383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5.3013895543842837</v>
      </c>
      <c r="D20" s="190">
        <v>-1.8246712828427594</v>
      </c>
      <c r="E20" s="189">
        <v>6.2279114435907807</v>
      </c>
      <c r="F20" s="190">
        <f t="shared" si="0"/>
        <v>0.92652188920649703</v>
      </c>
      <c r="G20" s="189">
        <v>6.7056474124973162</v>
      </c>
      <c r="H20" s="190">
        <f t="shared" si="0"/>
        <v>0.47773596890653547</v>
      </c>
      <c r="I20" s="189">
        <v>6.5663159638803741</v>
      </c>
      <c r="J20" s="190">
        <f t="shared" si="0"/>
        <v>-0.13933144861694213</v>
      </c>
      <c r="K20" s="189">
        <v>6.8930442249892661</v>
      </c>
      <c r="L20" s="190">
        <f t="shared" si="1"/>
        <v>0.32672826110889197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6.3173322576307651</v>
      </c>
      <c r="D21" s="192">
        <v>-1.1030430860612865</v>
      </c>
      <c r="E21" s="191">
        <v>5.5219885141008653</v>
      </c>
      <c r="F21" s="192">
        <f t="shared" si="0"/>
        <v>-0.79534374352989978</v>
      </c>
      <c r="G21" s="191">
        <v>6.81836284648623</v>
      </c>
      <c r="H21" s="192">
        <f t="shared" si="0"/>
        <v>1.2963743323853647</v>
      </c>
      <c r="I21" s="191">
        <v>6.7723569064660403</v>
      </c>
      <c r="J21" s="192">
        <f t="shared" si="0"/>
        <v>-4.6005940020189762E-2</v>
      </c>
      <c r="K21" s="191">
        <v>6.910044821236232</v>
      </c>
      <c r="L21" s="192">
        <f t="shared" si="1"/>
        <v>0.13768791477019171</v>
      </c>
      <c r="M21" s="191">
        <v>7.0458958842230599</v>
      </c>
      <c r="N21" s="192">
        <v>9.7905566558774026E-2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7.1722886288253331</v>
      </c>
      <c r="D31" s="190">
        <v>-0.87553624568665711</v>
      </c>
      <c r="E31" s="189">
        <v>4.0495641770637496</v>
      </c>
      <c r="F31" s="190">
        <f t="shared" ref="F31:J43" si="3">IFERROR(E31-C31,"-")</f>
        <v>-3.1227244517615835</v>
      </c>
      <c r="G31" s="189">
        <v>7.4232942910967319</v>
      </c>
      <c r="H31" s="190">
        <f t="shared" si="3"/>
        <v>3.3737301140329823</v>
      </c>
      <c r="I31" s="189">
        <v>7.3121399847842623</v>
      </c>
      <c r="J31" s="190">
        <f t="shared" si="3"/>
        <v>-0.11115430631246959</v>
      </c>
      <c r="K31" s="189">
        <v>7.7830106115304671</v>
      </c>
      <c r="L31" s="190">
        <f t="shared" ref="L31:L43" si="4">IFERROR(K31-I31,"-")</f>
        <v>0.47087062674620483</v>
      </c>
      <c r="M31" s="189">
        <v>7.6305019305019304</v>
      </c>
      <c r="N31" s="190">
        <f>IFERROR(M31-K31,"-")</f>
        <v>-0.15250868102853676</v>
      </c>
    </row>
    <row r="32" spans="1:15" x14ac:dyDescent="0.25">
      <c r="B32" s="119" t="s">
        <v>75</v>
      </c>
      <c r="C32" s="189">
        <v>7.7980511144824369</v>
      </c>
      <c r="D32" s="190">
        <v>0.24538060109288207</v>
      </c>
      <c r="E32" s="189">
        <v>3.3648678658671995</v>
      </c>
      <c r="F32" s="190">
        <f t="shared" si="3"/>
        <v>-4.4331832486152374</v>
      </c>
      <c r="G32" s="189">
        <v>6.4787005649717511</v>
      </c>
      <c r="H32" s="190">
        <f t="shared" si="3"/>
        <v>3.1138326991045515</v>
      </c>
      <c r="I32" s="189">
        <v>6.7495257166947722</v>
      </c>
      <c r="J32" s="190">
        <f t="shared" si="3"/>
        <v>0.27082515172302113</v>
      </c>
      <c r="K32" s="189">
        <v>7.0446694460988688</v>
      </c>
      <c r="L32" s="190">
        <f t="shared" si="4"/>
        <v>0.29514372940409661</v>
      </c>
      <c r="M32" s="189">
        <v>7.1990871891721753</v>
      </c>
      <c r="N32" s="190">
        <f t="shared" ref="N32:N37" si="5">IFERROR(M32-K32,"-")</f>
        <v>0.15441774307330647</v>
      </c>
    </row>
    <row r="33" spans="2:15" x14ac:dyDescent="0.25">
      <c r="B33" s="119" t="s">
        <v>77</v>
      </c>
      <c r="C33" s="189">
        <v>9.5442463533225279</v>
      </c>
      <c r="D33" s="190">
        <v>2.2861546909714141</v>
      </c>
      <c r="E33" s="189">
        <v>3.9265434880576837</v>
      </c>
      <c r="F33" s="190">
        <f t="shared" si="3"/>
        <v>-5.6177028652648442</v>
      </c>
      <c r="G33" s="189">
        <v>6.8313158042902993</v>
      </c>
      <c r="H33" s="190">
        <f t="shared" si="3"/>
        <v>2.9047723162326156</v>
      </c>
      <c r="I33" s="189">
        <v>6.7355343379730819</v>
      </c>
      <c r="J33" s="190">
        <f t="shared" si="3"/>
        <v>-9.5781466317217401E-2</v>
      </c>
      <c r="K33" s="189">
        <v>6.5830399855582638</v>
      </c>
      <c r="L33" s="190">
        <f t="shared" si="4"/>
        <v>-0.15249435241481812</v>
      </c>
      <c r="M33" s="189">
        <v>6.8430692311616754</v>
      </c>
      <c r="N33" s="190">
        <f t="shared" si="5"/>
        <v>0.26002924560341167</v>
      </c>
    </row>
    <row r="34" spans="2:15" x14ac:dyDescent="0.25">
      <c r="B34" s="119" t="s">
        <v>79</v>
      </c>
      <c r="C34" s="189" t="s">
        <v>252</v>
      </c>
      <c r="D34" s="190" t="s">
        <v>252</v>
      </c>
      <c r="E34" s="189">
        <v>3.1638516792855755</v>
      </c>
      <c r="F34" s="190" t="str">
        <f t="shared" si="3"/>
        <v>-</v>
      </c>
      <c r="G34" s="189">
        <v>6.5079556291723133</v>
      </c>
      <c r="H34" s="190">
        <f t="shared" si="3"/>
        <v>3.3441039498867378</v>
      </c>
      <c r="I34" s="189">
        <v>6.2256879784812744</v>
      </c>
      <c r="J34" s="190">
        <f t="shared" si="3"/>
        <v>-0.28226765069103887</v>
      </c>
      <c r="K34" s="189">
        <v>7.0874621376027696</v>
      </c>
      <c r="L34" s="190">
        <f t="shared" si="4"/>
        <v>0.86177415912149513</v>
      </c>
      <c r="M34" s="189">
        <v>6.8284109816971714</v>
      </c>
      <c r="N34" s="190">
        <f t="shared" si="5"/>
        <v>-0.25905115590559813</v>
      </c>
    </row>
    <row r="35" spans="2:15" x14ac:dyDescent="0.25">
      <c r="B35" s="119" t="s">
        <v>81</v>
      </c>
      <c r="C35" s="189" t="s">
        <v>252</v>
      </c>
      <c r="D35" s="190" t="s">
        <v>252</v>
      </c>
      <c r="E35" s="189">
        <v>3.4084800302858222</v>
      </c>
      <c r="F35" s="190" t="str">
        <f t="shared" si="3"/>
        <v>-</v>
      </c>
      <c r="G35" s="189">
        <v>6.3496859616363945</v>
      </c>
      <c r="H35" s="190">
        <f t="shared" si="3"/>
        <v>2.9412059313505723</v>
      </c>
      <c r="I35" s="189">
        <v>6.6629379024337005</v>
      </c>
      <c r="J35" s="190">
        <f t="shared" si="3"/>
        <v>0.31325194079730601</v>
      </c>
      <c r="K35" s="189">
        <v>7.071705031574659</v>
      </c>
      <c r="L35" s="190">
        <f t="shared" si="4"/>
        <v>0.40876712914095847</v>
      </c>
      <c r="M35" s="189">
        <v>7.8248397332124586</v>
      </c>
      <c r="N35" s="190">
        <f t="shared" si="5"/>
        <v>0.75313470163779961</v>
      </c>
    </row>
    <row r="36" spans="2:15" x14ac:dyDescent="0.25">
      <c r="B36" s="119" t="s">
        <v>83</v>
      </c>
      <c r="C36" s="189" t="s">
        <v>252</v>
      </c>
      <c r="D36" s="190" t="s">
        <v>252</v>
      </c>
      <c r="E36" s="189">
        <v>5.217721518987342</v>
      </c>
      <c r="F36" s="190" t="str">
        <f t="shared" si="3"/>
        <v>-</v>
      </c>
      <c r="G36" s="189">
        <v>7.3215162773125115</v>
      </c>
      <c r="H36" s="190">
        <f t="shared" si="3"/>
        <v>2.1037947583251695</v>
      </c>
      <c r="I36" s="189">
        <v>6.9370747342968002</v>
      </c>
      <c r="J36" s="190">
        <f t="shared" si="3"/>
        <v>-0.38444154301571132</v>
      </c>
      <c r="K36" s="189">
        <v>7.119649250246459</v>
      </c>
      <c r="L36" s="190">
        <f t="shared" si="4"/>
        <v>0.18257451594965879</v>
      </c>
      <c r="M36" s="189">
        <v>6.8711458333333333</v>
      </c>
      <c r="N36" s="190">
        <f t="shared" si="5"/>
        <v>-0.24850341691312572</v>
      </c>
    </row>
    <row r="37" spans="2:15" x14ac:dyDescent="0.25">
      <c r="B37" s="119" t="s">
        <v>85</v>
      </c>
      <c r="C37" s="189" t="s">
        <v>252</v>
      </c>
      <c r="D37" s="190" t="s">
        <v>252</v>
      </c>
      <c r="E37" s="189">
        <v>5.9580014482259234</v>
      </c>
      <c r="F37" s="190" t="str">
        <f t="shared" si="3"/>
        <v>-</v>
      </c>
      <c r="G37" s="189">
        <v>7.2865069625993701</v>
      </c>
      <c r="H37" s="190">
        <f t="shared" si="3"/>
        <v>1.3285055143734468</v>
      </c>
      <c r="I37" s="189">
        <v>6.9112867374660407</v>
      </c>
      <c r="J37" s="190">
        <f t="shared" si="3"/>
        <v>-0.37522022513332942</v>
      </c>
      <c r="K37" s="189">
        <v>7.1540335151987531</v>
      </c>
      <c r="L37" s="190">
        <f t="shared" si="4"/>
        <v>0.24274677773271236</v>
      </c>
      <c r="M37" s="189">
        <v>6.9229807914834529</v>
      </c>
      <c r="N37" s="190">
        <f t="shared" si="5"/>
        <v>-0.23105272371530017</v>
      </c>
    </row>
    <row r="38" spans="2:15" x14ac:dyDescent="0.25">
      <c r="B38" s="119" t="s">
        <v>87</v>
      </c>
      <c r="C38" s="189">
        <v>4.5153065649119766</v>
      </c>
      <c r="D38" s="190">
        <v>-2.8611240796310389</v>
      </c>
      <c r="E38" s="189">
        <v>5.031186868686869</v>
      </c>
      <c r="F38" s="190">
        <f t="shared" si="3"/>
        <v>0.51588030377489247</v>
      </c>
      <c r="G38" s="189">
        <v>7.3807104118825428</v>
      </c>
      <c r="H38" s="190">
        <f t="shared" si="3"/>
        <v>2.3495235431956738</v>
      </c>
      <c r="I38" s="189">
        <v>7.3794321023981171</v>
      </c>
      <c r="J38" s="190">
        <f t="shared" si="3"/>
        <v>-1.2783094844257548E-3</v>
      </c>
      <c r="K38" s="189">
        <v>7.2201022146507663</v>
      </c>
      <c r="L38" s="190">
        <f t="shared" si="4"/>
        <v>-0.1593298877473508</v>
      </c>
      <c r="M38" s="189"/>
      <c r="N38" s="190"/>
    </row>
    <row r="39" spans="2:15" x14ac:dyDescent="0.25">
      <c r="B39" s="119" t="s">
        <v>89</v>
      </c>
      <c r="C39" s="189">
        <v>3.9986810287975381</v>
      </c>
      <c r="D39" s="190">
        <v>-3.4416486738812964</v>
      </c>
      <c r="E39" s="189">
        <v>5.8902299289588269</v>
      </c>
      <c r="F39" s="190">
        <f t="shared" si="3"/>
        <v>1.8915489001612888</v>
      </c>
      <c r="G39" s="189">
        <v>6.9096228868660594</v>
      </c>
      <c r="H39" s="190">
        <f t="shared" si="3"/>
        <v>1.0193929579072325</v>
      </c>
      <c r="I39" s="189">
        <v>6.9975186104218361</v>
      </c>
      <c r="J39" s="190">
        <f t="shared" si="3"/>
        <v>8.7895723555776684E-2</v>
      </c>
      <c r="K39" s="189">
        <v>7.0984699200185464</v>
      </c>
      <c r="L39" s="190">
        <f t="shared" si="4"/>
        <v>0.10095130959671028</v>
      </c>
      <c r="M39" s="189"/>
      <c r="N39" s="190"/>
    </row>
    <row r="40" spans="2:15" x14ac:dyDescent="0.25">
      <c r="B40" s="119" t="s">
        <v>91</v>
      </c>
      <c r="C40" s="189">
        <v>3.5746102449888641</v>
      </c>
      <c r="D40" s="190">
        <v>-3.6582917882828547</v>
      </c>
      <c r="E40" s="189">
        <v>5.9594374235629841</v>
      </c>
      <c r="F40" s="190">
        <f t="shared" si="3"/>
        <v>2.38482717857412</v>
      </c>
      <c r="G40" s="189">
        <v>6.9936959076824445</v>
      </c>
      <c r="H40" s="190">
        <f t="shared" si="3"/>
        <v>1.0342584841194604</v>
      </c>
      <c r="I40" s="189">
        <v>6.9798752558230195</v>
      </c>
      <c r="J40" s="190">
        <f t="shared" si="3"/>
        <v>-1.3820651859425048E-2</v>
      </c>
      <c r="K40" s="189">
        <v>6.6309703145768717</v>
      </c>
      <c r="L40" s="190">
        <f t="shared" si="4"/>
        <v>-0.34890494124614779</v>
      </c>
      <c r="M40" s="189"/>
      <c r="N40" s="190"/>
    </row>
    <row r="41" spans="2:15" x14ac:dyDescent="0.25">
      <c r="B41" s="119" t="s">
        <v>93</v>
      </c>
      <c r="C41" s="189">
        <v>6.106996819627442</v>
      </c>
      <c r="D41" s="190">
        <v>-1.4409483858520105</v>
      </c>
      <c r="E41" s="189">
        <v>6.9410620974602013</v>
      </c>
      <c r="F41" s="190">
        <f t="shared" si="3"/>
        <v>0.8340652778327593</v>
      </c>
      <c r="G41" s="189">
        <v>7.5262712888029952</v>
      </c>
      <c r="H41" s="190">
        <f t="shared" si="3"/>
        <v>0.58520919134279392</v>
      </c>
      <c r="I41" s="189">
        <v>6.7701183875318449</v>
      </c>
      <c r="J41" s="190">
        <f t="shared" si="3"/>
        <v>-0.75615290127115031</v>
      </c>
      <c r="K41" s="189">
        <v>7.0974414220307027</v>
      </c>
      <c r="L41" s="190">
        <f t="shared" si="4"/>
        <v>0.3273230344988578</v>
      </c>
      <c r="M41" s="189"/>
      <c r="N41" s="190"/>
    </row>
    <row r="42" spans="2:15" x14ac:dyDescent="0.25">
      <c r="B42" s="119" t="s">
        <v>95</v>
      </c>
      <c r="C42" s="189">
        <v>5.2586779911373709</v>
      </c>
      <c r="D42" s="190">
        <v>-2.0825300625539045</v>
      </c>
      <c r="E42" s="189">
        <v>6.2516087926091108</v>
      </c>
      <c r="F42" s="190">
        <f t="shared" si="3"/>
        <v>0.99293080147173995</v>
      </c>
      <c r="G42" s="189">
        <v>6.8146903504560727</v>
      </c>
      <c r="H42" s="190">
        <f t="shared" si="3"/>
        <v>0.5630815578469619</v>
      </c>
      <c r="I42" s="189">
        <v>6.5663884479492038</v>
      </c>
      <c r="J42" s="190">
        <f t="shared" si="3"/>
        <v>-0.2483019025068689</v>
      </c>
      <c r="K42" s="189">
        <v>7.0378726397229885</v>
      </c>
      <c r="L42" s="190">
        <f t="shared" si="4"/>
        <v>0.47148419177378464</v>
      </c>
      <c r="M42" s="189"/>
      <c r="N42" s="190"/>
    </row>
    <row r="43" spans="2:15" ht="15.75" x14ac:dyDescent="0.25">
      <c r="B43" s="122" t="s">
        <v>32</v>
      </c>
      <c r="C43" s="191">
        <v>6.1436409624489263</v>
      </c>
      <c r="D43" s="192">
        <v>-1.5301397799910923</v>
      </c>
      <c r="E43" s="191">
        <v>5.4757354833176084</v>
      </c>
      <c r="F43" s="192">
        <f t="shared" si="3"/>
        <v>-0.66790547913131793</v>
      </c>
      <c r="G43" s="191">
        <v>6.9692850855190303</v>
      </c>
      <c r="H43" s="192">
        <f t="shared" si="3"/>
        <v>1.4935496022014219</v>
      </c>
      <c r="I43" s="191">
        <v>6.8539201732403097</v>
      </c>
      <c r="J43" s="192">
        <f t="shared" si="3"/>
        <v>-0.11536491227872059</v>
      </c>
      <c r="K43" s="191">
        <v>7.063027169075573</v>
      </c>
      <c r="L43" s="192">
        <f t="shared" si="4"/>
        <v>0.20910699583526338</v>
      </c>
      <c r="M43" s="191">
        <v>7.1319241266169211</v>
      </c>
      <c r="N43" s="192">
        <v>2.7464617401179225E-2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6.6858373639661428</v>
      </c>
      <c r="D53" s="190">
        <v>-1.3342627393150197</v>
      </c>
      <c r="E53" s="189" t="s">
        <v>252</v>
      </c>
      <c r="F53" s="190" t="str">
        <f t="shared" ref="F53:J65" si="6">IFERROR(E53-C53,"-")</f>
        <v>-</v>
      </c>
      <c r="G53" s="189">
        <v>7.9259781077273219</v>
      </c>
      <c r="H53" s="190" t="str">
        <f t="shared" si="6"/>
        <v>-</v>
      </c>
      <c r="I53" s="189">
        <v>7.5696016069635084</v>
      </c>
      <c r="J53" s="190">
        <f t="shared" si="6"/>
        <v>-0.35637650076381355</v>
      </c>
      <c r="K53" s="189">
        <v>7.9239933119687889</v>
      </c>
      <c r="L53" s="190">
        <f t="shared" ref="L53:L65" si="7">IFERROR(K53-I53,"-")</f>
        <v>0.3543917050052805</v>
      </c>
      <c r="M53" s="189">
        <v>7.7086852477477477</v>
      </c>
      <c r="N53" s="190">
        <f>IFERROR(M53-K53,"-")</f>
        <v>-0.21530806422104121</v>
      </c>
    </row>
    <row r="54" spans="1:15" x14ac:dyDescent="0.25">
      <c r="A54" s="1"/>
      <c r="B54" s="119" t="s">
        <v>75</v>
      </c>
      <c r="C54" s="189">
        <v>7.6288147622427251</v>
      </c>
      <c r="D54" s="190">
        <v>-0.22527807205583095</v>
      </c>
      <c r="E54" s="189" t="s">
        <v>252</v>
      </c>
      <c r="F54" s="190" t="str">
        <f t="shared" si="6"/>
        <v>-</v>
      </c>
      <c r="G54" s="189">
        <v>6.6174134790528232</v>
      </c>
      <c r="H54" s="190" t="str">
        <f t="shared" si="6"/>
        <v>-</v>
      </c>
      <c r="I54" s="189">
        <v>7.1070247129791788</v>
      </c>
      <c r="J54" s="190">
        <f t="shared" si="6"/>
        <v>0.48961123392635564</v>
      </c>
      <c r="K54" s="189">
        <v>7.2324605998983227</v>
      </c>
      <c r="L54" s="190">
        <f t="shared" si="7"/>
        <v>0.12543588691914387</v>
      </c>
      <c r="M54" s="189">
        <v>7.367411718026716</v>
      </c>
      <c r="N54" s="190">
        <f t="shared" ref="N54:N59" si="8">IFERROR(M54-K54,"-")</f>
        <v>0.13495111812839333</v>
      </c>
    </row>
    <row r="55" spans="1:15" x14ac:dyDescent="0.25">
      <c r="A55" s="1"/>
      <c r="B55" s="119" t="s">
        <v>77</v>
      </c>
      <c r="C55" s="189">
        <v>8.848810437452034</v>
      </c>
      <c r="D55" s="190">
        <v>1.4140643511595563</v>
      </c>
      <c r="E55" s="189" t="s">
        <v>252</v>
      </c>
      <c r="F55" s="190" t="str">
        <f t="shared" si="6"/>
        <v>-</v>
      </c>
      <c r="G55" s="189">
        <v>6.8081226387678004</v>
      </c>
      <c r="H55" s="190" t="str">
        <f t="shared" si="6"/>
        <v>-</v>
      </c>
      <c r="I55" s="189">
        <v>7.0281066163120052</v>
      </c>
      <c r="J55" s="190">
        <f t="shared" si="6"/>
        <v>0.21998397754420473</v>
      </c>
      <c r="K55" s="189">
        <v>6.6665713795666344</v>
      </c>
      <c r="L55" s="190">
        <f t="shared" si="7"/>
        <v>-0.3615352367453708</v>
      </c>
      <c r="M55" s="189">
        <v>7.0097489486427937</v>
      </c>
      <c r="N55" s="190">
        <f t="shared" si="8"/>
        <v>0.34317756907615937</v>
      </c>
    </row>
    <row r="56" spans="1:15" x14ac:dyDescent="0.25">
      <c r="A56" s="1"/>
      <c r="B56" s="119" t="s">
        <v>79</v>
      </c>
      <c r="C56" s="189" t="s">
        <v>252</v>
      </c>
      <c r="D56" s="190" t="s">
        <v>252</v>
      </c>
      <c r="E56" s="189" t="s">
        <v>252</v>
      </c>
      <c r="F56" s="190" t="str">
        <f t="shared" si="6"/>
        <v>-</v>
      </c>
      <c r="G56" s="189">
        <v>6.5498000499875033</v>
      </c>
      <c r="H56" s="190" t="str">
        <f t="shared" si="6"/>
        <v>-</v>
      </c>
      <c r="I56" s="189">
        <v>6.4091439688715957</v>
      </c>
      <c r="J56" s="190">
        <f t="shared" si="6"/>
        <v>-0.14065608111590766</v>
      </c>
      <c r="K56" s="189">
        <v>7.219209496829893</v>
      </c>
      <c r="L56" s="190">
        <f t="shared" si="7"/>
        <v>0.81006552795829734</v>
      </c>
      <c r="M56" s="189">
        <v>6.8985964460468709</v>
      </c>
      <c r="N56" s="190">
        <f t="shared" si="8"/>
        <v>-0.32061305078302205</v>
      </c>
    </row>
    <row r="57" spans="1:15" x14ac:dyDescent="0.25">
      <c r="A57" s="1"/>
      <c r="B57" s="119" t="s">
        <v>81</v>
      </c>
      <c r="C57" s="189" t="s">
        <v>252</v>
      </c>
      <c r="D57" s="190" t="s">
        <v>252</v>
      </c>
      <c r="E57" s="189" t="s">
        <v>252</v>
      </c>
      <c r="F57" s="190" t="str">
        <f t="shared" si="6"/>
        <v>-</v>
      </c>
      <c r="G57" s="189">
        <v>6.3911605532170777</v>
      </c>
      <c r="H57" s="190" t="str">
        <f t="shared" si="6"/>
        <v>-</v>
      </c>
      <c r="I57" s="189">
        <v>6.6776628459603016</v>
      </c>
      <c r="J57" s="190">
        <f t="shared" si="6"/>
        <v>0.28650229274322392</v>
      </c>
      <c r="K57" s="189">
        <v>7.0987581312832644</v>
      </c>
      <c r="L57" s="190">
        <f t="shared" si="7"/>
        <v>0.42109528532296281</v>
      </c>
      <c r="M57" s="189">
        <v>8.7607566765578628</v>
      </c>
      <c r="N57" s="190">
        <f t="shared" si="8"/>
        <v>1.6619985452745984</v>
      </c>
    </row>
    <row r="58" spans="1:15" x14ac:dyDescent="0.25">
      <c r="A58" s="1"/>
      <c r="B58" s="119" t="s">
        <v>83</v>
      </c>
      <c r="C58" s="189" t="s">
        <v>252</v>
      </c>
      <c r="D58" s="190" t="s">
        <v>252</v>
      </c>
      <c r="E58" s="189" t="s">
        <v>252</v>
      </c>
      <c r="F58" s="190" t="str">
        <f t="shared" si="6"/>
        <v>-</v>
      </c>
      <c r="G58" s="189">
        <v>7.6223715960013791</v>
      </c>
      <c r="H58" s="190" t="str">
        <f t="shared" si="6"/>
        <v>-</v>
      </c>
      <c r="I58" s="189">
        <v>7.1394742559200521</v>
      </c>
      <c r="J58" s="190">
        <f t="shared" si="6"/>
        <v>-0.48289734008132701</v>
      </c>
      <c r="K58" s="189">
        <v>7.222138964577657</v>
      </c>
      <c r="L58" s="190">
        <f t="shared" si="7"/>
        <v>8.2664708657604891E-2</v>
      </c>
      <c r="M58" s="189">
        <v>7.2048691170486912</v>
      </c>
      <c r="N58" s="190">
        <f t="shared" si="8"/>
        <v>-1.7269847528965876E-2</v>
      </c>
    </row>
    <row r="59" spans="1:15" x14ac:dyDescent="0.25">
      <c r="A59" s="1"/>
      <c r="B59" s="119" t="s">
        <v>85</v>
      </c>
      <c r="C59" s="189" t="s">
        <v>252</v>
      </c>
      <c r="D59" s="190" t="s">
        <v>252</v>
      </c>
      <c r="E59" s="189">
        <v>6.5758733624454146</v>
      </c>
      <c r="F59" s="190" t="str">
        <f t="shared" si="6"/>
        <v>-</v>
      </c>
      <c r="G59" s="189">
        <v>7.7461226264676037</v>
      </c>
      <c r="H59" s="190">
        <f t="shared" si="6"/>
        <v>1.1702492640221891</v>
      </c>
      <c r="I59" s="189">
        <v>7.1045693075643159</v>
      </c>
      <c r="J59" s="190">
        <f t="shared" si="6"/>
        <v>-0.64155331890328782</v>
      </c>
      <c r="K59" s="189">
        <v>7.3560683324834271</v>
      </c>
      <c r="L59" s="190">
        <f t="shared" si="7"/>
        <v>0.25149902491911114</v>
      </c>
      <c r="M59" s="189">
        <v>7.0878366380585973</v>
      </c>
      <c r="N59" s="190">
        <f t="shared" si="8"/>
        <v>-0.26823169442482975</v>
      </c>
    </row>
    <row r="60" spans="1:15" x14ac:dyDescent="0.25">
      <c r="A60" s="1"/>
      <c r="B60" s="119" t="s">
        <v>87</v>
      </c>
      <c r="C60" s="189">
        <v>4.7418665400142483</v>
      </c>
      <c r="D60" s="190">
        <v>-2.2227567206840977</v>
      </c>
      <c r="E60" s="189">
        <v>5.4869713369412709</v>
      </c>
      <c r="F60" s="190">
        <f t="shared" si="6"/>
        <v>0.74510479692702258</v>
      </c>
      <c r="G60" s="189">
        <v>7.6563286361348766</v>
      </c>
      <c r="H60" s="190">
        <f t="shared" si="6"/>
        <v>2.1693572991936056</v>
      </c>
      <c r="I60" s="189">
        <v>7.7446084724005138</v>
      </c>
      <c r="J60" s="190">
        <f t="shared" si="6"/>
        <v>8.8279836265637179E-2</v>
      </c>
      <c r="K60" s="189">
        <v>7.669089242454004</v>
      </c>
      <c r="L60" s="190">
        <f t="shared" si="7"/>
        <v>-7.5519229946509725E-2</v>
      </c>
      <c r="M60" s="189"/>
      <c r="N60" s="190"/>
    </row>
    <row r="61" spans="1:15" x14ac:dyDescent="0.25">
      <c r="A61" s="1"/>
      <c r="B61" s="119" t="s">
        <v>89</v>
      </c>
      <c r="C61" s="189" t="s">
        <v>252</v>
      </c>
      <c r="D61" s="190" t="s">
        <v>252</v>
      </c>
      <c r="E61" s="189">
        <v>6.1032858936793639</v>
      </c>
      <c r="F61" s="190" t="str">
        <f t="shared" si="6"/>
        <v>-</v>
      </c>
      <c r="G61" s="189">
        <v>7.0747476304230563</v>
      </c>
      <c r="H61" s="190">
        <f t="shared" si="6"/>
        <v>0.97146173674369241</v>
      </c>
      <c r="I61" s="189">
        <v>7.0548697823760254</v>
      </c>
      <c r="J61" s="190">
        <f t="shared" si="6"/>
        <v>-1.9877848047030966E-2</v>
      </c>
      <c r="K61" s="189">
        <v>7.4543844791746858</v>
      </c>
      <c r="L61" s="190">
        <f t="shared" si="7"/>
        <v>0.39951469679866047</v>
      </c>
      <c r="M61" s="189"/>
      <c r="N61" s="190"/>
    </row>
    <row r="62" spans="1:15" x14ac:dyDescent="0.25">
      <c r="A62" s="1"/>
      <c r="B62" s="119" t="s">
        <v>91</v>
      </c>
      <c r="C62" s="189" t="s">
        <v>252</v>
      </c>
      <c r="D62" s="190" t="s">
        <v>252</v>
      </c>
      <c r="E62" s="189">
        <v>6.2974696288341496</v>
      </c>
      <c r="F62" s="190" t="str">
        <f t="shared" si="6"/>
        <v>-</v>
      </c>
      <c r="G62" s="189">
        <v>7.0171175404443851</v>
      </c>
      <c r="H62" s="190">
        <f t="shared" si="6"/>
        <v>0.71964791161023545</v>
      </c>
      <c r="I62" s="189">
        <v>7.3329767822311709</v>
      </c>
      <c r="J62" s="190">
        <f t="shared" si="6"/>
        <v>0.31585924178678582</v>
      </c>
      <c r="K62" s="189">
        <v>6.8535038932146826</v>
      </c>
      <c r="L62" s="190">
        <f t="shared" si="7"/>
        <v>-0.47947288901648832</v>
      </c>
      <c r="M62" s="189"/>
      <c r="N62" s="190"/>
    </row>
    <row r="63" spans="1:15" x14ac:dyDescent="0.25">
      <c r="A63" s="1"/>
      <c r="B63" s="119" t="s">
        <v>93</v>
      </c>
      <c r="C63" s="189" t="s">
        <v>252</v>
      </c>
      <c r="D63" s="190" t="s">
        <v>252</v>
      </c>
      <c r="E63" s="189">
        <v>7.1325370675453046</v>
      </c>
      <c r="F63" s="190" t="str">
        <f t="shared" si="6"/>
        <v>-</v>
      </c>
      <c r="G63" s="189">
        <v>7.4343215592562171</v>
      </c>
      <c r="H63" s="190">
        <f t="shared" si="6"/>
        <v>0.30178449171091248</v>
      </c>
      <c r="I63" s="189">
        <v>7.0038556349156185</v>
      </c>
      <c r="J63" s="190">
        <f t="shared" si="6"/>
        <v>-0.4304659243405986</v>
      </c>
      <c r="K63" s="189">
        <v>7.313558145989453</v>
      </c>
      <c r="L63" s="190">
        <f t="shared" si="7"/>
        <v>0.30970251107383451</v>
      </c>
      <c r="M63" s="189"/>
      <c r="N63" s="190"/>
    </row>
    <row r="64" spans="1:15" x14ac:dyDescent="0.25">
      <c r="A64" s="1"/>
      <c r="B64" s="119" t="s">
        <v>95</v>
      </c>
      <c r="C64" s="189" t="s">
        <v>252</v>
      </c>
      <c r="D64" s="190" t="s">
        <v>252</v>
      </c>
      <c r="E64" s="189">
        <v>6.3402881271733733</v>
      </c>
      <c r="F64" s="190" t="str">
        <f t="shared" si="6"/>
        <v>-</v>
      </c>
      <c r="G64" s="189">
        <v>6.6331723867936843</v>
      </c>
      <c r="H64" s="190">
        <f t="shared" si="6"/>
        <v>0.29288425962031095</v>
      </c>
      <c r="I64" s="189">
        <v>6.6860472644868887</v>
      </c>
      <c r="J64" s="190">
        <f t="shared" si="6"/>
        <v>5.2874877693204425E-2</v>
      </c>
      <c r="K64" s="189">
        <v>7.1532647919929193</v>
      </c>
      <c r="L64" s="190">
        <f t="shared" si="7"/>
        <v>0.46721752750603063</v>
      </c>
      <c r="M64" s="189"/>
      <c r="N64" s="190"/>
    </row>
    <row r="65" spans="1:15" ht="15.75" x14ac:dyDescent="0.25">
      <c r="B65" s="122" t="s">
        <v>32</v>
      </c>
      <c r="C65" s="191" t="s">
        <v>252</v>
      </c>
      <c r="D65" s="192" t="s">
        <v>252</v>
      </c>
      <c r="E65" s="191">
        <v>5.6931988597987475</v>
      </c>
      <c r="F65" s="192" t="str">
        <f t="shared" si="6"/>
        <v>-</v>
      </c>
      <c r="G65" s="191">
        <v>7.0897793341589743</v>
      </c>
      <c r="H65" s="192">
        <f t="shared" si="6"/>
        <v>1.3965804743602268</v>
      </c>
      <c r="I65" s="191">
        <v>7.0736233461824725</v>
      </c>
      <c r="J65" s="192">
        <f t="shared" si="6"/>
        <v>-1.6155987976501862E-2</v>
      </c>
      <c r="K65" s="191">
        <v>7.2451577712929884</v>
      </c>
      <c r="L65" s="192">
        <f t="shared" si="7"/>
        <v>0.17153442511051598</v>
      </c>
      <c r="M65" s="191">
        <v>7.3660481059612941</v>
      </c>
      <c r="N65" s="192">
        <v>0.13743355330096119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9.5154714233709505</v>
      </c>
      <c r="D75" s="190">
        <v>1.2690286231432903</v>
      </c>
      <c r="E75" s="189" t="s">
        <v>252</v>
      </c>
      <c r="F75" s="190" t="str">
        <f t="shared" ref="F75:J87" si="9">IFERROR(E75-C75,"-")</f>
        <v>-</v>
      </c>
      <c r="G75" s="189">
        <v>5.8678739101274315</v>
      </c>
      <c r="H75" s="190" t="str">
        <f t="shared" si="9"/>
        <v>-</v>
      </c>
      <c r="I75" s="189">
        <v>6.2030573983270836</v>
      </c>
      <c r="J75" s="190">
        <f t="shared" si="9"/>
        <v>0.33518348819965205</v>
      </c>
      <c r="K75" s="189">
        <v>7.2678207739307537</v>
      </c>
      <c r="L75" s="190">
        <f t="shared" ref="L75:L87" si="10">IFERROR(K75-I75,"-")</f>
        <v>1.0647633756036701</v>
      </c>
      <c r="M75" s="189">
        <v>7.3472718001019892</v>
      </c>
      <c r="N75" s="190">
        <f>IFERROR(M75-K75,"-")</f>
        <v>7.9451026171235561E-2</v>
      </c>
    </row>
    <row r="76" spans="1:15" x14ac:dyDescent="0.25">
      <c r="A76" s="1"/>
      <c r="B76" s="119" t="s">
        <v>75</v>
      </c>
      <c r="C76" s="189">
        <v>8.580380577427821</v>
      </c>
      <c r="D76" s="190">
        <v>2.816912132071228</v>
      </c>
      <c r="E76" s="189" t="s">
        <v>252</v>
      </c>
      <c r="F76" s="190" t="str">
        <f t="shared" si="9"/>
        <v>-</v>
      </c>
      <c r="G76" s="189">
        <v>5.999748427672956</v>
      </c>
      <c r="H76" s="190" t="str">
        <f t="shared" si="9"/>
        <v>-</v>
      </c>
      <c r="I76" s="189">
        <v>5.2008991289688113</v>
      </c>
      <c r="J76" s="190">
        <f t="shared" si="9"/>
        <v>-0.79884929870414467</v>
      </c>
      <c r="K76" s="189">
        <v>6.3748866727107885</v>
      </c>
      <c r="L76" s="190">
        <f t="shared" si="10"/>
        <v>1.1739875437419771</v>
      </c>
      <c r="M76" s="189">
        <v>6.5530456852791881</v>
      </c>
      <c r="N76" s="190">
        <f t="shared" ref="N76:N81" si="11">IFERROR(M76-K76,"-")</f>
        <v>0.17815901256839961</v>
      </c>
    </row>
    <row r="77" spans="1:15" x14ac:dyDescent="0.25">
      <c r="A77" s="1"/>
      <c r="B77" s="119" t="s">
        <v>77</v>
      </c>
      <c r="C77" s="189">
        <v>13.32776617954071</v>
      </c>
      <c r="D77" s="190">
        <v>7.0527980537438548</v>
      </c>
      <c r="E77" s="189" t="s">
        <v>252</v>
      </c>
      <c r="F77" s="190" t="str">
        <f t="shared" si="9"/>
        <v>-</v>
      </c>
      <c r="G77" s="189">
        <v>6.9111833875406559</v>
      </c>
      <c r="H77" s="190" t="str">
        <f t="shared" si="9"/>
        <v>-</v>
      </c>
      <c r="I77" s="189">
        <v>5.6217860105059438</v>
      </c>
      <c r="J77" s="190">
        <f t="shared" si="9"/>
        <v>-1.289397377034712</v>
      </c>
      <c r="K77" s="189">
        <v>6.2699807156631673</v>
      </c>
      <c r="L77" s="190">
        <f t="shared" si="10"/>
        <v>0.64819470515722344</v>
      </c>
      <c r="M77" s="189">
        <v>6.1735346813411827</v>
      </c>
      <c r="N77" s="190">
        <f t="shared" si="11"/>
        <v>-9.6446034321984619E-2</v>
      </c>
    </row>
    <row r="78" spans="1:15" x14ac:dyDescent="0.25">
      <c r="A78" s="1"/>
      <c r="B78" s="119" t="s">
        <v>79</v>
      </c>
      <c r="C78" s="189" t="s">
        <v>252</v>
      </c>
      <c r="D78" s="190" t="s">
        <v>252</v>
      </c>
      <c r="E78" s="189" t="s">
        <v>252</v>
      </c>
      <c r="F78" s="190" t="str">
        <f t="shared" si="9"/>
        <v>-</v>
      </c>
      <c r="G78" s="189">
        <v>6.3370757846389383</v>
      </c>
      <c r="H78" s="190" t="str">
        <f t="shared" si="9"/>
        <v>-</v>
      </c>
      <c r="I78" s="189">
        <v>5.5025562372188137</v>
      </c>
      <c r="J78" s="190">
        <f t="shared" si="9"/>
        <v>-0.83451954742012457</v>
      </c>
      <c r="K78" s="189">
        <v>6.5540688148552704</v>
      </c>
      <c r="L78" s="190">
        <f t="shared" si="10"/>
        <v>1.0515125776364567</v>
      </c>
      <c r="M78" s="189">
        <v>6.5337837837837842</v>
      </c>
      <c r="N78" s="190">
        <f t="shared" si="11"/>
        <v>-2.0285031071486159E-2</v>
      </c>
    </row>
    <row r="79" spans="1:15" x14ac:dyDescent="0.25">
      <c r="A79" s="1"/>
      <c r="B79" s="119" t="s">
        <v>81</v>
      </c>
      <c r="C79" s="189" t="s">
        <v>252</v>
      </c>
      <c r="D79" s="190" t="s">
        <v>252</v>
      </c>
      <c r="E79" s="189" t="s">
        <v>252</v>
      </c>
      <c r="F79" s="190" t="str">
        <f t="shared" si="9"/>
        <v>-</v>
      </c>
      <c r="G79" s="189">
        <v>6.2233920805676357</v>
      </c>
      <c r="H79" s="190" t="str">
        <f t="shared" si="9"/>
        <v>-</v>
      </c>
      <c r="I79" s="189">
        <v>6.6105027376804379</v>
      </c>
      <c r="J79" s="190">
        <f t="shared" si="9"/>
        <v>0.38711065711280224</v>
      </c>
      <c r="K79" s="189">
        <v>6.9784921892687342</v>
      </c>
      <c r="L79" s="190">
        <f t="shared" si="10"/>
        <v>0.36798945158829621</v>
      </c>
      <c r="M79" s="189">
        <v>5.6585104099592183</v>
      </c>
      <c r="N79" s="190">
        <f t="shared" si="11"/>
        <v>-1.3199817793095159</v>
      </c>
    </row>
    <row r="80" spans="1:15" x14ac:dyDescent="0.25">
      <c r="A80" s="1"/>
      <c r="B80" s="119" t="s">
        <v>83</v>
      </c>
      <c r="C80" s="189" t="s">
        <v>252</v>
      </c>
      <c r="D80" s="190" t="s">
        <v>252</v>
      </c>
      <c r="E80" s="189" t="s">
        <v>252</v>
      </c>
      <c r="F80" s="190" t="str">
        <f t="shared" si="9"/>
        <v>-</v>
      </c>
      <c r="G80" s="189">
        <v>6.5052606967500584</v>
      </c>
      <c r="H80" s="190" t="str">
        <f t="shared" si="9"/>
        <v>-</v>
      </c>
      <c r="I80" s="189">
        <v>6.2337695017614498</v>
      </c>
      <c r="J80" s="190">
        <f t="shared" si="9"/>
        <v>-0.27149119498860852</v>
      </c>
      <c r="K80" s="189">
        <v>6.792074896581755</v>
      </c>
      <c r="L80" s="190">
        <f t="shared" si="10"/>
        <v>0.55830539482030517</v>
      </c>
      <c r="M80" s="189">
        <v>5.7662775033677596</v>
      </c>
      <c r="N80" s="190">
        <f t="shared" si="11"/>
        <v>-1.0257973932139954</v>
      </c>
    </row>
    <row r="81" spans="1:15" x14ac:dyDescent="0.25">
      <c r="A81" s="1"/>
      <c r="B81" s="119" t="s">
        <v>85</v>
      </c>
      <c r="C81" s="189" t="s">
        <v>252</v>
      </c>
      <c r="D81" s="190" t="s">
        <v>252</v>
      </c>
      <c r="E81" s="189">
        <v>4.7408602150537638</v>
      </c>
      <c r="F81" s="190" t="str">
        <f t="shared" si="9"/>
        <v>-</v>
      </c>
      <c r="G81" s="189">
        <v>6.0040444893832152</v>
      </c>
      <c r="H81" s="190">
        <f t="shared" si="9"/>
        <v>1.2631842743294515</v>
      </c>
      <c r="I81" s="189">
        <v>6.2574150248971643</v>
      </c>
      <c r="J81" s="190">
        <f t="shared" si="9"/>
        <v>0.25337053551394906</v>
      </c>
      <c r="K81" s="189">
        <v>6.4991735537190083</v>
      </c>
      <c r="L81" s="190">
        <f t="shared" si="10"/>
        <v>0.24175852882184401</v>
      </c>
      <c r="M81" s="189">
        <v>6.3316348195329084</v>
      </c>
      <c r="N81" s="190">
        <f t="shared" si="11"/>
        <v>-0.16753873418609988</v>
      </c>
    </row>
    <row r="82" spans="1:15" x14ac:dyDescent="0.25">
      <c r="A82" s="1"/>
      <c r="B82" s="119" t="s">
        <v>87</v>
      </c>
      <c r="C82" s="189">
        <v>3.9015760694757158</v>
      </c>
      <c r="D82" s="190">
        <v>-5.5490024429209779</v>
      </c>
      <c r="E82" s="189">
        <v>4.2553735926305016</v>
      </c>
      <c r="F82" s="190">
        <f t="shared" si="9"/>
        <v>0.35379752315478585</v>
      </c>
      <c r="G82" s="189">
        <v>6.4222270837891049</v>
      </c>
      <c r="H82" s="190">
        <f t="shared" si="9"/>
        <v>2.1668534911586033</v>
      </c>
      <c r="I82" s="189">
        <v>6.1968405736853045</v>
      </c>
      <c r="J82" s="190">
        <f t="shared" si="9"/>
        <v>-0.2253865101038004</v>
      </c>
      <c r="K82" s="189">
        <v>5.9193854324734447</v>
      </c>
      <c r="L82" s="190">
        <f t="shared" si="10"/>
        <v>-0.27745514121185977</v>
      </c>
      <c r="M82" s="189"/>
      <c r="N82" s="190"/>
    </row>
    <row r="83" spans="1:15" x14ac:dyDescent="0.25">
      <c r="A83" s="1"/>
      <c r="B83" s="119" t="s">
        <v>89</v>
      </c>
      <c r="C83" s="189" t="s">
        <v>252</v>
      </c>
      <c r="D83" s="190" t="s">
        <v>252</v>
      </c>
      <c r="E83" s="189">
        <v>5.3142857142857141</v>
      </c>
      <c r="F83" s="190" t="str">
        <f t="shared" si="9"/>
        <v>-</v>
      </c>
      <c r="G83" s="189">
        <v>6.3658969804618115</v>
      </c>
      <c r="H83" s="190">
        <f t="shared" si="9"/>
        <v>1.0516112661760975</v>
      </c>
      <c r="I83" s="189">
        <v>6.8024271844660191</v>
      </c>
      <c r="J83" s="190">
        <f t="shared" si="9"/>
        <v>0.43653020400420761</v>
      </c>
      <c r="K83" s="189">
        <v>6.0145369284876908</v>
      </c>
      <c r="L83" s="190">
        <f t="shared" si="10"/>
        <v>-0.78789025597832829</v>
      </c>
      <c r="M83" s="189"/>
      <c r="N83" s="190"/>
    </row>
    <row r="84" spans="1:15" x14ac:dyDescent="0.25">
      <c r="A84" s="1"/>
      <c r="B84" s="119" t="s">
        <v>91</v>
      </c>
      <c r="C84" s="189" t="s">
        <v>252</v>
      </c>
      <c r="D84" s="190" t="s">
        <v>252</v>
      </c>
      <c r="E84" s="189">
        <v>4.8935449735449739</v>
      </c>
      <c r="F84" s="190" t="str">
        <f t="shared" si="9"/>
        <v>-</v>
      </c>
      <c r="G84" s="189">
        <v>6.9023815755037949</v>
      </c>
      <c r="H84" s="190">
        <f t="shared" si="9"/>
        <v>2.0088366019588211</v>
      </c>
      <c r="I84" s="189">
        <v>5.767552387124649</v>
      </c>
      <c r="J84" s="190">
        <f t="shared" si="9"/>
        <v>-1.1348291883791459</v>
      </c>
      <c r="K84" s="189">
        <v>5.7592592592592595</v>
      </c>
      <c r="L84" s="190">
        <f t="shared" si="10"/>
        <v>-8.2931278653894935E-3</v>
      </c>
      <c r="M84" s="189"/>
      <c r="N84" s="190"/>
    </row>
    <row r="85" spans="1:15" x14ac:dyDescent="0.25">
      <c r="A85" s="1"/>
      <c r="B85" s="119" t="s">
        <v>93</v>
      </c>
      <c r="C85" s="189" t="s">
        <v>252</v>
      </c>
      <c r="D85" s="190" t="s">
        <v>252</v>
      </c>
      <c r="E85" s="189">
        <v>6.4027327466419637</v>
      </c>
      <c r="F85" s="190" t="str">
        <f t="shared" si="9"/>
        <v>-</v>
      </c>
      <c r="G85" s="189">
        <v>7.9150615724660565</v>
      </c>
      <c r="H85" s="190">
        <f t="shared" si="9"/>
        <v>1.5123288258240928</v>
      </c>
      <c r="I85" s="189">
        <v>5.8892329680800382</v>
      </c>
      <c r="J85" s="190">
        <f t="shared" si="9"/>
        <v>-2.0258286043860183</v>
      </c>
      <c r="K85" s="189">
        <v>6.3474596677100887</v>
      </c>
      <c r="L85" s="190">
        <f t="shared" si="10"/>
        <v>0.45822669963005058</v>
      </c>
      <c r="M85" s="189"/>
      <c r="N85" s="190"/>
    </row>
    <row r="86" spans="1:15" x14ac:dyDescent="0.25">
      <c r="A86" s="1"/>
      <c r="B86" s="119" t="s">
        <v>95</v>
      </c>
      <c r="C86" s="189" t="s">
        <v>252</v>
      </c>
      <c r="D86" s="190" t="s">
        <v>252</v>
      </c>
      <c r="E86" s="189">
        <v>5.9554879734586672</v>
      </c>
      <c r="F86" s="190" t="str">
        <f t="shared" si="9"/>
        <v>-</v>
      </c>
      <c r="G86" s="189">
        <v>7.6278865828705058</v>
      </c>
      <c r="H86" s="190">
        <f t="shared" si="9"/>
        <v>1.6723986094118386</v>
      </c>
      <c r="I86" s="189">
        <v>6.1138589618021548</v>
      </c>
      <c r="J86" s="190">
        <f t="shared" si="9"/>
        <v>-1.514027621068351</v>
      </c>
      <c r="K86" s="189">
        <v>6.5914120126448896</v>
      </c>
      <c r="L86" s="190">
        <f t="shared" si="10"/>
        <v>0.47755305084273481</v>
      </c>
      <c r="M86" s="189"/>
      <c r="N86" s="190"/>
    </row>
    <row r="87" spans="1:15" ht="15.75" x14ac:dyDescent="0.25">
      <c r="B87" s="122" t="s">
        <v>32</v>
      </c>
      <c r="C87" s="191" t="s">
        <v>252</v>
      </c>
      <c r="D87" s="192" t="s">
        <v>252</v>
      </c>
      <c r="E87" s="191">
        <v>4.826008140370079</v>
      </c>
      <c r="F87" s="192" t="str">
        <f t="shared" si="9"/>
        <v>-</v>
      </c>
      <c r="G87" s="191">
        <v>6.5524744117336713</v>
      </c>
      <c r="H87" s="192">
        <f t="shared" si="9"/>
        <v>1.7264662713635923</v>
      </c>
      <c r="I87" s="191">
        <v>6.0468086842964412</v>
      </c>
      <c r="J87" s="192">
        <f t="shared" si="9"/>
        <v>-0.50566572743723004</v>
      </c>
      <c r="K87" s="191">
        <v>6.4281585702062936</v>
      </c>
      <c r="L87" s="192">
        <f t="shared" si="10"/>
        <v>0.3813498859098523</v>
      </c>
      <c r="M87" s="191">
        <v>6.3088215212344672</v>
      </c>
      <c r="N87" s="192">
        <v>-0.35630512118500945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8.5498812351543947</v>
      </c>
      <c r="D97" s="190">
        <v>0.97130451165550635</v>
      </c>
      <c r="E97" s="189">
        <v>7.459677419354839</v>
      </c>
      <c r="F97" s="190">
        <f t="shared" ref="F97:J109" si="12">IFERROR(E97-C97,"-")</f>
        <v>-1.0902038157995557</v>
      </c>
      <c r="G97" s="189">
        <v>7.1522573030392449</v>
      </c>
      <c r="H97" s="190">
        <f t="shared" si="12"/>
        <v>-0.30742011631559407</v>
      </c>
      <c r="I97" s="189">
        <v>7.1824853228962819</v>
      </c>
      <c r="J97" s="190">
        <f t="shared" si="12"/>
        <v>3.0228019857037047E-2</v>
      </c>
      <c r="K97" s="189">
        <v>7.124313186813187</v>
      </c>
      <c r="L97" s="190">
        <f t="shared" ref="L97:L109" si="13">IFERROR(K97-I97,"-")</f>
        <v>-5.8172136083094905E-2</v>
      </c>
      <c r="M97" s="189">
        <v>7.185766257389723</v>
      </c>
      <c r="N97" s="190">
        <f>IFERROR(M97-K97,"-")</f>
        <v>6.1453070576535929E-2</v>
      </c>
    </row>
    <row r="98" spans="2:14" x14ac:dyDescent="0.25">
      <c r="B98" s="119" t="s">
        <v>75</v>
      </c>
      <c r="C98" s="189">
        <v>7.4531813865147196</v>
      </c>
      <c r="D98" s="190">
        <v>-3.656445047038126E-2</v>
      </c>
      <c r="E98" s="189">
        <v>5.3148734177215191</v>
      </c>
      <c r="F98" s="190">
        <f t="shared" si="12"/>
        <v>-2.1383079687932005</v>
      </c>
      <c r="G98" s="189">
        <v>6.7112960161371662</v>
      </c>
      <c r="H98" s="190">
        <f t="shared" si="12"/>
        <v>1.3964225984156471</v>
      </c>
      <c r="I98" s="189">
        <v>6.8844282238442824</v>
      </c>
      <c r="J98" s="190">
        <f t="shared" si="12"/>
        <v>0.17313220770711624</v>
      </c>
      <c r="K98" s="189">
        <v>6.5791147627882323</v>
      </c>
      <c r="L98" s="190">
        <f t="shared" si="13"/>
        <v>-0.30531346105605017</v>
      </c>
      <c r="M98" s="189">
        <v>7.3258347146578258</v>
      </c>
      <c r="N98" s="190">
        <f t="shared" ref="N98:N103" si="14">IFERROR(M98-K98,"-")</f>
        <v>0.7467199518695935</v>
      </c>
    </row>
    <row r="99" spans="2:14" x14ac:dyDescent="0.25">
      <c r="B99" s="119" t="s">
        <v>77</v>
      </c>
      <c r="C99" s="189">
        <v>8.57847866419295</v>
      </c>
      <c r="D99" s="190">
        <v>2.0284403500167052</v>
      </c>
      <c r="E99" s="189">
        <v>4.8379487179487182</v>
      </c>
      <c r="F99" s="190">
        <f t="shared" si="12"/>
        <v>-3.7405299462442319</v>
      </c>
      <c r="G99" s="189">
        <v>6.1686800894854583</v>
      </c>
      <c r="H99" s="190">
        <f t="shared" si="12"/>
        <v>1.3307313715367401</v>
      </c>
      <c r="I99" s="189">
        <v>6.7464559609574719</v>
      </c>
      <c r="J99" s="190">
        <f t="shared" si="12"/>
        <v>0.57777587147201359</v>
      </c>
      <c r="K99" s="189">
        <v>5.9644093882262412</v>
      </c>
      <c r="L99" s="190">
        <f t="shared" si="13"/>
        <v>-0.78204657273123068</v>
      </c>
      <c r="M99" s="189">
        <v>7.2472490455872443</v>
      </c>
      <c r="N99" s="190">
        <f t="shared" si="14"/>
        <v>1.282839657361003</v>
      </c>
    </row>
    <row r="100" spans="2:14" x14ac:dyDescent="0.25">
      <c r="B100" s="119" t="s">
        <v>79</v>
      </c>
      <c r="C100" s="189" t="s">
        <v>252</v>
      </c>
      <c r="D100" s="190" t="s">
        <v>252</v>
      </c>
      <c r="E100" s="189">
        <v>4.4596036585365857</v>
      </c>
      <c r="F100" s="190" t="str">
        <f t="shared" si="12"/>
        <v>-</v>
      </c>
      <c r="G100" s="189">
        <v>5.7547217325610678</v>
      </c>
      <c r="H100" s="190">
        <f t="shared" si="12"/>
        <v>1.2951180740244821</v>
      </c>
      <c r="I100" s="189">
        <v>5.8959537572254339</v>
      </c>
      <c r="J100" s="190">
        <f t="shared" si="12"/>
        <v>0.14123202466436613</v>
      </c>
      <c r="K100" s="189">
        <v>6.3570083400591875</v>
      </c>
      <c r="L100" s="190">
        <f t="shared" si="13"/>
        <v>0.46105458283375356</v>
      </c>
      <c r="M100" s="189">
        <v>6.7478342308592838</v>
      </c>
      <c r="N100" s="190">
        <f t="shared" si="14"/>
        <v>0.39082589080009633</v>
      </c>
    </row>
    <row r="101" spans="2:14" x14ac:dyDescent="0.25">
      <c r="B101" s="119" t="s">
        <v>81</v>
      </c>
      <c r="C101" s="189" t="s">
        <v>252</v>
      </c>
      <c r="D101" s="190" t="s">
        <v>252</v>
      </c>
      <c r="E101" s="189">
        <v>3.953896103896104</v>
      </c>
      <c r="F101" s="190" t="str">
        <f t="shared" si="12"/>
        <v>-</v>
      </c>
      <c r="G101" s="189">
        <v>5.3110938712179987</v>
      </c>
      <c r="H101" s="190">
        <f t="shared" si="12"/>
        <v>1.3571977673218947</v>
      </c>
      <c r="I101" s="189">
        <v>5.6957466625271653</v>
      </c>
      <c r="J101" s="190">
        <f t="shared" si="12"/>
        <v>0.38465279130916663</v>
      </c>
      <c r="K101" s="189">
        <v>5.5242591135588777</v>
      </c>
      <c r="L101" s="190">
        <f t="shared" si="13"/>
        <v>-0.17148754896828766</v>
      </c>
      <c r="M101" s="189">
        <v>5.4668946982653308</v>
      </c>
      <c r="N101" s="190">
        <f t="shared" si="14"/>
        <v>-5.7364415293546855E-2</v>
      </c>
    </row>
    <row r="102" spans="2:14" x14ac:dyDescent="0.25">
      <c r="B102" s="119" t="s">
        <v>83</v>
      </c>
      <c r="C102" s="189" t="s">
        <v>252</v>
      </c>
      <c r="D102" s="190" t="s">
        <v>252</v>
      </c>
      <c r="E102" s="189">
        <v>4.488826815642458</v>
      </c>
      <c r="F102" s="190" t="str">
        <f t="shared" si="12"/>
        <v>-</v>
      </c>
      <c r="G102" s="189">
        <v>5.3068219633943432</v>
      </c>
      <c r="H102" s="190">
        <f t="shared" si="12"/>
        <v>0.8179951477518852</v>
      </c>
      <c r="I102" s="189">
        <v>5.7669104204753197</v>
      </c>
      <c r="J102" s="190">
        <f t="shared" si="12"/>
        <v>0.46008845708097645</v>
      </c>
      <c r="K102" s="189">
        <v>5.5762331838565027</v>
      </c>
      <c r="L102" s="190">
        <f t="shared" si="13"/>
        <v>-0.19067723661881697</v>
      </c>
      <c r="M102" s="189">
        <v>6.1121495327102799</v>
      </c>
      <c r="N102" s="190">
        <f t="shared" si="14"/>
        <v>0.53591634885377726</v>
      </c>
    </row>
    <row r="103" spans="2:14" x14ac:dyDescent="0.25">
      <c r="B103" s="119" t="s">
        <v>85</v>
      </c>
      <c r="C103" s="189" t="s">
        <v>252</v>
      </c>
      <c r="D103" s="190" t="s">
        <v>252</v>
      </c>
      <c r="E103" s="189">
        <v>6.0620796689084324</v>
      </c>
      <c r="F103" s="190" t="str">
        <f t="shared" si="12"/>
        <v>-</v>
      </c>
      <c r="G103" s="189">
        <v>5.2538919413919416</v>
      </c>
      <c r="H103" s="190">
        <f t="shared" si="12"/>
        <v>-0.80818772751649082</v>
      </c>
      <c r="I103" s="189">
        <v>6.5770280327462167</v>
      </c>
      <c r="J103" s="190">
        <f t="shared" si="12"/>
        <v>1.3231360913542751</v>
      </c>
      <c r="K103" s="189">
        <v>6.1647193585337918</v>
      </c>
      <c r="L103" s="190">
        <f t="shared" si="13"/>
        <v>-0.4123086742124249</v>
      </c>
      <c r="M103" s="189">
        <v>6.5442629179331311</v>
      </c>
      <c r="N103" s="190">
        <f t="shared" si="14"/>
        <v>0.37954355939933926</v>
      </c>
    </row>
    <row r="104" spans="2:14" x14ac:dyDescent="0.25">
      <c r="B104" s="119" t="s">
        <v>87</v>
      </c>
      <c r="C104" s="189">
        <v>4.7885487528344672</v>
      </c>
      <c r="D104" s="190">
        <v>-2.5236410734682622</v>
      </c>
      <c r="E104" s="189">
        <v>6.3088786994581074</v>
      </c>
      <c r="F104" s="190">
        <f t="shared" si="12"/>
        <v>1.5203299466236402</v>
      </c>
      <c r="G104" s="189">
        <v>6.5515267175572518</v>
      </c>
      <c r="H104" s="190">
        <f t="shared" si="12"/>
        <v>0.24264801809914438</v>
      </c>
      <c r="I104" s="189">
        <v>6.1520376175548588</v>
      </c>
      <c r="J104" s="190">
        <f t="shared" si="12"/>
        <v>-0.39948910000239302</v>
      </c>
      <c r="K104" s="189">
        <v>6.5305823209049016</v>
      </c>
      <c r="L104" s="190">
        <f t="shared" si="13"/>
        <v>0.37854470335004287</v>
      </c>
      <c r="M104" s="189"/>
      <c r="N104" s="190"/>
    </row>
    <row r="105" spans="2:14" x14ac:dyDescent="0.25">
      <c r="B105" s="119" t="s">
        <v>89</v>
      </c>
      <c r="C105" s="189">
        <v>4.0127551020408161</v>
      </c>
      <c r="D105" s="190">
        <v>-3.2957266950157296</v>
      </c>
      <c r="E105" s="189">
        <v>5.477022058823529</v>
      </c>
      <c r="F105" s="190">
        <f t="shared" si="12"/>
        <v>1.4642669567827129</v>
      </c>
      <c r="G105" s="189">
        <v>5.9750933997509339</v>
      </c>
      <c r="H105" s="190">
        <f t="shared" si="12"/>
        <v>0.4980713409274049</v>
      </c>
      <c r="I105" s="189">
        <v>6.0209015361369929</v>
      </c>
      <c r="J105" s="190">
        <f t="shared" si="12"/>
        <v>4.5808136386058962E-2</v>
      </c>
      <c r="K105" s="189">
        <v>5.9559572301425661</v>
      </c>
      <c r="L105" s="190">
        <f t="shared" si="13"/>
        <v>-6.4944305994426799E-2</v>
      </c>
      <c r="M105" s="189"/>
      <c r="N105" s="190"/>
    </row>
    <row r="106" spans="2:14" x14ac:dyDescent="0.25">
      <c r="B106" s="119" t="s">
        <v>91</v>
      </c>
      <c r="C106" s="189">
        <v>4.2004830917874392</v>
      </c>
      <c r="D106" s="190">
        <v>-2.4052353565826206</v>
      </c>
      <c r="E106" s="189">
        <v>5.7539817974971559</v>
      </c>
      <c r="F106" s="190">
        <f t="shared" si="12"/>
        <v>1.5534987057097167</v>
      </c>
      <c r="G106" s="189">
        <v>6.4300360210584646</v>
      </c>
      <c r="H106" s="190">
        <f t="shared" si="12"/>
        <v>0.67605422356130873</v>
      </c>
      <c r="I106" s="189">
        <v>6.1241917502787064</v>
      </c>
      <c r="J106" s="190">
        <f t="shared" si="12"/>
        <v>-0.30584427077975818</v>
      </c>
      <c r="K106" s="189">
        <v>5.8792705931670506</v>
      </c>
      <c r="L106" s="190">
        <f t="shared" si="13"/>
        <v>-0.24492115711165585</v>
      </c>
      <c r="M106" s="189"/>
      <c r="N106" s="190"/>
    </row>
    <row r="107" spans="2:14" x14ac:dyDescent="0.25">
      <c r="B107" s="119" t="s">
        <v>93</v>
      </c>
      <c r="C107" s="189">
        <v>7.1730038022813689</v>
      </c>
      <c r="D107" s="190">
        <v>3.489099258184325E-2</v>
      </c>
      <c r="E107" s="189">
        <v>6.8810650887573965</v>
      </c>
      <c r="F107" s="190">
        <f t="shared" si="12"/>
        <v>-0.29193871352397238</v>
      </c>
      <c r="G107" s="189">
        <v>6.2824596328245965</v>
      </c>
      <c r="H107" s="190">
        <f t="shared" si="12"/>
        <v>-0.59860545593280001</v>
      </c>
      <c r="I107" s="189">
        <v>6.8906399235912126</v>
      </c>
      <c r="J107" s="190">
        <f t="shared" si="12"/>
        <v>0.60818029076661606</v>
      </c>
      <c r="K107" s="189">
        <v>6.4353897457273863</v>
      </c>
      <c r="L107" s="190">
        <f t="shared" si="13"/>
        <v>-0.45525017786382627</v>
      </c>
      <c r="M107" s="189"/>
      <c r="N107" s="190"/>
    </row>
    <row r="108" spans="2:14" x14ac:dyDescent="0.25">
      <c r="B108" s="119" t="s">
        <v>95</v>
      </c>
      <c r="C108" s="189">
        <v>5.5751479289940828</v>
      </c>
      <c r="D108" s="190">
        <v>-1.0231398550032829</v>
      </c>
      <c r="E108" s="189">
        <v>6.1369528001956466</v>
      </c>
      <c r="F108" s="190">
        <f t="shared" si="12"/>
        <v>0.56180487120156375</v>
      </c>
      <c r="G108" s="189">
        <v>6.2551784927280742</v>
      </c>
      <c r="H108" s="190">
        <f t="shared" si="12"/>
        <v>0.11822569253242765</v>
      </c>
      <c r="I108" s="189">
        <v>6.5660091047040972</v>
      </c>
      <c r="J108" s="190">
        <f t="shared" si="12"/>
        <v>0.31083061197602291</v>
      </c>
      <c r="K108" s="189">
        <v>6.3361764094029542</v>
      </c>
      <c r="L108" s="190">
        <f t="shared" si="13"/>
        <v>-0.22983269530114292</v>
      </c>
      <c r="M108" s="189"/>
      <c r="N108" s="190"/>
    </row>
    <row r="109" spans="2:14" ht="15.75" x14ac:dyDescent="0.25">
      <c r="B109" s="122" t="s">
        <v>32</v>
      </c>
      <c r="C109" s="191">
        <v>7.0010211375472275</v>
      </c>
      <c r="D109" s="192">
        <v>0.22502895325510153</v>
      </c>
      <c r="E109" s="191">
        <v>5.7489897289105913</v>
      </c>
      <c r="F109" s="192">
        <f t="shared" si="12"/>
        <v>-1.2520314086366362</v>
      </c>
      <c r="G109" s="191">
        <v>6.1223728147711647</v>
      </c>
      <c r="H109" s="192">
        <f t="shared" si="12"/>
        <v>0.37338308586057334</v>
      </c>
      <c r="I109" s="191">
        <v>6.3953136352627755</v>
      </c>
      <c r="J109" s="192">
        <f t="shared" si="12"/>
        <v>0.27294082049161084</v>
      </c>
      <c r="K109" s="191">
        <v>6.214340786430224</v>
      </c>
      <c r="L109" s="192">
        <f t="shared" si="13"/>
        <v>-0.18097284883255149</v>
      </c>
      <c r="M109" s="191">
        <v>6.6747659893676001</v>
      </c>
      <c r="N109" s="192">
        <v>0.47925873292707522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09B9-1375-4221-892C-57FB74E736A5}">
  <sheetPr>
    <tabColor rgb="FF7030A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5B174-D34F-4CEE-B0B9-EEBB143FC6AD}">
  <sheetPr>
    <tabColor rgb="FFAC75D5"/>
  </sheetPr>
  <dimension ref="A1:AC112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152</v>
      </c>
    </row>
    <row r="2" spans="1:16" ht="18.75" x14ac:dyDescent="0.3">
      <c r="D2" s="197" t="s">
        <v>153</v>
      </c>
    </row>
    <row r="4" spans="1:16" ht="48.75" customHeight="1" thickBot="1" x14ac:dyDescent="0.3">
      <c r="B4" s="283" t="s">
        <v>308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154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155</v>
      </c>
    </row>
    <row r="6" spans="1:16" ht="22.5" thickTop="1" thickBot="1" x14ac:dyDescent="0.3">
      <c r="B6" s="111"/>
      <c r="C6" s="305" t="s">
        <v>156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0.7387999999999999</v>
      </c>
      <c r="D9" s="121">
        <v>9.42751742041259E-3</v>
      </c>
      <c r="E9" s="198">
        <v>0.22309999999999999</v>
      </c>
      <c r="F9" s="121">
        <f t="shared" ref="F9:L21" si="0">IFERROR(E9/C9-1,"-")</f>
        <v>-0.6980238224147266</v>
      </c>
      <c r="G9" s="198">
        <v>0.57789999999999997</v>
      </c>
      <c r="H9" s="121">
        <f t="shared" si="0"/>
        <v>1.5903182429403855</v>
      </c>
      <c r="I9" s="198">
        <v>0.82430000000000003</v>
      </c>
      <c r="J9" s="121">
        <f t="shared" si="0"/>
        <v>0.42637134452327397</v>
      </c>
      <c r="K9" s="198">
        <v>0.872</v>
      </c>
      <c r="L9" s="121">
        <f t="shared" si="0"/>
        <v>5.7867281329613052E-2</v>
      </c>
      <c r="M9" s="198">
        <v>0.84379999999999999</v>
      </c>
      <c r="N9" s="121">
        <f t="shared" ref="N9:N15" si="1">IFERROR(M9/K9-1,"-")</f>
        <v>-3.2339449541284426E-2</v>
      </c>
    </row>
    <row r="10" spans="1:16" x14ac:dyDescent="0.25">
      <c r="A10" s="1" t="s">
        <v>74</v>
      </c>
      <c r="B10" s="119" t="s">
        <v>75</v>
      </c>
      <c r="C10" s="198">
        <v>0.82779999999999998</v>
      </c>
      <c r="D10" s="121">
        <v>0.10270414280005347</v>
      </c>
      <c r="E10" s="198">
        <v>0.2339</v>
      </c>
      <c r="F10" s="121">
        <f t="shared" si="0"/>
        <v>-0.71744382701135545</v>
      </c>
      <c r="G10" s="198">
        <v>0.78700000000000003</v>
      </c>
      <c r="H10" s="121">
        <f t="shared" si="0"/>
        <v>2.3646857631466442</v>
      </c>
      <c r="I10" s="198">
        <v>0.87060000000000004</v>
      </c>
      <c r="J10" s="121">
        <f t="shared" si="0"/>
        <v>0.10622617534942824</v>
      </c>
      <c r="K10" s="198">
        <v>0.89639999999999997</v>
      </c>
      <c r="L10" s="121">
        <f t="shared" si="0"/>
        <v>2.9634734665747731E-2</v>
      </c>
      <c r="M10" s="198">
        <v>0.9244</v>
      </c>
      <c r="N10" s="121">
        <f t="shared" si="1"/>
        <v>3.1236055332440893E-2</v>
      </c>
    </row>
    <row r="11" spans="1:16" x14ac:dyDescent="0.25">
      <c r="A11" s="1" t="s">
        <v>76</v>
      </c>
      <c r="B11" s="119" t="s">
        <v>77</v>
      </c>
      <c r="C11" s="198">
        <v>0.36729999999999996</v>
      </c>
      <c r="D11" s="121">
        <v>-0.49337931034482763</v>
      </c>
      <c r="E11" s="198">
        <v>0.25269999999999998</v>
      </c>
      <c r="F11" s="121">
        <f t="shared" si="0"/>
        <v>-0.31200653416825486</v>
      </c>
      <c r="G11" s="198">
        <v>0.74909999999999999</v>
      </c>
      <c r="H11" s="121">
        <f t="shared" si="0"/>
        <v>1.9643846458250893</v>
      </c>
      <c r="I11" s="198">
        <v>0.73480000000000001</v>
      </c>
      <c r="J11" s="121">
        <f t="shared" si="0"/>
        <v>-1.9089574155653377E-2</v>
      </c>
      <c r="K11" s="198">
        <v>0.88939999999999997</v>
      </c>
      <c r="L11" s="121">
        <f t="shared" si="0"/>
        <v>0.21039738704409361</v>
      </c>
      <c r="M11" s="198">
        <v>0.82620000000000005</v>
      </c>
      <c r="N11" s="121">
        <f t="shared" si="1"/>
        <v>-7.1059140993928405E-2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0.2611</v>
      </c>
      <c r="F12" s="121" t="str">
        <f t="shared" si="0"/>
        <v>-</v>
      </c>
      <c r="G12" s="198">
        <v>0.79280000000000006</v>
      </c>
      <c r="H12" s="121">
        <f t="shared" si="0"/>
        <v>2.0363845270011494</v>
      </c>
      <c r="I12" s="198">
        <v>0.78159999999999996</v>
      </c>
      <c r="J12" s="121">
        <f t="shared" si="0"/>
        <v>-1.4127144298688332E-2</v>
      </c>
      <c r="K12" s="198">
        <v>0.80359999999999998</v>
      </c>
      <c r="L12" s="121">
        <f t="shared" si="0"/>
        <v>2.814738996929389E-2</v>
      </c>
      <c r="M12" s="198">
        <v>0.8216</v>
      </c>
      <c r="N12" s="121">
        <f t="shared" si="1"/>
        <v>2.2399203583872485E-2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0.27500000000000002</v>
      </c>
      <c r="F13" s="121" t="str">
        <f t="shared" si="0"/>
        <v>-</v>
      </c>
      <c r="G13" s="198">
        <v>0.63340000000000007</v>
      </c>
      <c r="H13" s="121">
        <f t="shared" si="0"/>
        <v>1.3032727272727271</v>
      </c>
      <c r="I13" s="198">
        <v>0.73349999999999993</v>
      </c>
      <c r="J13" s="121">
        <f t="shared" si="0"/>
        <v>0.15803599621092501</v>
      </c>
      <c r="K13" s="198">
        <v>0.80420000000000003</v>
      </c>
      <c r="L13" s="121">
        <f t="shared" si="0"/>
        <v>9.6387184730743147E-2</v>
      </c>
      <c r="M13" s="198">
        <v>0.71109999999999995</v>
      </c>
      <c r="N13" s="121">
        <f t="shared" si="1"/>
        <v>-0.11576722208405876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0.20440000000000003</v>
      </c>
      <c r="F14" s="121" t="str">
        <f t="shared" si="0"/>
        <v>-</v>
      </c>
      <c r="G14" s="198">
        <v>0.6873999999999999</v>
      </c>
      <c r="H14" s="121">
        <f t="shared" si="0"/>
        <v>2.363013698630136</v>
      </c>
      <c r="I14" s="198">
        <v>0.76780000000000004</v>
      </c>
      <c r="J14" s="121">
        <f t="shared" si="0"/>
        <v>0.11696246726796655</v>
      </c>
      <c r="K14" s="198">
        <v>0.81640000000000001</v>
      </c>
      <c r="L14" s="121">
        <f t="shared" si="0"/>
        <v>6.3297733784839716E-2</v>
      </c>
      <c r="M14" s="198">
        <v>0.80099999999999993</v>
      </c>
      <c r="N14" s="121">
        <f t="shared" si="1"/>
        <v>-1.8863302302792873E-2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0.39960000000000001</v>
      </c>
      <c r="F15" s="121" t="str">
        <f t="shared" si="0"/>
        <v>-</v>
      </c>
      <c r="G15" s="198">
        <v>0.80249999999999999</v>
      </c>
      <c r="H15" s="121">
        <f t="shared" si="0"/>
        <v>1.008258258258258</v>
      </c>
      <c r="I15" s="198">
        <v>0.83689999999999998</v>
      </c>
      <c r="J15" s="121">
        <f t="shared" si="0"/>
        <v>4.2866043613707161E-2</v>
      </c>
      <c r="K15" s="198">
        <v>0.87379999999999991</v>
      </c>
      <c r="L15" s="121">
        <f t="shared" si="0"/>
        <v>4.4091289281873447E-2</v>
      </c>
      <c r="M15" s="198">
        <v>0.91370000000000007</v>
      </c>
      <c r="N15" s="121">
        <f t="shared" si="1"/>
        <v>4.5662623025864324E-2</v>
      </c>
    </row>
    <row r="16" spans="1:16" x14ac:dyDescent="0.25">
      <c r="A16" s="1" t="s">
        <v>86</v>
      </c>
      <c r="B16" s="119" t="s">
        <v>87</v>
      </c>
      <c r="C16" s="198">
        <v>0.43909999999999999</v>
      </c>
      <c r="D16" s="121">
        <v>-0.48426121681935641</v>
      </c>
      <c r="E16" s="198">
        <v>0.62039999999999995</v>
      </c>
      <c r="F16" s="121">
        <f t="shared" si="0"/>
        <v>0.41289000227738559</v>
      </c>
      <c r="G16" s="198">
        <v>0.89769999999999994</v>
      </c>
      <c r="H16" s="121">
        <f t="shared" si="0"/>
        <v>0.44696969696969702</v>
      </c>
      <c r="I16" s="198">
        <v>0.91459999999999997</v>
      </c>
      <c r="J16" s="121">
        <f t="shared" si="0"/>
        <v>1.8825888381419187E-2</v>
      </c>
      <c r="K16" s="198">
        <v>0.90269999999999995</v>
      </c>
      <c r="L16" s="121">
        <f t="shared" si="0"/>
        <v>-1.3011152416356864E-2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0.20370000000000002</v>
      </c>
      <c r="D17" s="121">
        <v>-0.74345088161209061</v>
      </c>
      <c r="E17" s="198">
        <v>0.5484</v>
      </c>
      <c r="F17" s="121">
        <f t="shared" si="0"/>
        <v>1.6921944035346095</v>
      </c>
      <c r="G17" s="198">
        <v>0.70709999999999995</v>
      </c>
      <c r="H17" s="121">
        <f t="shared" si="0"/>
        <v>0.2893873085339167</v>
      </c>
      <c r="I17" s="198">
        <v>0.78359999999999996</v>
      </c>
      <c r="J17" s="121">
        <f t="shared" si="0"/>
        <v>0.10818837505303347</v>
      </c>
      <c r="K17" s="198">
        <v>0.75800000000000001</v>
      </c>
      <c r="L17" s="121">
        <f t="shared" si="0"/>
        <v>-3.2669729453802865E-2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0.20949999999999999</v>
      </c>
      <c r="D18" s="121">
        <v>-0.72292024864435922</v>
      </c>
      <c r="E18" s="198">
        <v>0.69010000000000005</v>
      </c>
      <c r="F18" s="121">
        <f t="shared" si="0"/>
        <v>2.2940334128878286</v>
      </c>
      <c r="G18" s="198">
        <v>0.77500000000000002</v>
      </c>
      <c r="H18" s="121">
        <f t="shared" si="0"/>
        <v>0.12302564845674535</v>
      </c>
      <c r="I18" s="198">
        <v>0.85840000000000005</v>
      </c>
      <c r="J18" s="121">
        <f t="shared" si="0"/>
        <v>0.10761290322580641</v>
      </c>
      <c r="K18" s="198">
        <v>0.89359999999999995</v>
      </c>
      <c r="L18" s="121">
        <f t="shared" si="0"/>
        <v>4.1006523765144243E-2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0.27260000000000001</v>
      </c>
      <c r="D19" s="121">
        <v>-0.61223328591749637</v>
      </c>
      <c r="E19" s="198">
        <v>0.71479999999999999</v>
      </c>
      <c r="F19" s="121">
        <f t="shared" si="0"/>
        <v>1.6221570066030813</v>
      </c>
      <c r="G19" s="198">
        <v>0.79510000000000003</v>
      </c>
      <c r="H19" s="121">
        <f t="shared" si="0"/>
        <v>0.11233911583659761</v>
      </c>
      <c r="I19" s="198">
        <v>0.85420000000000007</v>
      </c>
      <c r="J19" s="121">
        <f t="shared" si="0"/>
        <v>7.4330272921645069E-2</v>
      </c>
      <c r="K19" s="198">
        <v>0.83440000000000003</v>
      </c>
      <c r="L19" s="121">
        <f t="shared" si="0"/>
        <v>-2.317958323577618E-2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0.2797</v>
      </c>
      <c r="D20" s="121">
        <v>-0.60031437553586742</v>
      </c>
      <c r="E20" s="198">
        <v>0.61990000000000001</v>
      </c>
      <c r="F20" s="121">
        <f t="shared" si="0"/>
        <v>1.2163031819806935</v>
      </c>
      <c r="G20" s="198">
        <v>0.78520000000000001</v>
      </c>
      <c r="H20" s="121">
        <f t="shared" si="0"/>
        <v>0.26665591224391028</v>
      </c>
      <c r="I20" s="198">
        <v>0.79709999999999992</v>
      </c>
      <c r="J20" s="121">
        <f t="shared" si="0"/>
        <v>1.5155374426897517E-2</v>
      </c>
      <c r="K20" s="198">
        <v>0.79709999999999992</v>
      </c>
      <c r="L20" s="121">
        <f t="shared" si="0"/>
        <v>0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0.49125694136118242</v>
      </c>
      <c r="D21" s="124">
        <v>-0.33462581029377603</v>
      </c>
      <c r="E21" s="200">
        <v>0.48201408869433904</v>
      </c>
      <c r="F21" s="124">
        <f t="shared" si="0"/>
        <v>-1.881470140906949E-2</v>
      </c>
      <c r="G21" s="200">
        <v>0.74892677369097149</v>
      </c>
      <c r="H21" s="124">
        <f t="shared" si="0"/>
        <v>0.5537445714909186</v>
      </c>
      <c r="I21" s="200">
        <v>0.81331329152256404</v>
      </c>
      <c r="J21" s="124">
        <f t="shared" si="0"/>
        <v>8.5971713248110149E-2</v>
      </c>
      <c r="K21" s="200">
        <v>0.84524916570756325</v>
      </c>
      <c r="L21" s="124">
        <f t="shared" si="0"/>
        <v>3.9266386665357089E-2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309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157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158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0.8327</v>
      </c>
      <c r="D31" s="121"/>
      <c r="E31" s="198">
        <v>0.32579999999999998</v>
      </c>
      <c r="F31" s="121">
        <f t="shared" ref="F31:J43" si="2">IFERROR(E31/C31-1,"-")</f>
        <v>-0.60874264440975145</v>
      </c>
      <c r="G31" s="198">
        <v>0.61520000000000008</v>
      </c>
      <c r="H31" s="121">
        <f t="shared" si="2"/>
        <v>0.88827501534683884</v>
      </c>
      <c r="I31" s="198">
        <v>0.91280000000000006</v>
      </c>
      <c r="J31" s="121">
        <f t="shared" si="2"/>
        <v>0.48374512353706112</v>
      </c>
      <c r="K31" s="198">
        <v>0.96530000000000005</v>
      </c>
      <c r="L31" s="121">
        <f t="shared" ref="L31:L43" si="3">IFERROR(K31/I31-1,"-")</f>
        <v>5.7515337423312829E-2</v>
      </c>
      <c r="M31" s="198">
        <v>0.93849999999999989</v>
      </c>
      <c r="N31" s="121">
        <f t="shared" ref="N31:N37" si="4">IFERROR(M31/K31-1,"-")</f>
        <v>-2.776338961980751E-2</v>
      </c>
    </row>
    <row r="32" spans="1:29" x14ac:dyDescent="0.25">
      <c r="B32" s="119" t="s">
        <v>75</v>
      </c>
      <c r="C32" s="198">
        <v>0.9698</v>
      </c>
      <c r="D32" s="121"/>
      <c r="E32" s="198">
        <v>0.40229999999999999</v>
      </c>
      <c r="F32" s="121">
        <f t="shared" si="2"/>
        <v>-0.58517220045370177</v>
      </c>
      <c r="G32" s="198">
        <v>0.86180000000000012</v>
      </c>
      <c r="H32" s="121">
        <f t="shared" si="2"/>
        <v>1.1421824509072835</v>
      </c>
      <c r="I32" s="198">
        <v>0.96200000000000008</v>
      </c>
      <c r="J32" s="121">
        <f t="shared" si="2"/>
        <v>0.11626827570201903</v>
      </c>
      <c r="K32" s="198">
        <v>1.0661</v>
      </c>
      <c r="L32" s="121">
        <f t="shared" si="3"/>
        <v>0.10821205821205826</v>
      </c>
      <c r="M32" s="198">
        <v>1.0306999999999999</v>
      </c>
      <c r="N32" s="121">
        <f t="shared" si="4"/>
        <v>-3.3205140230747721E-2</v>
      </c>
    </row>
    <row r="33" spans="2:16" x14ac:dyDescent="0.25">
      <c r="B33" s="119" t="s">
        <v>77</v>
      </c>
      <c r="C33" s="198">
        <v>0.39979999999999999</v>
      </c>
      <c r="D33" s="121"/>
      <c r="E33" s="198">
        <v>0.41789999999999999</v>
      </c>
      <c r="F33" s="121">
        <f t="shared" si="2"/>
        <v>4.5272636318159032E-2</v>
      </c>
      <c r="G33" s="198">
        <v>0.8236</v>
      </c>
      <c r="H33" s="121">
        <f t="shared" si="2"/>
        <v>0.97080641301746828</v>
      </c>
      <c r="I33" s="198">
        <v>0.7944</v>
      </c>
      <c r="J33" s="121">
        <f t="shared" si="2"/>
        <v>-3.5454103933948544E-2</v>
      </c>
      <c r="K33" s="198">
        <v>0.98959999999999992</v>
      </c>
      <c r="L33" s="121">
        <f t="shared" si="3"/>
        <v>0.2457200402819737</v>
      </c>
      <c r="M33" s="198">
        <v>0.90989999999999993</v>
      </c>
      <c r="N33" s="121">
        <f t="shared" si="4"/>
        <v>-8.0537590945836679E-2</v>
      </c>
    </row>
    <row r="34" spans="2:16" x14ac:dyDescent="0.25">
      <c r="B34" s="119" t="s">
        <v>79</v>
      </c>
      <c r="C34" s="198">
        <v>0</v>
      </c>
      <c r="D34" s="121"/>
      <c r="E34" s="198">
        <v>0.40389999999999998</v>
      </c>
      <c r="F34" s="121" t="str">
        <f t="shared" si="2"/>
        <v>-</v>
      </c>
      <c r="G34" s="198">
        <v>0.90949999999999998</v>
      </c>
      <c r="H34" s="121">
        <f t="shared" si="2"/>
        <v>1.2517949987620698</v>
      </c>
      <c r="I34" s="198">
        <v>0.88819999999999988</v>
      </c>
      <c r="J34" s="121">
        <f t="shared" si="2"/>
        <v>-2.3419461242440986E-2</v>
      </c>
      <c r="K34" s="198">
        <v>0.91859999999999997</v>
      </c>
      <c r="L34" s="121">
        <f t="shared" si="3"/>
        <v>3.4226525557307097E-2</v>
      </c>
      <c r="M34" s="198">
        <v>0.92059999999999997</v>
      </c>
      <c r="N34" s="121">
        <f t="shared" si="4"/>
        <v>2.1772262138035625E-3</v>
      </c>
    </row>
    <row r="35" spans="2:16" x14ac:dyDescent="0.25">
      <c r="B35" s="119" t="s">
        <v>81</v>
      </c>
      <c r="C35" s="198">
        <v>0</v>
      </c>
      <c r="D35" s="121"/>
      <c r="E35" s="198">
        <v>0.43189999999999995</v>
      </c>
      <c r="F35" s="121" t="str">
        <f t="shared" si="2"/>
        <v>-</v>
      </c>
      <c r="G35" s="198">
        <v>0.76180000000000003</v>
      </c>
      <c r="H35" s="121">
        <f t="shared" si="2"/>
        <v>0.76383422088446418</v>
      </c>
      <c r="I35" s="198">
        <v>0.872</v>
      </c>
      <c r="J35" s="121">
        <f t="shared" si="2"/>
        <v>0.14465739039117875</v>
      </c>
      <c r="K35" s="198">
        <v>0.94200000000000006</v>
      </c>
      <c r="L35" s="121">
        <f t="shared" si="3"/>
        <v>8.0275229357798183E-2</v>
      </c>
      <c r="M35" s="198">
        <v>0.81980000000000008</v>
      </c>
      <c r="N35" s="121">
        <f t="shared" si="4"/>
        <v>-0.12972399150743097</v>
      </c>
    </row>
    <row r="36" spans="2:16" x14ac:dyDescent="0.25">
      <c r="B36" s="119" t="s">
        <v>83</v>
      </c>
      <c r="C36" s="198">
        <v>0</v>
      </c>
      <c r="D36" s="121"/>
      <c r="E36" s="198">
        <v>0.26039999999999996</v>
      </c>
      <c r="F36" s="121" t="str">
        <f t="shared" si="2"/>
        <v>-</v>
      </c>
      <c r="G36" s="198">
        <v>0.81559999999999999</v>
      </c>
      <c r="H36" s="121">
        <f t="shared" si="2"/>
        <v>2.1321044546851002</v>
      </c>
      <c r="I36" s="198">
        <v>0.9104000000000001</v>
      </c>
      <c r="J36" s="121">
        <f t="shared" si="2"/>
        <v>0.11623344776851408</v>
      </c>
      <c r="K36" s="198">
        <v>0.96189999999999998</v>
      </c>
      <c r="L36" s="121">
        <f t="shared" si="3"/>
        <v>5.656854130052702E-2</v>
      </c>
      <c r="M36" s="198">
        <v>0.92480000000000007</v>
      </c>
      <c r="N36" s="121">
        <f t="shared" si="4"/>
        <v>-3.8569497868801261E-2</v>
      </c>
    </row>
    <row r="37" spans="2:16" x14ac:dyDescent="0.25">
      <c r="B37" s="119" t="s">
        <v>85</v>
      </c>
      <c r="C37" s="198">
        <v>0</v>
      </c>
      <c r="D37" s="121"/>
      <c r="E37" s="198">
        <v>0.4869</v>
      </c>
      <c r="F37" s="121" t="str">
        <f t="shared" si="2"/>
        <v>-</v>
      </c>
      <c r="G37" s="198">
        <v>0.92709999999999992</v>
      </c>
      <c r="H37" s="121">
        <f t="shared" si="2"/>
        <v>0.90408708153624961</v>
      </c>
      <c r="I37" s="198">
        <v>0.94920000000000004</v>
      </c>
      <c r="J37" s="121">
        <f t="shared" si="2"/>
        <v>2.3837773702944709E-2</v>
      </c>
      <c r="K37" s="198">
        <v>0.99629999999999996</v>
      </c>
      <c r="L37" s="121">
        <f t="shared" si="3"/>
        <v>4.9620733249051696E-2</v>
      </c>
      <c r="M37" s="198">
        <v>1.0146999999999999</v>
      </c>
      <c r="N37" s="121">
        <f t="shared" si="4"/>
        <v>1.846833283147653E-2</v>
      </c>
    </row>
    <row r="38" spans="2:16" x14ac:dyDescent="0.25">
      <c r="B38" s="119" t="s">
        <v>87</v>
      </c>
      <c r="C38" s="198">
        <v>0.52979999999999994</v>
      </c>
      <c r="D38" s="121"/>
      <c r="E38" s="198">
        <v>0.78590000000000004</v>
      </c>
      <c r="F38" s="121">
        <f t="shared" si="2"/>
        <v>0.48338995847489641</v>
      </c>
      <c r="G38" s="198">
        <v>1.0247999999999999</v>
      </c>
      <c r="H38" s="121">
        <f t="shared" si="2"/>
        <v>0.30398269499936359</v>
      </c>
      <c r="I38" s="198">
        <v>1.0207999999999999</v>
      </c>
      <c r="J38" s="121">
        <f t="shared" si="2"/>
        <v>-3.9032006245121043E-3</v>
      </c>
      <c r="K38" s="198">
        <v>1.0063</v>
      </c>
      <c r="L38" s="121">
        <f t="shared" si="3"/>
        <v>-1.4204545454545414E-2</v>
      </c>
      <c r="M38" s="198"/>
      <c r="N38" s="121"/>
    </row>
    <row r="39" spans="2:16" x14ac:dyDescent="0.25">
      <c r="B39" s="119" t="s">
        <v>89</v>
      </c>
      <c r="C39" s="198">
        <v>0.25850000000000001</v>
      </c>
      <c r="D39" s="121"/>
      <c r="E39" s="198">
        <v>0.68519999999999992</v>
      </c>
      <c r="F39" s="121">
        <f t="shared" si="2"/>
        <v>1.6506769825918757</v>
      </c>
      <c r="G39" s="198">
        <v>0.81950000000000001</v>
      </c>
      <c r="H39" s="121">
        <f t="shared" si="2"/>
        <v>0.19600116754232366</v>
      </c>
      <c r="I39" s="198">
        <v>0.88959999999999995</v>
      </c>
      <c r="J39" s="121">
        <f t="shared" si="2"/>
        <v>8.5539963392312401E-2</v>
      </c>
      <c r="K39" s="198">
        <v>0.85860000000000003</v>
      </c>
      <c r="L39" s="121">
        <f t="shared" si="3"/>
        <v>-3.484712230215814E-2</v>
      </c>
      <c r="M39" s="198"/>
      <c r="N39" s="121"/>
    </row>
    <row r="40" spans="2:16" x14ac:dyDescent="0.25">
      <c r="B40" s="119" t="s">
        <v>91</v>
      </c>
      <c r="C40" s="198">
        <v>0.28689999999999999</v>
      </c>
      <c r="D40" s="121"/>
      <c r="E40" s="198">
        <v>0.79390000000000005</v>
      </c>
      <c r="F40" s="121">
        <f t="shared" si="2"/>
        <v>1.7671662600209137</v>
      </c>
      <c r="G40" s="198">
        <v>0.8881</v>
      </c>
      <c r="H40" s="121">
        <f t="shared" si="2"/>
        <v>0.11865474241088281</v>
      </c>
      <c r="I40" s="198">
        <v>0.97180000000000011</v>
      </c>
      <c r="J40" s="121">
        <f t="shared" si="2"/>
        <v>9.424614345231408E-2</v>
      </c>
      <c r="K40" s="198">
        <v>1.0153000000000001</v>
      </c>
      <c r="L40" s="121">
        <f t="shared" si="3"/>
        <v>4.4762296768882548E-2</v>
      </c>
      <c r="M40" s="198"/>
      <c r="N40" s="121"/>
    </row>
    <row r="41" spans="2:16" x14ac:dyDescent="0.25">
      <c r="B41" s="119" t="s">
        <v>93</v>
      </c>
      <c r="C41" s="198">
        <v>0.38200000000000001</v>
      </c>
      <c r="D41" s="121"/>
      <c r="E41" s="198">
        <v>0.8012999999999999</v>
      </c>
      <c r="F41" s="121">
        <f t="shared" si="2"/>
        <v>1.0976439790575911</v>
      </c>
      <c r="G41" s="198">
        <v>0.87360000000000004</v>
      </c>
      <c r="H41" s="121">
        <f t="shared" si="2"/>
        <v>9.0228378884313232E-2</v>
      </c>
      <c r="I41" s="198">
        <v>0.95010000000000006</v>
      </c>
      <c r="J41" s="121">
        <f t="shared" si="2"/>
        <v>8.7568681318681341E-2</v>
      </c>
      <c r="K41" s="198">
        <v>0.92370000000000008</v>
      </c>
      <c r="L41" s="121">
        <f t="shared" si="3"/>
        <v>-2.7786548784338505E-2</v>
      </c>
      <c r="M41" s="198"/>
      <c r="N41" s="121"/>
    </row>
    <row r="42" spans="2:16" x14ac:dyDescent="0.25">
      <c r="B42" s="119" t="s">
        <v>95</v>
      </c>
      <c r="C42" s="198">
        <v>0.39159999999999995</v>
      </c>
      <c r="D42" s="121"/>
      <c r="E42" s="198">
        <v>0.66610000000000003</v>
      </c>
      <c r="F42" s="121">
        <f t="shared" si="2"/>
        <v>0.70097037793667027</v>
      </c>
      <c r="G42" s="198">
        <v>0.86670000000000003</v>
      </c>
      <c r="H42" s="121">
        <f t="shared" si="2"/>
        <v>0.30115598258519749</v>
      </c>
      <c r="I42" s="198">
        <v>0.87</v>
      </c>
      <c r="J42" s="121">
        <f t="shared" si="2"/>
        <v>3.8075458636206427E-3</v>
      </c>
      <c r="K42" s="198">
        <v>0.88249999999999995</v>
      </c>
      <c r="L42" s="121">
        <f t="shared" si="3"/>
        <v>1.4367816091954033E-2</v>
      </c>
      <c r="M42" s="198"/>
      <c r="N42" s="121"/>
    </row>
    <row r="43" spans="2:16" ht="15.75" x14ac:dyDescent="0.25">
      <c r="B43" s="122" t="s">
        <v>32</v>
      </c>
      <c r="C43" s="200">
        <v>0.58674350442618195</v>
      </c>
      <c r="D43" s="124"/>
      <c r="E43" s="202">
        <v>0.61734478770601819</v>
      </c>
      <c r="F43" s="124">
        <f t="shared" si="2"/>
        <v>5.215444746979081E-2</v>
      </c>
      <c r="G43" s="202">
        <v>0.84878834356712252</v>
      </c>
      <c r="H43" s="124">
        <f t="shared" si="2"/>
        <v>0.3749016116603523</v>
      </c>
      <c r="I43" s="200">
        <v>0.9159504223366709</v>
      </c>
      <c r="J43" s="124">
        <f t="shared" si="2"/>
        <v>7.9127004133082934E-2</v>
      </c>
      <c r="K43" s="200">
        <v>0.95750805881643142</v>
      </c>
      <c r="L43" s="124">
        <f t="shared" si="3"/>
        <v>4.5371054443911207E-2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159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160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0.84459999999999991</v>
      </c>
      <c r="D53" s="121"/>
      <c r="E53" s="198">
        <v>0</v>
      </c>
      <c r="F53" s="121">
        <f t="shared" ref="F53:J65" si="5">IFERROR(E53/C53-1,"-")</f>
        <v>-1</v>
      </c>
      <c r="G53" s="198">
        <v>0</v>
      </c>
      <c r="H53" s="121" t="str">
        <f t="shared" si="5"/>
        <v>-</v>
      </c>
      <c r="I53" s="198">
        <v>0.98719999999999997</v>
      </c>
      <c r="J53" s="121" t="str">
        <f t="shared" si="5"/>
        <v>-</v>
      </c>
      <c r="K53" s="198">
        <v>0.99319999999999997</v>
      </c>
      <c r="L53" s="121">
        <f t="shared" ref="L53:L65" si="6">IFERROR(K53/I53-1,"-")</f>
        <v>6.0777957860616016E-3</v>
      </c>
      <c r="M53" s="198">
        <v>0.95640000000000003</v>
      </c>
      <c r="N53" s="121">
        <f t="shared" ref="N53:N59" si="7">IFERROR(M53/K53-1,"-")</f>
        <v>-3.7051953282319694E-2</v>
      </c>
    </row>
    <row r="54" spans="2:16" x14ac:dyDescent="0.25">
      <c r="B54" s="119" t="s">
        <v>75</v>
      </c>
      <c r="C54" s="198">
        <v>1.0042</v>
      </c>
      <c r="D54" s="121"/>
      <c r="E54" s="198">
        <v>0</v>
      </c>
      <c r="F54" s="121">
        <f t="shared" si="5"/>
        <v>-1</v>
      </c>
      <c r="G54" s="198">
        <v>0</v>
      </c>
      <c r="H54" s="121" t="str">
        <f t="shared" si="5"/>
        <v>-</v>
      </c>
      <c r="I54" s="198">
        <v>1.0593000000000001</v>
      </c>
      <c r="J54" s="121" t="str">
        <f t="shared" si="5"/>
        <v>-</v>
      </c>
      <c r="K54" s="198">
        <v>1.1003000000000001</v>
      </c>
      <c r="L54" s="121">
        <f t="shared" si="6"/>
        <v>3.8704805059945224E-2</v>
      </c>
      <c r="M54" s="198">
        <v>1.0770999999999999</v>
      </c>
      <c r="N54" s="121">
        <f t="shared" si="7"/>
        <v>-2.1085158593111109E-2</v>
      </c>
    </row>
    <row r="55" spans="2:16" x14ac:dyDescent="0.25">
      <c r="B55" s="119" t="s">
        <v>77</v>
      </c>
      <c r="C55" s="198">
        <v>0.40310000000000001</v>
      </c>
      <c r="D55" s="121"/>
      <c r="E55" s="198">
        <v>0</v>
      </c>
      <c r="F55" s="121">
        <f t="shared" si="5"/>
        <v>-1</v>
      </c>
      <c r="G55" s="198">
        <v>0</v>
      </c>
      <c r="H55" s="121" t="str">
        <f t="shared" si="5"/>
        <v>-</v>
      </c>
      <c r="I55" s="198">
        <v>0.84499999999999997</v>
      </c>
      <c r="J55" s="121" t="str">
        <f t="shared" si="5"/>
        <v>-</v>
      </c>
      <c r="K55" s="198">
        <v>1.0183</v>
      </c>
      <c r="L55" s="121">
        <f t="shared" si="6"/>
        <v>0.20508875739644972</v>
      </c>
      <c r="M55" s="198">
        <v>0.96069999999999989</v>
      </c>
      <c r="N55" s="121">
        <f t="shared" si="7"/>
        <v>-5.6564863006972499E-2</v>
      </c>
    </row>
    <row r="56" spans="2:16" x14ac:dyDescent="0.25">
      <c r="B56" s="119" t="s">
        <v>79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0.95319999999999994</v>
      </c>
      <c r="J56" s="121" t="str">
        <f t="shared" si="5"/>
        <v>-</v>
      </c>
      <c r="K56" s="198">
        <v>0.96579999999999999</v>
      </c>
      <c r="L56" s="121">
        <f t="shared" si="6"/>
        <v>1.3218631976500195E-2</v>
      </c>
      <c r="M56" s="198">
        <v>0.96689999999999998</v>
      </c>
      <c r="N56" s="121">
        <f t="shared" si="7"/>
        <v>1.138952164009055E-3</v>
      </c>
    </row>
    <row r="57" spans="2:16" x14ac:dyDescent="0.25">
      <c r="B57" s="119" t="s">
        <v>81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0.89180000000000004</v>
      </c>
      <c r="J57" s="121" t="str">
        <f t="shared" si="5"/>
        <v>-</v>
      </c>
      <c r="K57" s="198">
        <v>0.94340000000000002</v>
      </c>
      <c r="L57" s="121">
        <f t="shared" si="6"/>
        <v>5.786050684009858E-2</v>
      </c>
      <c r="M57" s="198">
        <v>0.82499999999999996</v>
      </c>
      <c r="N57" s="121">
        <f t="shared" si="7"/>
        <v>-0.12550349798600813</v>
      </c>
    </row>
    <row r="58" spans="2:16" x14ac:dyDescent="0.25">
      <c r="B58" s="119" t="s">
        <v>83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0.95090000000000008</v>
      </c>
      <c r="J58" s="121" t="str">
        <f t="shared" si="5"/>
        <v>-</v>
      </c>
      <c r="K58" s="198">
        <v>0.95669999999999999</v>
      </c>
      <c r="L58" s="121">
        <f t="shared" si="6"/>
        <v>6.0994846987063589E-3</v>
      </c>
      <c r="M58" s="198">
        <v>0.9587</v>
      </c>
      <c r="N58" s="121">
        <f t="shared" si="7"/>
        <v>2.0905194940943339E-3</v>
      </c>
    </row>
    <row r="59" spans="2:16" x14ac:dyDescent="0.25">
      <c r="B59" s="119" t="s">
        <v>85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0.96950000000000003</v>
      </c>
      <c r="J59" s="121" t="str">
        <f t="shared" si="5"/>
        <v>-</v>
      </c>
      <c r="K59" s="198">
        <v>1.0078</v>
      </c>
      <c r="L59" s="121">
        <f t="shared" si="6"/>
        <v>3.9504899432697194E-2</v>
      </c>
      <c r="M59" s="198">
        <v>1.0456999999999999</v>
      </c>
      <c r="N59" s="121">
        <f t="shared" si="7"/>
        <v>3.7606667989680265E-2</v>
      </c>
    </row>
    <row r="60" spans="2:16" x14ac:dyDescent="0.25">
      <c r="B60" s="119" t="s">
        <v>87</v>
      </c>
      <c r="C60" s="198">
        <v>0.61080000000000001</v>
      </c>
      <c r="D60" s="121"/>
      <c r="E60" s="198">
        <v>0</v>
      </c>
      <c r="F60" s="121">
        <f t="shared" si="5"/>
        <v>-1</v>
      </c>
      <c r="G60" s="198">
        <v>0</v>
      </c>
      <c r="H60" s="121" t="str">
        <f t="shared" si="5"/>
        <v>-</v>
      </c>
      <c r="I60" s="198">
        <v>1.0537000000000001</v>
      </c>
      <c r="J60" s="121" t="str">
        <f t="shared" si="5"/>
        <v>-</v>
      </c>
      <c r="K60" s="198">
        <v>1.0227999999999999</v>
      </c>
      <c r="L60" s="121">
        <f t="shared" si="6"/>
        <v>-2.9325234886590223E-2</v>
      </c>
      <c r="M60" s="198"/>
      <c r="N60" s="121"/>
    </row>
    <row r="61" spans="2:16" x14ac:dyDescent="0.25">
      <c r="B61" s="119" t="s">
        <v>89</v>
      </c>
      <c r="C61" s="198">
        <v>0</v>
      </c>
      <c r="D61" s="121"/>
      <c r="E61" s="198">
        <v>0</v>
      </c>
      <c r="F61" s="121" t="str">
        <f t="shared" si="5"/>
        <v>-</v>
      </c>
      <c r="G61" s="198">
        <v>0</v>
      </c>
      <c r="H61" s="121" t="str">
        <f t="shared" si="5"/>
        <v>-</v>
      </c>
      <c r="I61" s="198">
        <v>0.89219999999999999</v>
      </c>
      <c r="J61" s="121" t="str">
        <f t="shared" si="5"/>
        <v>-</v>
      </c>
      <c r="K61" s="198">
        <v>0.87370000000000003</v>
      </c>
      <c r="L61" s="121">
        <f t="shared" si="6"/>
        <v>-2.0735261152208029E-2</v>
      </c>
      <c r="M61" s="198"/>
      <c r="N61" s="121"/>
    </row>
    <row r="62" spans="2:16" x14ac:dyDescent="0.25">
      <c r="B62" s="119" t="s">
        <v>91</v>
      </c>
      <c r="C62" s="198">
        <v>0</v>
      </c>
      <c r="D62" s="121"/>
      <c r="E62" s="198">
        <v>0</v>
      </c>
      <c r="F62" s="121" t="str">
        <f t="shared" si="5"/>
        <v>-</v>
      </c>
      <c r="G62" s="198">
        <v>0</v>
      </c>
      <c r="H62" s="121" t="str">
        <f t="shared" si="5"/>
        <v>-</v>
      </c>
      <c r="I62" s="198">
        <v>1.0177</v>
      </c>
      <c r="J62" s="121" t="str">
        <f t="shared" si="5"/>
        <v>-</v>
      </c>
      <c r="K62" s="198">
        <v>1.0761000000000001</v>
      </c>
      <c r="L62" s="121">
        <f t="shared" si="6"/>
        <v>5.7384297926697414E-2</v>
      </c>
      <c r="M62" s="198"/>
      <c r="N62" s="121"/>
    </row>
    <row r="63" spans="2:16" x14ac:dyDescent="0.25">
      <c r="B63" s="119" t="s">
        <v>93</v>
      </c>
      <c r="C63" s="198">
        <v>0</v>
      </c>
      <c r="D63" s="121"/>
      <c r="E63" s="198">
        <v>0</v>
      </c>
      <c r="F63" s="121" t="str">
        <f t="shared" si="5"/>
        <v>-</v>
      </c>
      <c r="G63" s="198">
        <v>0</v>
      </c>
      <c r="H63" s="121" t="str">
        <f t="shared" si="5"/>
        <v>-</v>
      </c>
      <c r="I63" s="198">
        <v>0.9998999999999999</v>
      </c>
      <c r="J63" s="121" t="str">
        <f t="shared" si="5"/>
        <v>-</v>
      </c>
      <c r="K63" s="198">
        <v>0.95109999999999995</v>
      </c>
      <c r="L63" s="121">
        <f t="shared" si="6"/>
        <v>-4.8804880488048763E-2</v>
      </c>
      <c r="M63" s="198"/>
      <c r="N63" s="121"/>
    </row>
    <row r="64" spans="2:16" x14ac:dyDescent="0.25">
      <c r="B64" s="119" t="s">
        <v>95</v>
      </c>
      <c r="C64" s="198">
        <v>0</v>
      </c>
      <c r="D64" s="121"/>
      <c r="E64" s="198">
        <v>0</v>
      </c>
      <c r="F64" s="121" t="str">
        <f t="shared" si="5"/>
        <v>-</v>
      </c>
      <c r="G64" s="198">
        <v>0</v>
      </c>
      <c r="H64" s="121" t="str">
        <f t="shared" si="5"/>
        <v>-</v>
      </c>
      <c r="I64" s="198">
        <v>0.90180000000000005</v>
      </c>
      <c r="J64" s="121" t="str">
        <f t="shared" si="5"/>
        <v>-</v>
      </c>
      <c r="K64" s="198">
        <v>0.91739999999999999</v>
      </c>
      <c r="L64" s="121">
        <f t="shared" si="6"/>
        <v>1.7298735861610126E-2</v>
      </c>
      <c r="M64" s="198"/>
      <c r="N64" s="121"/>
    </row>
    <row r="65" spans="2:16" ht="15.75" x14ac:dyDescent="0.25">
      <c r="B65" s="122" t="s">
        <v>32</v>
      </c>
      <c r="C65" s="202">
        <v>0</v>
      </c>
      <c r="D65" s="203"/>
      <c r="E65" s="204">
        <v>0.89238316717268507</v>
      </c>
      <c r="F65" s="203" t="str">
        <f t="shared" si="5"/>
        <v>-</v>
      </c>
      <c r="G65" s="204">
        <v>0.86230572081972345</v>
      </c>
      <c r="H65" s="203">
        <f t="shared" si="5"/>
        <v>-3.3704632112520949E-2</v>
      </c>
      <c r="I65" s="204">
        <v>0.95995106478564085</v>
      </c>
      <c r="J65" s="203">
        <f t="shared" si="5"/>
        <v>0.11323749988935927</v>
      </c>
      <c r="K65" s="204">
        <v>0.9824608507075423</v>
      </c>
      <c r="L65" s="203">
        <f t="shared" si="6"/>
        <v>2.3448888956571823E-2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161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162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0.79469999999999996</v>
      </c>
      <c r="D75" s="121"/>
      <c r="E75" s="198">
        <v>0</v>
      </c>
      <c r="F75" s="121">
        <f t="shared" ref="F75:J87" si="8">IFERROR(E75/C75-1,"-")</f>
        <v>-1</v>
      </c>
      <c r="G75" s="198">
        <v>0</v>
      </c>
      <c r="H75" s="121" t="str">
        <f t="shared" si="8"/>
        <v>-</v>
      </c>
      <c r="I75" s="198">
        <v>0.65390000000000004</v>
      </c>
      <c r="J75" s="121" t="str">
        <f t="shared" si="8"/>
        <v>-</v>
      </c>
      <c r="K75" s="198">
        <v>0.86799999999999999</v>
      </c>
      <c r="L75" s="121">
        <f t="shared" ref="L75:L87" si="9">IFERROR(K75/I75-1,"-")</f>
        <v>0.32742009481572087</v>
      </c>
      <c r="M75" s="198">
        <v>0.87609999999999999</v>
      </c>
      <c r="N75" s="121">
        <f t="shared" ref="N75:N81" si="10">IFERROR(M75/K75-1,"-")</f>
        <v>9.3317972350230871E-3</v>
      </c>
    </row>
    <row r="76" spans="2:16" x14ac:dyDescent="0.25">
      <c r="B76" s="119" t="s">
        <v>75</v>
      </c>
      <c r="C76" s="198">
        <v>0.85</v>
      </c>
      <c r="D76" s="121"/>
      <c r="E76" s="198">
        <v>0</v>
      </c>
      <c r="F76" s="121">
        <f t="shared" si="8"/>
        <v>-1</v>
      </c>
      <c r="G76" s="198">
        <v>0</v>
      </c>
      <c r="H76" s="121" t="str">
        <f t="shared" si="8"/>
        <v>-</v>
      </c>
      <c r="I76" s="198">
        <v>0.62309999999999999</v>
      </c>
      <c r="J76" s="121" t="str">
        <f t="shared" si="8"/>
        <v>-</v>
      </c>
      <c r="K76" s="198">
        <v>0.94669999999999999</v>
      </c>
      <c r="L76" s="121">
        <f t="shared" si="9"/>
        <v>0.51933878992136084</v>
      </c>
      <c r="M76" s="198">
        <v>0.86909999999999998</v>
      </c>
      <c r="N76" s="121">
        <f t="shared" si="10"/>
        <v>-8.1968944755466344E-2</v>
      </c>
    </row>
    <row r="77" spans="2:16" x14ac:dyDescent="0.25">
      <c r="B77" s="119" t="s">
        <v>77</v>
      </c>
      <c r="C77" s="198">
        <v>0.38819999999999999</v>
      </c>
      <c r="D77" s="121"/>
      <c r="E77" s="198">
        <v>0</v>
      </c>
      <c r="F77" s="121">
        <f t="shared" si="8"/>
        <v>-1</v>
      </c>
      <c r="G77" s="198">
        <v>0</v>
      </c>
      <c r="H77" s="121" t="str">
        <f t="shared" si="8"/>
        <v>-</v>
      </c>
      <c r="I77" s="198">
        <v>0.61819999999999997</v>
      </c>
      <c r="J77" s="121" t="str">
        <f t="shared" si="8"/>
        <v>-</v>
      </c>
      <c r="K77" s="198">
        <v>0.88969999999999994</v>
      </c>
      <c r="L77" s="121">
        <f t="shared" si="9"/>
        <v>0.43917825946295697</v>
      </c>
      <c r="M77" s="198">
        <v>0.73329999999999995</v>
      </c>
      <c r="N77" s="121">
        <f t="shared" si="10"/>
        <v>-0.17578959199730249</v>
      </c>
    </row>
    <row r="78" spans="2:16" x14ac:dyDescent="0.25">
      <c r="B78" s="119" t="s">
        <v>79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0.6762999999999999</v>
      </c>
      <c r="J78" s="121" t="str">
        <f t="shared" si="8"/>
        <v>-</v>
      </c>
      <c r="K78" s="198">
        <v>0.754</v>
      </c>
      <c r="L78" s="121">
        <f t="shared" si="9"/>
        <v>0.11488984178618966</v>
      </c>
      <c r="M78" s="198">
        <v>0.75950000000000006</v>
      </c>
      <c r="N78" s="121">
        <f t="shared" si="10"/>
        <v>7.2944297082229159E-3</v>
      </c>
    </row>
    <row r="79" spans="2:16" x14ac:dyDescent="0.25">
      <c r="B79" s="119" t="s">
        <v>81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0.8075</v>
      </c>
      <c r="J79" s="121" t="str">
        <f t="shared" si="8"/>
        <v>-</v>
      </c>
      <c r="K79" s="198">
        <v>0.93720000000000003</v>
      </c>
      <c r="L79" s="121">
        <f t="shared" si="9"/>
        <v>0.16061919504643973</v>
      </c>
      <c r="M79" s="198">
        <v>0.8015000000000001</v>
      </c>
      <c r="N79" s="121">
        <f t="shared" si="10"/>
        <v>-0.14479300042680321</v>
      </c>
    </row>
    <row r="80" spans="2:16" x14ac:dyDescent="0.25">
      <c r="B80" s="119" t="s">
        <v>83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0.77829999999999999</v>
      </c>
      <c r="J80" s="121" t="str">
        <f t="shared" si="8"/>
        <v>-</v>
      </c>
      <c r="K80" s="198">
        <v>0.98010000000000008</v>
      </c>
      <c r="L80" s="121">
        <f t="shared" si="9"/>
        <v>0.25928305280740083</v>
      </c>
      <c r="M80" s="198">
        <v>0.80689999999999995</v>
      </c>
      <c r="N80" s="121">
        <f t="shared" si="10"/>
        <v>-0.17671666156514654</v>
      </c>
    </row>
    <row r="81" spans="2:16" x14ac:dyDescent="0.25">
      <c r="B81" s="119" t="s">
        <v>85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0.87879999999999991</v>
      </c>
      <c r="J81" s="121" t="str">
        <f t="shared" si="8"/>
        <v>-</v>
      </c>
      <c r="K81" s="198">
        <v>0.95640000000000003</v>
      </c>
      <c r="L81" s="121">
        <f t="shared" si="9"/>
        <v>8.8302230314064811E-2</v>
      </c>
      <c r="M81" s="198">
        <v>0.90670000000000006</v>
      </c>
      <c r="N81" s="121">
        <f t="shared" si="10"/>
        <v>-5.1965704726055995E-2</v>
      </c>
    </row>
    <row r="82" spans="2:16" x14ac:dyDescent="0.25">
      <c r="B82" s="119" t="s">
        <v>87</v>
      </c>
      <c r="C82" s="198">
        <v>0.36880000000000002</v>
      </c>
      <c r="D82" s="121"/>
      <c r="E82" s="198">
        <v>0</v>
      </c>
      <c r="F82" s="121">
        <f t="shared" si="8"/>
        <v>-1</v>
      </c>
      <c r="G82" s="198">
        <v>0</v>
      </c>
      <c r="H82" s="121" t="str">
        <f t="shared" si="8"/>
        <v>-</v>
      </c>
      <c r="I82" s="198">
        <v>0.90639999999999998</v>
      </c>
      <c r="J82" s="121" t="str">
        <f t="shared" si="8"/>
        <v>-</v>
      </c>
      <c r="K82" s="198">
        <v>0.94879999999999998</v>
      </c>
      <c r="L82" s="121">
        <f t="shared" si="9"/>
        <v>4.6778464254192409E-2</v>
      </c>
      <c r="M82" s="198"/>
      <c r="N82" s="121"/>
    </row>
    <row r="83" spans="2:16" x14ac:dyDescent="0.25">
      <c r="B83" s="119" t="s">
        <v>89</v>
      </c>
      <c r="C83" s="198">
        <v>0</v>
      </c>
      <c r="D83" s="121"/>
      <c r="E83" s="198">
        <v>0</v>
      </c>
      <c r="F83" s="121" t="str">
        <f t="shared" si="8"/>
        <v>-</v>
      </c>
      <c r="G83" s="198">
        <v>0</v>
      </c>
      <c r="H83" s="121" t="str">
        <f t="shared" si="8"/>
        <v>-</v>
      </c>
      <c r="I83" s="198">
        <v>0.88049999999999995</v>
      </c>
      <c r="J83" s="121" t="str">
        <f t="shared" si="8"/>
        <v>-</v>
      </c>
      <c r="K83" s="198">
        <v>0.80590000000000006</v>
      </c>
      <c r="L83" s="121">
        <f t="shared" si="9"/>
        <v>-8.4724588302100945E-2</v>
      </c>
      <c r="M83" s="198"/>
      <c r="N83" s="121"/>
    </row>
    <row r="84" spans="2:16" x14ac:dyDescent="0.25">
      <c r="B84" s="119" t="s">
        <v>91</v>
      </c>
      <c r="C84" s="198">
        <v>0</v>
      </c>
      <c r="D84" s="121"/>
      <c r="E84" s="198">
        <v>0</v>
      </c>
      <c r="F84" s="121" t="str">
        <f t="shared" si="8"/>
        <v>-</v>
      </c>
      <c r="G84" s="198">
        <v>0</v>
      </c>
      <c r="H84" s="121" t="str">
        <f t="shared" si="8"/>
        <v>-</v>
      </c>
      <c r="I84" s="198">
        <v>0.81169999999999998</v>
      </c>
      <c r="J84" s="121" t="str">
        <f t="shared" si="8"/>
        <v>-</v>
      </c>
      <c r="K84" s="198">
        <v>0.80370000000000008</v>
      </c>
      <c r="L84" s="121">
        <f t="shared" si="9"/>
        <v>-9.8558580756435976E-3</v>
      </c>
      <c r="M84" s="198"/>
      <c r="N84" s="121"/>
    </row>
    <row r="85" spans="2:16" x14ac:dyDescent="0.25">
      <c r="B85" s="119" t="s">
        <v>93</v>
      </c>
      <c r="C85" s="198">
        <v>0</v>
      </c>
      <c r="D85" s="121"/>
      <c r="E85" s="198">
        <v>0</v>
      </c>
      <c r="F85" s="121" t="str">
        <f t="shared" si="8"/>
        <v>-</v>
      </c>
      <c r="G85" s="198">
        <v>0</v>
      </c>
      <c r="H85" s="121" t="str">
        <f t="shared" si="8"/>
        <v>-</v>
      </c>
      <c r="I85" s="198">
        <v>0.77670000000000006</v>
      </c>
      <c r="J85" s="121" t="str">
        <f t="shared" si="8"/>
        <v>-</v>
      </c>
      <c r="K85" s="198">
        <v>0.82819999999999994</v>
      </c>
      <c r="L85" s="121">
        <f t="shared" si="9"/>
        <v>6.6306167117290871E-2</v>
      </c>
      <c r="M85" s="198"/>
      <c r="N85" s="121"/>
    </row>
    <row r="86" spans="2:16" x14ac:dyDescent="0.25">
      <c r="B86" s="119" t="s">
        <v>95</v>
      </c>
      <c r="C86" s="198">
        <v>0</v>
      </c>
      <c r="D86" s="121"/>
      <c r="E86" s="198">
        <v>0</v>
      </c>
      <c r="F86" s="121" t="str">
        <f t="shared" si="8"/>
        <v>-</v>
      </c>
      <c r="G86" s="198">
        <v>0</v>
      </c>
      <c r="H86" s="121" t="str">
        <f t="shared" si="8"/>
        <v>-</v>
      </c>
      <c r="I86" s="198">
        <v>0.7591</v>
      </c>
      <c r="J86" s="121" t="str">
        <f t="shared" si="8"/>
        <v>-</v>
      </c>
      <c r="K86" s="198">
        <v>0.76069999999999993</v>
      </c>
      <c r="L86" s="121">
        <f t="shared" si="9"/>
        <v>2.1077591885125813E-3</v>
      </c>
      <c r="M86" s="198"/>
      <c r="N86" s="121"/>
    </row>
    <row r="87" spans="2:16" ht="15.75" x14ac:dyDescent="0.25">
      <c r="B87" s="122" t="s">
        <v>32</v>
      </c>
      <c r="C87" s="202">
        <f>IFERROR(AVERAGE(C75:C86),"-")</f>
        <v>0.20014166666666666</v>
      </c>
      <c r="D87" s="203"/>
      <c r="E87" s="202">
        <f>IFERROR(AVERAGE(E75:E86),"-")</f>
        <v>0</v>
      </c>
      <c r="F87" s="203">
        <f t="shared" si="8"/>
        <v>-1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0.76420833333333338</v>
      </c>
      <c r="J87" s="203" t="str">
        <f t="shared" si="8"/>
        <v>-</v>
      </c>
      <c r="K87" s="202">
        <f>IFERROR(AVERAGE(K75:K86),"-")</f>
        <v>0.8732833333333333</v>
      </c>
      <c r="L87" s="203">
        <f t="shared" si="9"/>
        <v>0.14272940406738988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163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164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>
        <v>0.56869999999999998</v>
      </c>
      <c r="D97" s="121"/>
      <c r="E97" s="198">
        <v>6.0400000000000002E-2</v>
      </c>
      <c r="F97" s="121">
        <f t="shared" ref="F97:J109" si="11">IFERROR(E97/C97-1,"-")</f>
        <v>-0.89379286091084931</v>
      </c>
      <c r="G97" s="198">
        <v>0.47100000000000003</v>
      </c>
      <c r="H97" s="121">
        <f t="shared" si="11"/>
        <v>6.798013245033113</v>
      </c>
      <c r="I97" s="198">
        <v>0.5706</v>
      </c>
      <c r="J97" s="121">
        <f t="shared" si="11"/>
        <v>0.2114649681528662</v>
      </c>
      <c r="K97" s="198">
        <v>0.60470000000000002</v>
      </c>
      <c r="L97" s="121">
        <f t="shared" ref="L97:L109" si="12">IFERROR(K97/I97-1,"-")</f>
        <v>5.9761654398878372E-2</v>
      </c>
      <c r="M97" s="198">
        <v>0.58520000000000005</v>
      </c>
      <c r="N97" s="121">
        <f t="shared" ref="N97:N103" si="13">IFERROR(M97/K97-1,"-")</f>
        <v>-3.2247395402678958E-2</v>
      </c>
    </row>
    <row r="98" spans="2:14" x14ac:dyDescent="0.25">
      <c r="B98" s="119" t="s">
        <v>75</v>
      </c>
      <c r="C98" s="198">
        <v>0.55230000000000001</v>
      </c>
      <c r="D98" s="121"/>
      <c r="E98" s="198">
        <v>8.09E-2</v>
      </c>
      <c r="F98" s="121">
        <f t="shared" si="11"/>
        <v>-0.85352163679159876</v>
      </c>
      <c r="G98" s="198">
        <v>0.57269999999999999</v>
      </c>
      <c r="H98" s="121">
        <f t="shared" si="11"/>
        <v>6.079110012360939</v>
      </c>
      <c r="I98" s="198">
        <v>0.60880000000000001</v>
      </c>
      <c r="J98" s="121">
        <f t="shared" si="11"/>
        <v>6.3034747686397719E-2</v>
      </c>
      <c r="K98" s="198">
        <v>0.53410000000000002</v>
      </c>
      <c r="L98" s="121">
        <f t="shared" si="12"/>
        <v>-0.12270039421813406</v>
      </c>
      <c r="M98" s="198">
        <v>0.63429999999999997</v>
      </c>
      <c r="N98" s="121">
        <f t="shared" si="13"/>
        <v>0.18760531735630015</v>
      </c>
    </row>
    <row r="99" spans="2:14" x14ac:dyDescent="0.25">
      <c r="B99" s="119" t="s">
        <v>77</v>
      </c>
      <c r="C99" s="198">
        <v>0.3044</v>
      </c>
      <c r="D99" s="121"/>
      <c r="E99" s="198">
        <v>0.1027</v>
      </c>
      <c r="F99" s="121">
        <f t="shared" si="11"/>
        <v>-0.66261498028909327</v>
      </c>
      <c r="G99" s="198">
        <v>0.53579999999999994</v>
      </c>
      <c r="H99" s="121">
        <f t="shared" si="11"/>
        <v>4.21713729308666</v>
      </c>
      <c r="I99" s="198">
        <v>0.56409999999999993</v>
      </c>
      <c r="J99" s="121">
        <f t="shared" si="11"/>
        <v>5.2818215752146402E-2</v>
      </c>
      <c r="K99" s="198">
        <v>0.60250000000000004</v>
      </c>
      <c r="L99" s="121">
        <f t="shared" si="12"/>
        <v>6.8073036695621481E-2</v>
      </c>
      <c r="M99" s="198">
        <v>0.59760000000000002</v>
      </c>
      <c r="N99" s="121">
        <f t="shared" si="13"/>
        <v>-8.1327800829875674E-3</v>
      </c>
    </row>
    <row r="100" spans="2:14" x14ac:dyDescent="0.25">
      <c r="B100" s="119" t="s">
        <v>79</v>
      </c>
      <c r="C100" s="198">
        <v>0</v>
      </c>
      <c r="D100" s="121"/>
      <c r="E100" s="198">
        <v>0.13159999999999999</v>
      </c>
      <c r="F100" s="121" t="str">
        <f t="shared" si="11"/>
        <v>-</v>
      </c>
      <c r="G100" s="198">
        <v>0.45890000000000003</v>
      </c>
      <c r="H100" s="121">
        <f t="shared" si="11"/>
        <v>2.4870820668693012</v>
      </c>
      <c r="I100" s="198">
        <v>0.49159999999999998</v>
      </c>
      <c r="J100" s="121">
        <f t="shared" si="11"/>
        <v>7.1257354543473372E-2</v>
      </c>
      <c r="K100" s="198">
        <v>0.47450000000000003</v>
      </c>
      <c r="L100" s="121">
        <f t="shared" si="12"/>
        <v>-3.4784377542717571E-2</v>
      </c>
      <c r="M100" s="198">
        <v>0.55149999999999999</v>
      </c>
      <c r="N100" s="121">
        <f t="shared" si="13"/>
        <v>0.16227608008429906</v>
      </c>
    </row>
    <row r="101" spans="2:14" x14ac:dyDescent="0.25">
      <c r="B101" s="119" t="s">
        <v>81</v>
      </c>
      <c r="C101" s="198">
        <v>0</v>
      </c>
      <c r="D101" s="121"/>
      <c r="E101" s="198">
        <v>0.13250000000000001</v>
      </c>
      <c r="F101" s="121" t="str">
        <f t="shared" si="11"/>
        <v>-</v>
      </c>
      <c r="G101" s="198">
        <v>0.2661</v>
      </c>
      <c r="H101" s="121">
        <f t="shared" si="11"/>
        <v>1.0083018867924527</v>
      </c>
      <c r="I101" s="198">
        <v>0.35649999999999998</v>
      </c>
      <c r="J101" s="121">
        <f t="shared" si="11"/>
        <v>0.3397219090567456</v>
      </c>
      <c r="K101" s="198">
        <v>0.4093</v>
      </c>
      <c r="L101" s="121">
        <f t="shared" si="12"/>
        <v>0.14810659186535768</v>
      </c>
      <c r="M101" s="198">
        <v>0.41439999999999999</v>
      </c>
      <c r="N101" s="121">
        <f t="shared" si="13"/>
        <v>1.2460298069875364E-2</v>
      </c>
    </row>
    <row r="102" spans="2:14" x14ac:dyDescent="0.25">
      <c r="B102" s="119" t="s">
        <v>83</v>
      </c>
      <c r="C102" s="198">
        <v>0</v>
      </c>
      <c r="D102" s="121"/>
      <c r="E102" s="198">
        <v>0.14460000000000001</v>
      </c>
      <c r="F102" s="121" t="str">
        <f t="shared" si="11"/>
        <v>-</v>
      </c>
      <c r="G102" s="198">
        <v>0.32020000000000004</v>
      </c>
      <c r="H102" s="121">
        <f t="shared" si="11"/>
        <v>1.2143845089903182</v>
      </c>
      <c r="I102" s="198">
        <v>0.38009999999999999</v>
      </c>
      <c r="J102" s="121">
        <f t="shared" si="11"/>
        <v>0.1870705808869455</v>
      </c>
      <c r="K102" s="198">
        <v>0.39950000000000002</v>
      </c>
      <c r="L102" s="121">
        <f t="shared" si="12"/>
        <v>5.1039200210470925E-2</v>
      </c>
      <c r="M102" s="198">
        <v>0.46299999999999997</v>
      </c>
      <c r="N102" s="121">
        <f t="shared" si="13"/>
        <v>0.15894868585732147</v>
      </c>
    </row>
    <row r="103" spans="2:14" x14ac:dyDescent="0.25">
      <c r="B103" s="119" t="s">
        <v>85</v>
      </c>
      <c r="C103" s="198">
        <v>0</v>
      </c>
      <c r="D103" s="121"/>
      <c r="E103" s="198">
        <v>0.22769999999999999</v>
      </c>
      <c r="F103" s="121" t="str">
        <f t="shared" si="11"/>
        <v>-</v>
      </c>
      <c r="G103" s="198">
        <v>0.44600000000000001</v>
      </c>
      <c r="H103" s="121">
        <f t="shared" si="11"/>
        <v>0.95871761089152407</v>
      </c>
      <c r="I103" s="198">
        <v>0.51519999999999999</v>
      </c>
      <c r="J103" s="121">
        <f t="shared" si="11"/>
        <v>0.15515695067264579</v>
      </c>
      <c r="K103" s="198">
        <v>0.52290000000000003</v>
      </c>
      <c r="L103" s="121">
        <f t="shared" si="12"/>
        <v>1.4945652173913082E-2</v>
      </c>
      <c r="M103" s="198">
        <v>0.63790000000000002</v>
      </c>
      <c r="N103" s="121">
        <f t="shared" si="13"/>
        <v>0.21992732836106321</v>
      </c>
    </row>
    <row r="104" spans="2:14" x14ac:dyDescent="0.25">
      <c r="B104" s="119" t="s">
        <v>87</v>
      </c>
      <c r="C104" s="198">
        <v>0.21350000000000002</v>
      </c>
      <c r="D104" s="121"/>
      <c r="E104" s="198">
        <v>0.29410000000000003</v>
      </c>
      <c r="F104" s="121">
        <f t="shared" si="11"/>
        <v>0.37751756440281037</v>
      </c>
      <c r="G104" s="198">
        <v>0.53369999999999995</v>
      </c>
      <c r="H104" s="121">
        <f t="shared" si="11"/>
        <v>0.81468888133287964</v>
      </c>
      <c r="I104" s="198">
        <v>0.61020000000000008</v>
      </c>
      <c r="J104" s="121">
        <f t="shared" si="11"/>
        <v>0.14333895446880285</v>
      </c>
      <c r="K104" s="198">
        <v>0.60580000000000001</v>
      </c>
      <c r="L104" s="121">
        <f t="shared" si="12"/>
        <v>-7.2107505735825583E-3</v>
      </c>
      <c r="M104" s="198"/>
      <c r="N104" s="121"/>
    </row>
    <row r="105" spans="2:14" x14ac:dyDescent="0.25">
      <c r="B105" s="119" t="s">
        <v>89</v>
      </c>
      <c r="C105" s="198">
        <v>0.11220000000000001</v>
      </c>
      <c r="D105" s="121"/>
      <c r="E105" s="198">
        <v>0.23929999999999998</v>
      </c>
      <c r="F105" s="121">
        <f t="shared" si="11"/>
        <v>1.1327985739750441</v>
      </c>
      <c r="G105" s="198">
        <v>0.38539999999999996</v>
      </c>
      <c r="H105" s="121">
        <f t="shared" si="11"/>
        <v>0.61053071458420383</v>
      </c>
      <c r="I105" s="198">
        <v>0.48009999999999997</v>
      </c>
      <c r="J105" s="121">
        <f t="shared" si="11"/>
        <v>0.24571873378308262</v>
      </c>
      <c r="K105" s="198">
        <v>0.4698</v>
      </c>
      <c r="L105" s="121">
        <f t="shared" si="12"/>
        <v>-2.1453863778379434E-2</v>
      </c>
      <c r="M105" s="198"/>
      <c r="N105" s="121"/>
    </row>
    <row r="106" spans="2:14" x14ac:dyDescent="0.25">
      <c r="B106" s="119" t="s">
        <v>91</v>
      </c>
      <c r="C106" s="198">
        <v>0.08</v>
      </c>
      <c r="D106" s="121"/>
      <c r="E106" s="198">
        <v>0.3931</v>
      </c>
      <c r="F106" s="121">
        <f t="shared" si="11"/>
        <v>3.9137500000000003</v>
      </c>
      <c r="G106" s="198">
        <v>0.45100000000000001</v>
      </c>
      <c r="H106" s="121">
        <f t="shared" si="11"/>
        <v>0.14729076570847122</v>
      </c>
      <c r="I106" s="198">
        <v>0.53380000000000005</v>
      </c>
      <c r="J106" s="121">
        <f t="shared" si="11"/>
        <v>0.1835920177383592</v>
      </c>
      <c r="K106" s="198">
        <v>0.54510000000000003</v>
      </c>
      <c r="L106" s="121">
        <f t="shared" si="12"/>
        <v>2.1168977144998102E-2</v>
      </c>
      <c r="M106" s="198"/>
      <c r="N106" s="121"/>
    </row>
    <row r="107" spans="2:14" x14ac:dyDescent="0.25">
      <c r="B107" s="119" t="s">
        <v>93</v>
      </c>
      <c r="C107" s="198">
        <v>8.9700000000000002E-2</v>
      </c>
      <c r="D107" s="121"/>
      <c r="E107" s="198">
        <v>0.46700000000000003</v>
      </c>
      <c r="F107" s="121">
        <f t="shared" si="11"/>
        <v>4.2062430323299891</v>
      </c>
      <c r="G107" s="198">
        <v>0.57030000000000003</v>
      </c>
      <c r="H107" s="121">
        <f t="shared" si="11"/>
        <v>0.22119914346895064</v>
      </c>
      <c r="I107" s="198">
        <v>0.57950000000000002</v>
      </c>
      <c r="J107" s="121">
        <f t="shared" si="11"/>
        <v>1.6131860424338118E-2</v>
      </c>
      <c r="K107" s="198">
        <v>0.59079999999999999</v>
      </c>
      <c r="L107" s="121">
        <f t="shared" si="12"/>
        <v>1.9499568593615235E-2</v>
      </c>
      <c r="M107" s="198"/>
      <c r="N107" s="121"/>
    </row>
    <row r="108" spans="2:14" x14ac:dyDescent="0.25">
      <c r="B108" s="119" t="s">
        <v>95</v>
      </c>
      <c r="C108" s="198">
        <v>0.10249999999999999</v>
      </c>
      <c r="D108" s="121"/>
      <c r="E108" s="198">
        <v>0.48759999999999998</v>
      </c>
      <c r="F108" s="121">
        <f t="shared" si="11"/>
        <v>3.7570731707317071</v>
      </c>
      <c r="G108" s="198">
        <v>0.55159999999999998</v>
      </c>
      <c r="H108" s="121">
        <f t="shared" si="11"/>
        <v>0.13125512715340437</v>
      </c>
      <c r="I108" s="198">
        <v>0.58860000000000001</v>
      </c>
      <c r="J108" s="121">
        <f t="shared" si="11"/>
        <v>6.7077592458303137E-2</v>
      </c>
      <c r="K108" s="198">
        <v>0.56399999999999995</v>
      </c>
      <c r="L108" s="121">
        <f t="shared" si="12"/>
        <v>-4.1794087665647406E-2</v>
      </c>
      <c r="M108" s="198"/>
      <c r="N108" s="121"/>
    </row>
    <row r="109" spans="2:14" ht="15.75" x14ac:dyDescent="0.25">
      <c r="B109" s="122" t="s">
        <v>32</v>
      </c>
      <c r="C109" s="205">
        <f>IFERROR(AVERAGE(C97:C108),"-")</f>
        <v>0.16860833333333336</v>
      </c>
      <c r="D109" s="124"/>
      <c r="E109" s="205">
        <f>IFERROR(AVERAGE(E97:E108),"-")</f>
        <v>0.23012500000000002</v>
      </c>
      <c r="F109" s="124">
        <f t="shared" si="11"/>
        <v>0.36484950328670984</v>
      </c>
      <c r="G109" s="205">
        <f>IFERROR(AVERAGE(G97:G108),"-")</f>
        <v>0.46355833333333324</v>
      </c>
      <c r="H109" s="124">
        <f t="shared" si="11"/>
        <v>1.0143762447944953</v>
      </c>
      <c r="I109" s="205">
        <f>IFERROR(AVERAGE(I97:I108),"-")</f>
        <v>0.52325833333333349</v>
      </c>
      <c r="J109" s="124">
        <f t="shared" si="11"/>
        <v>0.12878638071440185</v>
      </c>
      <c r="K109" s="205">
        <f>IFERROR(AVERAGE(K97:K108),"-")</f>
        <v>0.5269166666666667</v>
      </c>
      <c r="L109" s="124">
        <f t="shared" si="12"/>
        <v>6.9914478189547768E-3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4F768-B2F5-4C75-96E1-09F1B4AEEBAC}">
  <sheetPr>
    <tabColor theme="2" tint="-0.499984740745262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9E007-036C-42BE-B14D-5E8393E40D7B}">
  <sheetPr>
    <tabColor theme="2" tint="-9.9978637043366805E-2"/>
  </sheetPr>
  <dimension ref="B1:AW4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167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168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266</v>
      </c>
      <c r="D7" s="207" t="s">
        <v>267</v>
      </c>
      <c r="E7" s="207" t="s">
        <v>268</v>
      </c>
      <c r="F7" s="92" t="s">
        <v>269</v>
      </c>
      <c r="G7" s="92" t="s">
        <v>270</v>
      </c>
      <c r="H7" s="14" t="str">
        <f>CONCATENATE("var. ",RIGHT(G7,2),"/",RIGHT(F7,2))</f>
        <v>var. 25/24</v>
      </c>
      <c r="I7" s="207" t="s">
        <v>228</v>
      </c>
      <c r="J7" s="208" t="s">
        <v>229</v>
      </c>
      <c r="K7" s="208" t="s">
        <v>230</v>
      </c>
      <c r="L7" s="13" t="s">
        <v>231</v>
      </c>
      <c r="M7" s="13" t="s">
        <v>232</v>
      </c>
      <c r="N7" s="14" t="str">
        <f>CONCATENATE("var. ",RIGHT(M7,2),"/",RIGHT(L7,2))</f>
        <v>var. 25/24</v>
      </c>
      <c r="P7" s="87"/>
      <c r="Q7" s="207" t="s">
        <v>266</v>
      </c>
      <c r="R7" s="208" t="s">
        <v>267</v>
      </c>
      <c r="S7" s="208" t="s">
        <v>268</v>
      </c>
      <c r="T7" s="92" t="s">
        <v>269</v>
      </c>
      <c r="U7" s="92" t="s">
        <v>270</v>
      </c>
      <c r="V7" s="14" t="str">
        <f>CONCATENATE("var. ",RIGHT(U7,2),"/",RIGHT(T7,2))</f>
        <v>var. 25/24</v>
      </c>
      <c r="W7" s="207" t="s">
        <v>228</v>
      </c>
      <c r="X7" s="207" t="s">
        <v>229</v>
      </c>
      <c r="Y7" s="207" t="s">
        <v>230</v>
      </c>
      <c r="Z7" s="13" t="s">
        <v>231</v>
      </c>
      <c r="AA7" s="13" t="s">
        <v>232</v>
      </c>
      <c r="AB7" s="14" t="str">
        <f>CONCATENATE("var. ",RIGHT(AA7,2),"/",RIGHT(Z7,2))</f>
        <v>var. 25/24</v>
      </c>
      <c r="AD7" s="87"/>
      <c r="AE7" s="207" t="s">
        <v>266</v>
      </c>
      <c r="AF7" s="208" t="s">
        <v>267</v>
      </c>
      <c r="AG7" s="208" t="s">
        <v>268</v>
      </c>
      <c r="AH7" s="92" t="s">
        <v>269</v>
      </c>
      <c r="AI7" s="92" t="s">
        <v>270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228</v>
      </c>
      <c r="AN7" s="208" t="s">
        <v>229</v>
      </c>
      <c r="AO7" s="208" t="s">
        <v>230</v>
      </c>
      <c r="AP7" s="13" t="s">
        <v>231</v>
      </c>
      <c r="AQ7" s="13" t="s">
        <v>232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89.90479582975324</v>
      </c>
      <c r="D8" s="213">
        <v>103.32696609432543</v>
      </c>
      <c r="E8" s="213">
        <v>109.52769989581103</v>
      </c>
      <c r="F8" s="214">
        <v>121.46827305804845</v>
      </c>
      <c r="G8" s="213">
        <v>129.66473881016503</v>
      </c>
      <c r="H8" s="136">
        <f>G8/F8-1</f>
        <v>6.747824387195811E-2</v>
      </c>
      <c r="I8" s="212">
        <v>93.57</v>
      </c>
      <c r="J8" s="215">
        <v>103.46</v>
      </c>
      <c r="K8" s="215">
        <v>112.62</v>
      </c>
      <c r="L8" s="215">
        <v>122.28</v>
      </c>
      <c r="M8" s="215">
        <v>129.16</v>
      </c>
      <c r="N8" s="136">
        <f t="shared" ref="N8:N18" si="0">M8/L8-1</f>
        <v>5.6264311416421187E-2</v>
      </c>
      <c r="P8" s="211" t="s">
        <v>45</v>
      </c>
      <c r="Q8" s="212">
        <v>29.518151412447832</v>
      </c>
      <c r="R8" s="214">
        <v>75.322478251185714</v>
      </c>
      <c r="S8" s="214">
        <v>88.285721478147337</v>
      </c>
      <c r="T8" s="214">
        <v>100.38063315546135</v>
      </c>
      <c r="U8" s="214">
        <v>106.62880537123158</v>
      </c>
      <c r="V8" s="136">
        <f t="shared" ref="V8:V18" si="1">U8/T8-1</f>
        <v>6.2244797819650755E-2</v>
      </c>
      <c r="W8" s="212">
        <v>42.5</v>
      </c>
      <c r="X8" s="215">
        <v>79.03</v>
      </c>
      <c r="Y8" s="215">
        <v>89.41</v>
      </c>
      <c r="Z8" s="215">
        <v>98.16</v>
      </c>
      <c r="AA8" s="215">
        <v>105.61</v>
      </c>
      <c r="AB8" s="136">
        <f t="shared" ref="AB8:AB18" si="2">AA8/Z8-1</f>
        <v>7.5896495517522533E-2</v>
      </c>
      <c r="AD8" s="67" t="s">
        <v>45</v>
      </c>
      <c r="AE8" s="216">
        <v>153848722.74000001</v>
      </c>
      <c r="AF8" s="135">
        <v>822227787.43999982</v>
      </c>
      <c r="AG8" s="135">
        <v>985719951.83000004</v>
      </c>
      <c r="AH8" s="135">
        <v>1137217373.2800002</v>
      </c>
      <c r="AI8" s="135">
        <v>1189961340.5999999</v>
      </c>
      <c r="AJ8" s="136">
        <f t="shared" ref="AJ8:AJ18" si="3">AI8/AH8-1</f>
        <v>4.6379846596850571E-2</v>
      </c>
      <c r="AK8" s="135">
        <f t="shared" ref="AK8:AK18" si="4">AI8-AH8</f>
        <v>52743967.319999695</v>
      </c>
      <c r="AL8" s="137">
        <f t="shared" ref="AL8:AL18" si="5">AI8/AI$8</f>
        <v>1</v>
      </c>
      <c r="AM8" s="217">
        <v>51434123.310000002</v>
      </c>
      <c r="AN8" s="218">
        <v>128324371.27</v>
      </c>
      <c r="AO8" s="218">
        <v>143416792.84</v>
      </c>
      <c r="AP8" s="218">
        <v>163374622.11000001</v>
      </c>
      <c r="AQ8" s="218">
        <v>171026372.06</v>
      </c>
      <c r="AR8" s="136">
        <f t="shared" ref="AR8:AR18" si="6">AQ8/AP8-1</f>
        <v>4.6835609173425219E-2</v>
      </c>
      <c r="AS8" s="135">
        <f t="shared" ref="AS8:AS18" si="7">AQ8-AP8</f>
        <v>7651749.9499999881</v>
      </c>
      <c r="AT8" s="136">
        <f t="shared" ref="AT8:AT18" si="8">AQ8/AM8-1</f>
        <v>2.3251538288929767</v>
      </c>
      <c r="AU8" s="135">
        <f t="shared" ref="AU8:AU18" si="9">AQ8-AM8</f>
        <v>119592248.75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118.7067371053658</v>
      </c>
      <c r="D9" s="220">
        <v>128.03721098266536</v>
      </c>
      <c r="E9" s="220">
        <v>134.39836133388042</v>
      </c>
      <c r="F9" s="220">
        <v>147.32635484172022</v>
      </c>
      <c r="G9" s="220">
        <v>155.81776712634516</v>
      </c>
      <c r="H9" s="76">
        <f>G9/F9-1</f>
        <v>5.7636750014942617E-2</v>
      </c>
      <c r="I9" s="219">
        <v>122.22</v>
      </c>
      <c r="J9" s="220">
        <v>127.32</v>
      </c>
      <c r="K9" s="220">
        <v>137.09</v>
      </c>
      <c r="L9" s="220">
        <v>143.27000000000001</v>
      </c>
      <c r="M9" s="220">
        <v>149.71</v>
      </c>
      <c r="N9" s="76">
        <f t="shared" si="0"/>
        <v>4.4950094227681925E-2</v>
      </c>
      <c r="P9" s="15" t="s">
        <v>46</v>
      </c>
      <c r="Q9" s="219">
        <v>41.148600288143349</v>
      </c>
      <c r="R9" s="220">
        <v>101.35543609516807</v>
      </c>
      <c r="S9" s="220">
        <v>114.02618019767255</v>
      </c>
      <c r="T9" s="220">
        <v>125.78340298034419</v>
      </c>
      <c r="U9" s="220">
        <v>132.67498006633986</v>
      </c>
      <c r="V9" s="76">
        <f t="shared" si="1"/>
        <v>5.4789240255112226E-2</v>
      </c>
      <c r="W9" s="219">
        <v>60.54</v>
      </c>
      <c r="X9" s="220">
        <v>106.97</v>
      </c>
      <c r="Y9" s="220">
        <v>115.29</v>
      </c>
      <c r="Z9" s="220">
        <v>120.9</v>
      </c>
      <c r="AA9" s="220">
        <v>124.88</v>
      </c>
      <c r="AB9" s="76">
        <f t="shared" si="2"/>
        <v>3.2919768403639305E-2</v>
      </c>
      <c r="AD9" s="15" t="s">
        <v>46</v>
      </c>
      <c r="AE9" s="221">
        <v>79810137</v>
      </c>
      <c r="AF9" s="53">
        <v>403656815.66999996</v>
      </c>
      <c r="AG9" s="53">
        <v>473972942.78000003</v>
      </c>
      <c r="AH9" s="53">
        <v>530975675.31999999</v>
      </c>
      <c r="AI9" s="53">
        <v>529279114.15999997</v>
      </c>
      <c r="AJ9" s="76">
        <f t="shared" si="3"/>
        <v>-3.1951768016068582E-3</v>
      </c>
      <c r="AK9" s="53">
        <f t="shared" si="4"/>
        <v>-1696561.1600000262</v>
      </c>
      <c r="AL9" s="100">
        <f t="shared" si="5"/>
        <v>0.44478681458099129</v>
      </c>
      <c r="AM9" s="222">
        <v>28916162.579999998</v>
      </c>
      <c r="AN9" s="223">
        <v>62580353.969999999</v>
      </c>
      <c r="AO9" s="223">
        <v>68968286.400000006</v>
      </c>
      <c r="AP9" s="223">
        <v>74124272.450000003</v>
      </c>
      <c r="AQ9" s="223">
        <v>71969692.819999993</v>
      </c>
      <c r="AR9" s="76">
        <f t="shared" si="6"/>
        <v>-2.9067126850430336E-2</v>
      </c>
      <c r="AS9" s="53">
        <f t="shared" si="7"/>
        <v>-2154579.6300000101</v>
      </c>
      <c r="AT9" s="76">
        <f t="shared" si="8"/>
        <v>1.4889088453866344</v>
      </c>
      <c r="AU9" s="53">
        <f t="shared" si="9"/>
        <v>43053530.239999995</v>
      </c>
      <c r="AV9" s="100">
        <f t="shared" si="10"/>
        <v>0.42081049813037819</v>
      </c>
    </row>
    <row r="10" spans="2:48" x14ac:dyDescent="0.25">
      <c r="B10" s="19" t="s">
        <v>47</v>
      </c>
      <c r="C10" s="219">
        <v>72.483000992402523</v>
      </c>
      <c r="D10" s="220">
        <v>90.599691002209667</v>
      </c>
      <c r="E10" s="220">
        <v>97.767835052321757</v>
      </c>
      <c r="F10" s="220">
        <v>111.42021648051494</v>
      </c>
      <c r="G10" s="220">
        <v>121.78573453913172</v>
      </c>
      <c r="H10" s="76">
        <f>G10/F10-1</f>
        <v>9.3030855494967479E-2</v>
      </c>
      <c r="I10" s="219">
        <v>76.540000000000006</v>
      </c>
      <c r="J10" s="220">
        <v>92.75</v>
      </c>
      <c r="K10" s="220">
        <v>99.75</v>
      </c>
      <c r="L10" s="220">
        <v>115.09</v>
      </c>
      <c r="M10" s="220">
        <v>123.07</v>
      </c>
      <c r="N10" s="76">
        <f t="shared" si="0"/>
        <v>6.933704057693979E-2</v>
      </c>
      <c r="P10" s="19" t="s">
        <v>47</v>
      </c>
      <c r="Q10" s="219">
        <v>18.72022074122162</v>
      </c>
      <c r="R10" s="220">
        <v>65.501264631652873</v>
      </c>
      <c r="S10" s="220">
        <v>79.184087155233172</v>
      </c>
      <c r="T10" s="220">
        <v>93.028124281518529</v>
      </c>
      <c r="U10" s="220">
        <v>99.693089253400856</v>
      </c>
      <c r="V10" s="76">
        <f t="shared" si="1"/>
        <v>7.1644623852815004E-2</v>
      </c>
      <c r="W10" s="219">
        <v>29.48</v>
      </c>
      <c r="X10" s="220">
        <v>71.13</v>
      </c>
      <c r="Y10" s="220">
        <v>80.13</v>
      </c>
      <c r="Z10" s="220">
        <v>92.86</v>
      </c>
      <c r="AA10" s="220">
        <v>102.91</v>
      </c>
      <c r="AB10" s="76">
        <f t="shared" si="2"/>
        <v>0.10822743915571831</v>
      </c>
      <c r="AD10" s="19" t="s">
        <v>47</v>
      </c>
      <c r="AE10" s="221">
        <v>23517059.390000001</v>
      </c>
      <c r="AF10" s="53">
        <v>200088543.44</v>
      </c>
      <c r="AG10" s="53">
        <v>239785241.54999998</v>
      </c>
      <c r="AH10" s="53">
        <v>284877435.64999998</v>
      </c>
      <c r="AI10" s="53">
        <v>306216637.00999999</v>
      </c>
      <c r="AJ10" s="76">
        <f t="shared" si="3"/>
        <v>7.4906604348325079E-2</v>
      </c>
      <c r="AK10" s="53">
        <f t="shared" si="4"/>
        <v>21339201.360000014</v>
      </c>
      <c r="AL10" s="100">
        <f t="shared" si="5"/>
        <v>0.25733326500808845</v>
      </c>
      <c r="AM10" s="222">
        <v>8520627.4600000009</v>
      </c>
      <c r="AN10" s="223">
        <v>33031284.920000002</v>
      </c>
      <c r="AO10" s="223">
        <v>35140342.009999998</v>
      </c>
      <c r="AP10" s="223">
        <v>42256315.93</v>
      </c>
      <c r="AQ10" s="223">
        <v>45767740.140000001</v>
      </c>
      <c r="AR10" s="76">
        <f t="shared" si="6"/>
        <v>8.3098209882207286E-2</v>
      </c>
      <c r="AS10" s="53">
        <f t="shared" si="7"/>
        <v>3511424.2100000009</v>
      </c>
      <c r="AT10" s="76">
        <f t="shared" si="8"/>
        <v>4.3714049059011435</v>
      </c>
      <c r="AU10" s="53">
        <f t="shared" si="9"/>
        <v>37247112.68</v>
      </c>
      <c r="AV10" s="100">
        <f t="shared" si="10"/>
        <v>0.26760633222076197</v>
      </c>
    </row>
    <row r="11" spans="2:48" x14ac:dyDescent="0.25">
      <c r="B11" s="19" t="s">
        <v>48</v>
      </c>
      <c r="C11" s="219">
        <v>57.546921426146014</v>
      </c>
      <c r="D11" s="220">
        <v>70.808030229653028</v>
      </c>
      <c r="E11" s="220">
        <v>77.704808534141804</v>
      </c>
      <c r="F11" s="220">
        <v>84.435346665146383</v>
      </c>
      <c r="G11" s="220">
        <v>100.25532159613186</v>
      </c>
      <c r="H11" s="76">
        <f>G11/F11-1</f>
        <v>0.18736199418620636</v>
      </c>
      <c r="I11" s="219">
        <v>65.69</v>
      </c>
      <c r="J11" s="220">
        <v>82.68</v>
      </c>
      <c r="K11" s="220">
        <v>80.44</v>
      </c>
      <c r="L11" s="220">
        <v>94.54</v>
      </c>
      <c r="M11" s="220">
        <v>98.06</v>
      </c>
      <c r="N11" s="76">
        <f t="shared" si="0"/>
        <v>3.7232917283689382E-2</v>
      </c>
      <c r="P11" s="19" t="s">
        <v>48</v>
      </c>
      <c r="Q11" s="219">
        <v>22.194343089655948</v>
      </c>
      <c r="R11" s="220">
        <v>47.643750828203792</v>
      </c>
      <c r="S11" s="220">
        <v>50.523052414693986</v>
      </c>
      <c r="T11" s="220">
        <v>58.433731556719493</v>
      </c>
      <c r="U11" s="220">
        <v>66.3949034722813</v>
      </c>
      <c r="V11" s="76">
        <f t="shared" si="1"/>
        <v>0.13624274376237966</v>
      </c>
      <c r="W11" s="219">
        <v>32.93</v>
      </c>
      <c r="X11" s="220">
        <v>44.17</v>
      </c>
      <c r="Y11" s="220">
        <v>43.02</v>
      </c>
      <c r="Z11" s="220">
        <v>48.91</v>
      </c>
      <c r="AA11" s="220">
        <v>59.31</v>
      </c>
      <c r="AB11" s="76">
        <f t="shared" si="2"/>
        <v>0.21263545287262331</v>
      </c>
      <c r="AD11" s="19" t="s">
        <v>48</v>
      </c>
      <c r="AE11" s="221">
        <v>1316159.4100000001</v>
      </c>
      <c r="AF11" s="53">
        <v>4079383.75</v>
      </c>
      <c r="AG11" s="53">
        <v>4704061.0200000005</v>
      </c>
      <c r="AH11" s="53">
        <v>5470948.4300000006</v>
      </c>
      <c r="AI11" s="53">
        <v>6358392.1600000001</v>
      </c>
      <c r="AJ11" s="76">
        <f t="shared" si="3"/>
        <v>0.16221021662966018</v>
      </c>
      <c r="AK11" s="53">
        <f t="shared" si="4"/>
        <v>887443.72999999952</v>
      </c>
      <c r="AL11" s="100">
        <f t="shared" si="5"/>
        <v>5.3433602782372615E-3</v>
      </c>
      <c r="AM11" s="222">
        <v>396083.64</v>
      </c>
      <c r="AN11" s="223">
        <v>561379.94999999995</v>
      </c>
      <c r="AO11" s="223">
        <v>501385.38</v>
      </c>
      <c r="AP11" s="223">
        <v>682239.06</v>
      </c>
      <c r="AQ11" s="223">
        <v>831072.02</v>
      </c>
      <c r="AR11" s="76">
        <f t="shared" si="6"/>
        <v>0.21815367768594185</v>
      </c>
      <c r="AS11" s="53">
        <f t="shared" si="7"/>
        <v>148832.95999999996</v>
      </c>
      <c r="AT11" s="76">
        <f t="shared" si="8"/>
        <v>1.0982235469255937</v>
      </c>
      <c r="AU11" s="53">
        <f t="shared" si="9"/>
        <v>434988.38</v>
      </c>
      <c r="AV11" s="100">
        <f t="shared" si="10"/>
        <v>4.8593208754287368E-3</v>
      </c>
    </row>
    <row r="12" spans="2:48" x14ac:dyDescent="0.25">
      <c r="B12" s="19" t="s">
        <v>49</v>
      </c>
      <c r="C12" s="219">
        <v>154.2044832186981</v>
      </c>
      <c r="D12" s="220">
        <v>217.66150873240741</v>
      </c>
      <c r="E12" s="220">
        <v>177.9103158320419</v>
      </c>
      <c r="F12" s="220">
        <v>198.99931855415863</v>
      </c>
      <c r="G12" s="220">
        <v>205.26869696038017</v>
      </c>
      <c r="H12" s="76">
        <f t="shared" ref="H12:H18" si="11">G12/F12-1</f>
        <v>3.1504521984155875E-2</v>
      </c>
      <c r="I12" s="219">
        <v>190.16</v>
      </c>
      <c r="J12" s="220">
        <v>133.82</v>
      </c>
      <c r="K12" s="220">
        <v>193.33</v>
      </c>
      <c r="L12" s="220">
        <v>234.03</v>
      </c>
      <c r="M12" s="220">
        <v>193.92</v>
      </c>
      <c r="N12" s="76">
        <f t="shared" si="0"/>
        <v>-0.17138828355339064</v>
      </c>
      <c r="P12" s="19" t="s">
        <v>49</v>
      </c>
      <c r="Q12" s="219">
        <v>28.283731759604429</v>
      </c>
      <c r="R12" s="220">
        <v>106.93503731273283</v>
      </c>
      <c r="S12" s="220">
        <v>95.836796990363538</v>
      </c>
      <c r="T12" s="220">
        <v>118.92008778368977</v>
      </c>
      <c r="U12" s="220">
        <v>152.14315421579488</v>
      </c>
      <c r="V12" s="76">
        <f t="shared" si="1"/>
        <v>0.27937303992355234</v>
      </c>
      <c r="W12" s="219">
        <v>5.81</v>
      </c>
      <c r="X12" s="220">
        <v>64.5</v>
      </c>
      <c r="Y12" s="220">
        <v>104.39</v>
      </c>
      <c r="Z12" s="220">
        <v>129.34</v>
      </c>
      <c r="AA12" s="220">
        <v>146.66</v>
      </c>
      <c r="AB12" s="76">
        <f t="shared" si="2"/>
        <v>0.13391062316375435</v>
      </c>
      <c r="AD12" s="19" t="s">
        <v>49</v>
      </c>
      <c r="AE12" s="221">
        <v>7595375.9500000011</v>
      </c>
      <c r="AF12" s="53">
        <v>36939560.329999998</v>
      </c>
      <c r="AG12" s="53">
        <v>31119151.560000002</v>
      </c>
      <c r="AH12" s="53">
        <v>31258534.350000001</v>
      </c>
      <c r="AI12" s="53">
        <v>54510038.680000007</v>
      </c>
      <c r="AJ12" s="76">
        <f t="shared" si="3"/>
        <v>0.74384499508691793</v>
      </c>
      <c r="AK12" s="53">
        <f t="shared" si="4"/>
        <v>23251504.330000006</v>
      </c>
      <c r="AL12" s="100">
        <f t="shared" si="5"/>
        <v>4.580824336067512E-2</v>
      </c>
      <c r="AM12" s="222">
        <v>276122.98</v>
      </c>
      <c r="AN12" s="223">
        <v>3301054.15</v>
      </c>
      <c r="AO12" s="223">
        <v>3465759.76</v>
      </c>
      <c r="AP12" s="223">
        <v>5601144.4900000002</v>
      </c>
      <c r="AQ12" s="223">
        <v>7683622.0599999996</v>
      </c>
      <c r="AR12" s="76">
        <f t="shared" si="6"/>
        <v>0.3717950097016689</v>
      </c>
      <c r="AS12" s="53">
        <f t="shared" si="7"/>
        <v>2082477.5699999994</v>
      </c>
      <c r="AT12" s="76">
        <f t="shared" si="8"/>
        <v>26.826811299805616</v>
      </c>
      <c r="AU12" s="53">
        <f t="shared" si="9"/>
        <v>7407499.0800000001</v>
      </c>
      <c r="AV12" s="100">
        <f t="shared" si="10"/>
        <v>4.4926533653560793E-2</v>
      </c>
    </row>
    <row r="13" spans="2:48" x14ac:dyDescent="0.25">
      <c r="B13" s="19" t="s">
        <v>50</v>
      </c>
      <c r="C13" s="219">
        <v>39.120441588128308</v>
      </c>
      <c r="D13" s="220">
        <v>55.750286653691745</v>
      </c>
      <c r="E13" s="220">
        <v>62.940037660434335</v>
      </c>
      <c r="F13" s="220">
        <v>71.998810322002782</v>
      </c>
      <c r="G13" s="220">
        <v>79.808144678694333</v>
      </c>
      <c r="H13" s="76">
        <f t="shared" si="11"/>
        <v>0.10846476937279381</v>
      </c>
      <c r="I13" s="219">
        <v>46.06</v>
      </c>
      <c r="J13" s="220">
        <v>60</v>
      </c>
      <c r="K13" s="220">
        <v>66.819999999999993</v>
      </c>
      <c r="L13" s="220">
        <v>72.59</v>
      </c>
      <c r="M13" s="220">
        <v>83.86</v>
      </c>
      <c r="N13" s="76">
        <f t="shared" si="0"/>
        <v>0.15525554484088722</v>
      </c>
      <c r="P13" s="19" t="s">
        <v>50</v>
      </c>
      <c r="Q13" s="219">
        <v>15.364356645640338</v>
      </c>
      <c r="R13" s="220">
        <v>37.117422100590225</v>
      </c>
      <c r="S13" s="220">
        <v>49.066947630799199</v>
      </c>
      <c r="T13" s="220">
        <v>57.850230654723923</v>
      </c>
      <c r="U13" s="220">
        <v>64.240702380094504</v>
      </c>
      <c r="V13" s="76">
        <f t="shared" si="1"/>
        <v>0.11046579508925003</v>
      </c>
      <c r="W13" s="219">
        <v>24.92</v>
      </c>
      <c r="X13" s="220">
        <v>42.68</v>
      </c>
      <c r="Y13" s="220">
        <v>50.92</v>
      </c>
      <c r="Z13" s="220">
        <v>58.42</v>
      </c>
      <c r="AA13" s="220">
        <v>68.33</v>
      </c>
      <c r="AB13" s="76">
        <f t="shared" si="2"/>
        <v>0.16963368709346116</v>
      </c>
      <c r="AD13" s="19" t="s">
        <v>50</v>
      </c>
      <c r="AE13" s="221">
        <v>11490349.32</v>
      </c>
      <c r="AF13" s="53">
        <v>70191709.870000005</v>
      </c>
      <c r="AG13" s="53">
        <v>96619681.010000005</v>
      </c>
      <c r="AH13" s="53">
        <v>119889428.77000001</v>
      </c>
      <c r="AI13" s="53">
        <v>131456487.58999999</v>
      </c>
      <c r="AJ13" s="76">
        <f t="shared" si="3"/>
        <v>9.6481057076271748E-2</v>
      </c>
      <c r="AK13" s="53">
        <f t="shared" si="4"/>
        <v>11567058.819999978</v>
      </c>
      <c r="AL13" s="100">
        <f t="shared" si="5"/>
        <v>0.11047122549688654</v>
      </c>
      <c r="AM13" s="222">
        <v>5084608.95</v>
      </c>
      <c r="AN13" s="223">
        <v>12005834.189999999</v>
      </c>
      <c r="AO13" s="223">
        <v>14818574.74</v>
      </c>
      <c r="AP13" s="223">
        <v>17747817.48</v>
      </c>
      <c r="AQ13" s="223">
        <v>20579810.510000002</v>
      </c>
      <c r="AR13" s="76">
        <f t="shared" si="6"/>
        <v>0.15956852346444128</v>
      </c>
      <c r="AS13" s="53">
        <f t="shared" si="7"/>
        <v>2831993.0300000012</v>
      </c>
      <c r="AT13" s="76">
        <f t="shared" si="8"/>
        <v>3.0474716369289325</v>
      </c>
      <c r="AU13" s="53">
        <f t="shared" si="9"/>
        <v>15495201.560000002</v>
      </c>
      <c r="AV13" s="100">
        <f t="shared" si="10"/>
        <v>0.12033121127530044</v>
      </c>
    </row>
    <row r="14" spans="2:48" x14ac:dyDescent="0.25">
      <c r="B14" s="19" t="s">
        <v>51</v>
      </c>
      <c r="C14" s="219">
        <v>79.409698525552827</v>
      </c>
      <c r="D14" s="220">
        <v>86.843517211728013</v>
      </c>
      <c r="E14" s="220">
        <v>95.563416658904558</v>
      </c>
      <c r="F14" s="220">
        <v>107.71973652891266</v>
      </c>
      <c r="G14" s="220">
        <v>115.8514809903451</v>
      </c>
      <c r="H14" s="76">
        <f t="shared" si="11"/>
        <v>7.5489828730223696E-2</v>
      </c>
      <c r="I14" s="219">
        <v>76.2</v>
      </c>
      <c r="J14" s="220">
        <v>78.63</v>
      </c>
      <c r="K14" s="220">
        <v>82.69</v>
      </c>
      <c r="L14" s="220">
        <v>89.63</v>
      </c>
      <c r="M14" s="220">
        <v>99.29</v>
      </c>
      <c r="N14" s="76">
        <f t="shared" si="0"/>
        <v>0.10777641414704919</v>
      </c>
      <c r="P14" s="19" t="s">
        <v>51</v>
      </c>
      <c r="Q14" s="219">
        <v>33.514801602241391</v>
      </c>
      <c r="R14" s="220">
        <v>63.569832414965049</v>
      </c>
      <c r="S14" s="220">
        <v>72.119812533126122</v>
      </c>
      <c r="T14" s="220">
        <v>82.693475174333727</v>
      </c>
      <c r="U14" s="220">
        <v>89.674931794980509</v>
      </c>
      <c r="V14" s="76">
        <f t="shared" si="1"/>
        <v>8.442572531785042E-2</v>
      </c>
      <c r="W14" s="219">
        <v>37.950000000000003</v>
      </c>
      <c r="X14" s="220">
        <v>51.12</v>
      </c>
      <c r="Y14" s="220">
        <v>44.64</v>
      </c>
      <c r="Z14" s="220">
        <v>46.43</v>
      </c>
      <c r="AA14" s="220">
        <v>56.18</v>
      </c>
      <c r="AB14" s="76">
        <f t="shared" si="2"/>
        <v>0.20999353866034887</v>
      </c>
      <c r="AD14" s="19" t="s">
        <v>51</v>
      </c>
      <c r="AE14" s="221">
        <v>1683907.8599999999</v>
      </c>
      <c r="AF14" s="53">
        <v>4436970.32</v>
      </c>
      <c r="AG14" s="53">
        <v>5183245.46</v>
      </c>
      <c r="AH14" s="53">
        <v>6059064.0900000008</v>
      </c>
      <c r="AI14" s="53">
        <v>6539886.3999999994</v>
      </c>
      <c r="AJ14" s="76">
        <f t="shared" si="3"/>
        <v>7.9355871279453316E-2</v>
      </c>
      <c r="AK14" s="53">
        <f t="shared" si="4"/>
        <v>480822.30999999866</v>
      </c>
      <c r="AL14" s="100">
        <f t="shared" si="5"/>
        <v>5.4958814012415489E-3</v>
      </c>
      <c r="AM14" s="222">
        <v>278791.86</v>
      </c>
      <c r="AN14" s="223">
        <v>537233.99</v>
      </c>
      <c r="AO14" s="223">
        <v>469158.32</v>
      </c>
      <c r="AP14" s="223">
        <v>495153.03</v>
      </c>
      <c r="AQ14" s="223">
        <v>599114.80000000005</v>
      </c>
      <c r="AR14" s="76">
        <f t="shared" si="6"/>
        <v>0.20995886867540725</v>
      </c>
      <c r="AS14" s="53">
        <f t="shared" si="7"/>
        <v>103961.77000000002</v>
      </c>
      <c r="AT14" s="76">
        <f t="shared" si="8"/>
        <v>1.1489680509323339</v>
      </c>
      <c r="AU14" s="53">
        <f t="shared" si="9"/>
        <v>320322.94000000006</v>
      </c>
      <c r="AV14" s="100">
        <f t="shared" si="10"/>
        <v>3.5030550714705961E-3</v>
      </c>
    </row>
    <row r="15" spans="2:48" x14ac:dyDescent="0.25">
      <c r="B15" s="19" t="s">
        <v>52</v>
      </c>
      <c r="C15" s="219">
        <v>127.39066452917253</v>
      </c>
      <c r="D15" s="220">
        <v>118.17059733966715</v>
      </c>
      <c r="E15" s="220">
        <v>141.16213419593666</v>
      </c>
      <c r="F15" s="220">
        <v>162.19405303149395</v>
      </c>
      <c r="G15" s="220">
        <v>189.71221803037864</v>
      </c>
      <c r="H15" s="76">
        <f t="shared" si="11"/>
        <v>0.16966198503925023</v>
      </c>
      <c r="I15" s="219">
        <v>151.46</v>
      </c>
      <c r="J15" s="220">
        <v>119.18</v>
      </c>
      <c r="K15" s="220">
        <v>150.33000000000001</v>
      </c>
      <c r="L15" s="220">
        <v>160</v>
      </c>
      <c r="M15" s="220">
        <v>201.51</v>
      </c>
      <c r="N15" s="76">
        <f t="shared" si="0"/>
        <v>0.25943749999999999</v>
      </c>
      <c r="P15" s="19" t="s">
        <v>52</v>
      </c>
      <c r="Q15" s="219">
        <v>64.262465356517538</v>
      </c>
      <c r="R15" s="220">
        <v>85.966822387254055</v>
      </c>
      <c r="S15" s="220">
        <v>112.43280007530863</v>
      </c>
      <c r="T15" s="220">
        <v>138.36677946934333</v>
      </c>
      <c r="U15" s="220">
        <v>159.58859571945069</v>
      </c>
      <c r="V15" s="76">
        <f t="shared" si="1"/>
        <v>0.15337363731017017</v>
      </c>
      <c r="W15" s="219">
        <v>92.57</v>
      </c>
      <c r="X15" s="220">
        <v>83.02</v>
      </c>
      <c r="Y15" s="220">
        <v>119.31</v>
      </c>
      <c r="Z15" s="220">
        <v>136.03</v>
      </c>
      <c r="AA15" s="220">
        <v>178.29</v>
      </c>
      <c r="AB15" s="76">
        <f t="shared" si="2"/>
        <v>0.31066676468426069</v>
      </c>
      <c r="AD15" s="19" t="s">
        <v>52</v>
      </c>
      <c r="AE15" s="221">
        <v>10027062.17</v>
      </c>
      <c r="AF15" s="53">
        <v>28507487.399999999</v>
      </c>
      <c r="AG15" s="53">
        <v>42546736.370000005</v>
      </c>
      <c r="AH15" s="53">
        <v>52695730.439999998</v>
      </c>
      <c r="AI15" s="53">
        <v>60015392.539999999</v>
      </c>
      <c r="AJ15" s="76">
        <f t="shared" si="3"/>
        <v>0.13890427248815262</v>
      </c>
      <c r="AK15" s="53">
        <f t="shared" si="4"/>
        <v>7319662.1000000015</v>
      </c>
      <c r="AL15" s="100">
        <f t="shared" si="5"/>
        <v>5.0434741442725493E-2</v>
      </c>
      <c r="AM15" s="222">
        <v>3394934.98</v>
      </c>
      <c r="AN15" s="223">
        <v>4429438.9400000004</v>
      </c>
      <c r="AO15" s="223">
        <v>6601892.1299999999</v>
      </c>
      <c r="AP15" s="223">
        <v>7539753.7300000004</v>
      </c>
      <c r="AQ15" s="223">
        <v>9296298.4900000002</v>
      </c>
      <c r="AR15" s="76">
        <f t="shared" si="6"/>
        <v>0.23297110527773168</v>
      </c>
      <c r="AS15" s="53">
        <f t="shared" si="7"/>
        <v>1756544.7599999998</v>
      </c>
      <c r="AT15" s="76">
        <f t="shared" si="8"/>
        <v>1.7382846931578055</v>
      </c>
      <c r="AU15" s="53">
        <f t="shared" si="9"/>
        <v>5901363.5099999998</v>
      </c>
      <c r="AV15" s="100">
        <f t="shared" si="10"/>
        <v>5.4355935742697294E-2</v>
      </c>
    </row>
    <row r="16" spans="2:48" x14ac:dyDescent="0.25">
      <c r="B16" s="19" t="s">
        <v>53</v>
      </c>
      <c r="C16" s="219">
        <v>63.450284199079881</v>
      </c>
      <c r="D16" s="220">
        <v>75.502983681783121</v>
      </c>
      <c r="E16" s="220">
        <v>85.412123454308372</v>
      </c>
      <c r="F16" s="220">
        <v>95.019647480655635</v>
      </c>
      <c r="G16" s="220">
        <v>102.59533807523239</v>
      </c>
      <c r="H16" s="76">
        <f t="shared" si="11"/>
        <v>7.972762260688282E-2</v>
      </c>
      <c r="I16" s="219">
        <v>64.75</v>
      </c>
      <c r="J16" s="220">
        <v>72.41</v>
      </c>
      <c r="K16" s="220">
        <v>79.19</v>
      </c>
      <c r="L16" s="220">
        <v>85.57</v>
      </c>
      <c r="M16" s="220">
        <v>89.95</v>
      </c>
      <c r="N16" s="76">
        <f t="shared" si="0"/>
        <v>5.1186163375014804E-2</v>
      </c>
      <c r="P16" s="19" t="s">
        <v>53</v>
      </c>
      <c r="Q16" s="219">
        <v>27.816126144773094</v>
      </c>
      <c r="R16" s="220">
        <v>53.663116113839074</v>
      </c>
      <c r="S16" s="220">
        <v>60.263588580042246</v>
      </c>
      <c r="T16" s="220">
        <v>68.88442343583273</v>
      </c>
      <c r="U16" s="220">
        <v>75.428128705456487</v>
      </c>
      <c r="V16" s="76">
        <f t="shared" si="1"/>
        <v>9.499542775035863E-2</v>
      </c>
      <c r="W16" s="219">
        <v>31.75</v>
      </c>
      <c r="X16" s="220">
        <v>45.96</v>
      </c>
      <c r="Y16" s="220">
        <v>49.48</v>
      </c>
      <c r="Z16" s="220">
        <v>50.51</v>
      </c>
      <c r="AA16" s="220">
        <v>60.61</v>
      </c>
      <c r="AB16" s="76">
        <f t="shared" si="2"/>
        <v>0.19996040388041969</v>
      </c>
      <c r="AD16" s="19" t="s">
        <v>53</v>
      </c>
      <c r="AE16" s="221">
        <v>6741130.8299999991</v>
      </c>
      <c r="AF16" s="53">
        <v>15697281.609999999</v>
      </c>
      <c r="AG16" s="53">
        <v>19135398.729999997</v>
      </c>
      <c r="AH16" s="53">
        <v>21569170.66</v>
      </c>
      <c r="AI16" s="53">
        <v>22509826.150000002</v>
      </c>
      <c r="AJ16" s="76">
        <f t="shared" si="3"/>
        <v>4.361111072965107E-2</v>
      </c>
      <c r="AK16" s="53">
        <f t="shared" si="4"/>
        <v>940655.49000000209</v>
      </c>
      <c r="AL16" s="100">
        <f t="shared" si="5"/>
        <v>1.8916434830269481E-2</v>
      </c>
      <c r="AM16" s="222">
        <v>1231356.98</v>
      </c>
      <c r="AN16" s="223">
        <v>1994587.39</v>
      </c>
      <c r="AO16" s="223">
        <v>2158355.4500000002</v>
      </c>
      <c r="AP16" s="223">
        <v>2301918.7799999998</v>
      </c>
      <c r="AQ16" s="223">
        <v>2641678.87</v>
      </c>
      <c r="AR16" s="76">
        <f t="shared" si="6"/>
        <v>0.14759864377143672</v>
      </c>
      <c r="AS16" s="53">
        <f t="shared" si="7"/>
        <v>339760.09000000032</v>
      </c>
      <c r="AT16" s="76">
        <f t="shared" si="8"/>
        <v>1.1453395830021611</v>
      </c>
      <c r="AU16" s="53">
        <f t="shared" si="9"/>
        <v>1410321.8900000001</v>
      </c>
      <c r="AV16" s="100">
        <f t="shared" si="10"/>
        <v>1.5446032317596248E-2</v>
      </c>
    </row>
    <row r="17" spans="2:48" x14ac:dyDescent="0.25">
      <c r="B17" s="19" t="s">
        <v>54</v>
      </c>
      <c r="C17" s="219">
        <v>85.935635582084458</v>
      </c>
      <c r="D17" s="220">
        <v>111.50736069301333</v>
      </c>
      <c r="E17" s="220">
        <v>125.96585685974379</v>
      </c>
      <c r="F17" s="220">
        <v>139.8548201882582</v>
      </c>
      <c r="G17" s="220">
        <v>117.77092687520798</v>
      </c>
      <c r="H17" s="76">
        <f t="shared" si="11"/>
        <v>-0.15790584324031987</v>
      </c>
      <c r="I17" s="219">
        <v>91.16</v>
      </c>
      <c r="J17" s="220">
        <v>124.87</v>
      </c>
      <c r="K17" s="220">
        <v>136.29</v>
      </c>
      <c r="L17" s="220">
        <v>155.41999999999999</v>
      </c>
      <c r="M17" s="220">
        <v>139.79</v>
      </c>
      <c r="N17" s="76">
        <f t="shared" si="0"/>
        <v>-0.10056620769527724</v>
      </c>
      <c r="P17" s="19" t="s">
        <v>54</v>
      </c>
      <c r="Q17" s="219">
        <v>28.513392514038237</v>
      </c>
      <c r="R17" s="220">
        <v>81.728170964630749</v>
      </c>
      <c r="S17" s="220">
        <v>104.13009537655051</v>
      </c>
      <c r="T17" s="220">
        <v>119.59843418164837</v>
      </c>
      <c r="U17" s="220">
        <v>100.11437066953164</v>
      </c>
      <c r="V17" s="76">
        <f t="shared" si="1"/>
        <v>-0.16291236290371469</v>
      </c>
      <c r="W17" s="219">
        <v>40.869999999999997</v>
      </c>
      <c r="X17" s="220">
        <v>101.08</v>
      </c>
      <c r="Y17" s="220">
        <v>114.36</v>
      </c>
      <c r="Z17" s="220">
        <v>131.32</v>
      </c>
      <c r="AA17" s="220">
        <v>117.76</v>
      </c>
      <c r="AB17" s="76">
        <f t="shared" si="2"/>
        <v>-0.10325921413341443</v>
      </c>
      <c r="AD17" s="19" t="s">
        <v>54</v>
      </c>
      <c r="AE17" s="221">
        <v>7356003.3200000012</v>
      </c>
      <c r="AF17" s="53">
        <v>47144692.859999999</v>
      </c>
      <c r="AG17" s="53">
        <v>58990467.630000003</v>
      </c>
      <c r="AH17" s="53">
        <v>69340386.010000005</v>
      </c>
      <c r="AI17" s="53">
        <v>58175298.969999999</v>
      </c>
      <c r="AJ17" s="76">
        <f t="shared" si="3"/>
        <v>-0.16101853021686119</v>
      </c>
      <c r="AK17" s="53">
        <f t="shared" si="4"/>
        <v>-11165087.040000007</v>
      </c>
      <c r="AL17" s="100">
        <f t="shared" si="5"/>
        <v>4.8888394089060885E-2</v>
      </c>
      <c r="AM17" s="222">
        <v>2488452.33</v>
      </c>
      <c r="AN17" s="223">
        <v>8526586.6400000006</v>
      </c>
      <c r="AO17" s="223">
        <v>9649565.0299999993</v>
      </c>
      <c r="AP17" s="223">
        <v>11081336.34</v>
      </c>
      <c r="AQ17" s="223">
        <v>10005946.66</v>
      </c>
      <c r="AR17" s="76">
        <f t="shared" si="6"/>
        <v>-9.7045125876939142E-2</v>
      </c>
      <c r="AS17" s="53">
        <f t="shared" si="7"/>
        <v>-1075389.6799999997</v>
      </c>
      <c r="AT17" s="76">
        <f t="shared" si="8"/>
        <v>3.0209517133888593</v>
      </c>
      <c r="AU17" s="53">
        <f t="shared" si="9"/>
        <v>7517494.3300000001</v>
      </c>
      <c r="AV17" s="100">
        <f t="shared" si="10"/>
        <v>5.8505285117605624E-2</v>
      </c>
    </row>
    <row r="18" spans="2:48" x14ac:dyDescent="0.25">
      <c r="B18" s="23" t="s">
        <v>55</v>
      </c>
      <c r="C18" s="219">
        <v>75.831620481228683</v>
      </c>
      <c r="D18" s="220">
        <v>61.42692427514649</v>
      </c>
      <c r="E18" s="220">
        <v>67.64683213103639</v>
      </c>
      <c r="F18" s="220">
        <v>71.675111528093851</v>
      </c>
      <c r="G18" s="220">
        <v>73.109317063108548</v>
      </c>
      <c r="H18" s="76">
        <f t="shared" si="11"/>
        <v>2.0009812394258253E-2</v>
      </c>
      <c r="I18" s="219">
        <v>73.63</v>
      </c>
      <c r="J18" s="220">
        <v>63.81</v>
      </c>
      <c r="K18" s="220">
        <v>67.17</v>
      </c>
      <c r="L18" s="220">
        <v>61.64</v>
      </c>
      <c r="M18" s="220">
        <v>66.2</v>
      </c>
      <c r="N18" s="76">
        <f t="shared" si="0"/>
        <v>7.3977936404931999E-2</v>
      </c>
      <c r="P18" s="23" t="s">
        <v>55</v>
      </c>
      <c r="Q18" s="219">
        <v>18.439062632948929</v>
      </c>
      <c r="R18" s="220">
        <v>40.184450231984655</v>
      </c>
      <c r="S18" s="220">
        <v>52.776908382162915</v>
      </c>
      <c r="T18" s="220">
        <v>55.950548437226814</v>
      </c>
      <c r="U18" s="220">
        <v>55.15158487384646</v>
      </c>
      <c r="V18" s="76">
        <f t="shared" si="1"/>
        <v>-1.4279816475378126E-2</v>
      </c>
      <c r="W18" s="219">
        <v>23.33</v>
      </c>
      <c r="X18" s="220">
        <v>36.11</v>
      </c>
      <c r="Y18" s="220">
        <v>43.74</v>
      </c>
      <c r="Z18" s="220">
        <v>39.58</v>
      </c>
      <c r="AA18" s="220">
        <v>41.85</v>
      </c>
      <c r="AB18" s="76">
        <f t="shared" si="2"/>
        <v>5.7352198079838379E-2</v>
      </c>
      <c r="AD18" s="23" t="s">
        <v>55</v>
      </c>
      <c r="AE18" s="221">
        <v>4311537.5</v>
      </c>
      <c r="AF18" s="53">
        <v>11485342.190000001</v>
      </c>
      <c r="AG18" s="53">
        <v>13663025.75</v>
      </c>
      <c r="AH18" s="53">
        <v>15080999.539999999</v>
      </c>
      <c r="AI18" s="53">
        <v>14900266.93</v>
      </c>
      <c r="AJ18" s="76">
        <f t="shared" si="3"/>
        <v>-1.1984126749731261E-2</v>
      </c>
      <c r="AK18" s="53">
        <f t="shared" si="4"/>
        <v>-180732.6099999994</v>
      </c>
      <c r="AL18" s="100">
        <f t="shared" si="5"/>
        <v>1.2521639503420352E-2</v>
      </c>
      <c r="AM18" s="222">
        <v>846981.56</v>
      </c>
      <c r="AN18" s="223">
        <v>1356617.13</v>
      </c>
      <c r="AO18" s="223">
        <v>1643473.64</v>
      </c>
      <c r="AP18" s="223">
        <v>1544670.82</v>
      </c>
      <c r="AQ18" s="223">
        <v>1651395.7</v>
      </c>
      <c r="AR18" s="76">
        <f t="shared" si="6"/>
        <v>6.9092313144103912E-2</v>
      </c>
      <c r="AS18" s="53">
        <f t="shared" si="7"/>
        <v>106724.87999999989</v>
      </c>
      <c r="AT18" s="76">
        <f t="shared" si="8"/>
        <v>0.94974221162500849</v>
      </c>
      <c r="AU18" s="53">
        <f t="shared" si="9"/>
        <v>804414.1399999999</v>
      </c>
      <c r="AV18" s="100">
        <f t="shared" si="10"/>
        <v>9.6557956536706055E-3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169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170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171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172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173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8475.1378747705494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174</v>
      </c>
      <c r="C27" s="283"/>
      <c r="D27" s="283"/>
      <c r="E27" s="283"/>
      <c r="F27" s="283"/>
      <c r="G27" s="283"/>
      <c r="H27" s="283"/>
      <c r="I27" s="146"/>
      <c r="P27" s="283" t="s">
        <v>175</v>
      </c>
      <c r="Q27" s="283"/>
      <c r="R27" s="283"/>
      <c r="S27" s="283"/>
      <c r="T27" s="283"/>
      <c r="U27" s="283"/>
      <c r="V27" s="283"/>
      <c r="W27" s="283"/>
      <c r="AE27" s="283" t="s">
        <v>176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169</v>
      </c>
      <c r="C43" s="281"/>
      <c r="D43" s="281"/>
      <c r="E43" s="281"/>
      <c r="F43" s="281"/>
      <c r="G43" s="281"/>
      <c r="H43" s="281"/>
      <c r="P43" s="281" t="s">
        <v>170</v>
      </c>
      <c r="Q43" s="281"/>
      <c r="R43" s="281"/>
      <c r="S43" s="281"/>
      <c r="T43" s="281"/>
      <c r="U43" s="281"/>
      <c r="V43" s="281"/>
      <c r="W43" s="281"/>
      <c r="AE43" s="319" t="s">
        <v>171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172</v>
      </c>
      <c r="C44" s="281"/>
      <c r="D44" s="281"/>
      <c r="E44" s="281"/>
      <c r="F44" s="281"/>
      <c r="G44" s="281"/>
      <c r="H44" s="281"/>
      <c r="P44" s="320" t="s">
        <v>173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82D9-E223-4209-A7D2-C2E96C5A288B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93.57</v>
      </c>
      <c r="L6" s="229">
        <v>103.46</v>
      </c>
      <c r="M6" s="229">
        <v>112.62</v>
      </c>
      <c r="N6" s="229">
        <v>122.28</v>
      </c>
      <c r="O6" s="229">
        <v>129.16</v>
      </c>
      <c r="P6" s="95">
        <f t="shared" ref="P6:P51" si="2">IFERROR(O6/N6-1,"-")</f>
        <v>5.6264311416421187E-2</v>
      </c>
      <c r="Q6" s="228">
        <f t="shared" ref="Q6:Q51" si="3">IFERROR(O6-N6,"-")</f>
        <v>6.8799999999999955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100.38</v>
      </c>
      <c r="L7" s="231">
        <v>110.94</v>
      </c>
      <c r="M7" s="231">
        <v>120.89</v>
      </c>
      <c r="N7" s="231">
        <v>131.66999999999999</v>
      </c>
      <c r="O7" s="231">
        <v>137.66999999999999</v>
      </c>
      <c r="P7" s="98">
        <f t="shared" si="2"/>
        <v>4.5568466621098258E-2</v>
      </c>
      <c r="Q7" s="230">
        <f t="shared" si="3"/>
        <v>6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107.12</v>
      </c>
      <c r="L8" s="233">
        <v>120.05</v>
      </c>
      <c r="M8" s="233">
        <v>130.01</v>
      </c>
      <c r="N8" s="233">
        <v>141.26</v>
      </c>
      <c r="O8" s="233">
        <v>147.68</v>
      </c>
      <c r="P8" s="100">
        <f t="shared" si="2"/>
        <v>4.5448109868327924E-2</v>
      </c>
      <c r="Q8" s="232">
        <f t="shared" si="3"/>
        <v>6.4200000000000159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56.07</v>
      </c>
      <c r="L9" s="233">
        <v>63.22</v>
      </c>
      <c r="M9" s="233">
        <v>69.3</v>
      </c>
      <c r="N9" s="233">
        <v>77.56</v>
      </c>
      <c r="O9" s="233">
        <v>82.18</v>
      </c>
      <c r="P9" s="100">
        <f t="shared" si="2"/>
        <v>5.9566787003610067E-2</v>
      </c>
      <c r="Q9" s="232">
        <f t="shared" si="3"/>
        <v>4.6200000000000045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68.22</v>
      </c>
      <c r="L10" s="231">
        <v>74.989999999999995</v>
      </c>
      <c r="M10" s="231">
        <v>82.51</v>
      </c>
      <c r="N10" s="231">
        <v>87.72</v>
      </c>
      <c r="O10" s="231">
        <v>99.57</v>
      </c>
      <c r="P10" s="98">
        <f t="shared" si="2"/>
        <v>0.13508891928864553</v>
      </c>
      <c r="Q10" s="230">
        <f t="shared" si="3"/>
        <v>11.849999999999994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122.22</v>
      </c>
      <c r="L11" s="235">
        <v>127.32</v>
      </c>
      <c r="M11" s="235">
        <v>137.09</v>
      </c>
      <c r="N11" s="235">
        <v>143.27000000000001</v>
      </c>
      <c r="O11" s="235">
        <v>149.71</v>
      </c>
      <c r="P11" s="102">
        <f t="shared" si="2"/>
        <v>4.4950094227681925E-2</v>
      </c>
      <c r="Q11" s="234">
        <f t="shared" si="3"/>
        <v>6.4399999999999977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129.28</v>
      </c>
      <c r="L12" s="231">
        <v>135.16999999999999</v>
      </c>
      <c r="M12" s="231">
        <v>146.69999999999999</v>
      </c>
      <c r="N12" s="231">
        <v>155.96</v>
      </c>
      <c r="O12" s="231">
        <v>161.97</v>
      </c>
      <c r="P12" s="98">
        <f t="shared" si="2"/>
        <v>3.8535521928699579E-2</v>
      </c>
      <c r="Q12" s="230">
        <f t="shared" si="3"/>
        <v>6.0099999999999909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134.01</v>
      </c>
      <c r="L13" s="233">
        <v>145.16999999999999</v>
      </c>
      <c r="M13" s="233">
        <v>157.63999999999999</v>
      </c>
      <c r="N13" s="233">
        <v>166.23</v>
      </c>
      <c r="O13" s="233">
        <v>173.29</v>
      </c>
      <c r="P13" s="100">
        <f t="shared" si="2"/>
        <v>4.2471274739818377E-2</v>
      </c>
      <c r="Q13" s="232">
        <f t="shared" si="3"/>
        <v>7.0600000000000023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74.05</v>
      </c>
      <c r="L14" s="233">
        <v>57.27</v>
      </c>
      <c r="M14" s="233">
        <v>53.91</v>
      </c>
      <c r="N14" s="233">
        <v>55.7</v>
      </c>
      <c r="O14" s="233">
        <v>66.42</v>
      </c>
      <c r="P14" s="100">
        <f t="shared" si="2"/>
        <v>0.19245960502693005</v>
      </c>
      <c r="Q14" s="232">
        <f t="shared" si="3"/>
        <v>10.719999999999999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76.84</v>
      </c>
      <c r="L15" s="231">
        <v>82.86</v>
      </c>
      <c r="M15" s="231">
        <v>90.31</v>
      </c>
      <c r="N15" s="231">
        <v>86.66</v>
      </c>
      <c r="O15" s="231">
        <v>97.97</v>
      </c>
      <c r="P15" s="98">
        <f t="shared" si="2"/>
        <v>0.13051003923378723</v>
      </c>
      <c r="Q15" s="230">
        <f t="shared" si="3"/>
        <v>11.310000000000002</v>
      </c>
    </row>
    <row r="16" spans="2:17" x14ac:dyDescent="0.25">
      <c r="B16" s="93" t="s">
        <v>54</v>
      </c>
      <c r="C16" s="234">
        <v>92.8</v>
      </c>
      <c r="D16" s="234">
        <v>102.24</v>
      </c>
      <c r="E16" s="234">
        <v>98.71</v>
      </c>
      <c r="F16" s="234">
        <v>114.5</v>
      </c>
      <c r="G16" s="234">
        <v>129.04</v>
      </c>
      <c r="H16" s="234">
        <v>138.44999999999999</v>
      </c>
      <c r="I16" s="102">
        <f t="shared" si="0"/>
        <v>7.292312461252326E-2</v>
      </c>
      <c r="J16" s="234">
        <f t="shared" si="1"/>
        <v>9.4099999999999966</v>
      </c>
      <c r="K16" s="235">
        <v>91.16</v>
      </c>
      <c r="L16" s="235">
        <v>124.87</v>
      </c>
      <c r="M16" s="235">
        <v>136.29</v>
      </c>
      <c r="N16" s="235">
        <v>155.41999999999999</v>
      </c>
      <c r="O16" s="235">
        <v>139.79</v>
      </c>
      <c r="P16" s="102">
        <f t="shared" si="2"/>
        <v>-0.10056620769527724</v>
      </c>
      <c r="Q16" s="234">
        <f t="shared" si="3"/>
        <v>-15.629999999999995</v>
      </c>
    </row>
    <row r="17" spans="2:17" x14ac:dyDescent="0.25">
      <c r="B17" s="96" t="s">
        <v>62</v>
      </c>
      <c r="C17" s="230">
        <v>97.8</v>
      </c>
      <c r="D17" s="230">
        <v>108.14</v>
      </c>
      <c r="E17" s="230">
        <v>104.52</v>
      </c>
      <c r="F17" s="230">
        <v>121.1</v>
      </c>
      <c r="G17" s="230">
        <v>137.22999999999999</v>
      </c>
      <c r="H17" s="230">
        <v>145.38999999999999</v>
      </c>
      <c r="I17" s="98">
        <f t="shared" si="0"/>
        <v>5.9462216716461347E-2</v>
      </c>
      <c r="J17" s="230">
        <f t="shared" si="1"/>
        <v>8.1599999999999966</v>
      </c>
      <c r="K17" s="231">
        <v>94.44</v>
      </c>
      <c r="L17" s="231">
        <v>133.19999999999999</v>
      </c>
      <c r="M17" s="231">
        <v>145.19</v>
      </c>
      <c r="N17" s="231">
        <v>165.23</v>
      </c>
      <c r="O17" s="231">
        <v>147.04</v>
      </c>
      <c r="P17" s="98">
        <f t="shared" si="2"/>
        <v>-0.11008896689463177</v>
      </c>
      <c r="Q17" s="230">
        <f t="shared" si="3"/>
        <v>-18.189999999999998</v>
      </c>
    </row>
    <row r="18" spans="2:17" x14ac:dyDescent="0.25">
      <c r="B18" s="99" t="s">
        <v>63</v>
      </c>
      <c r="C18" s="232">
        <v>101.92</v>
      </c>
      <c r="D18" s="232">
        <v>0</v>
      </c>
      <c r="E18" s="232">
        <v>111.35</v>
      </c>
      <c r="F18" s="232">
        <v>128.75</v>
      </c>
      <c r="G18" s="232">
        <v>146.41</v>
      </c>
      <c r="H18" s="232">
        <v>153.15</v>
      </c>
      <c r="I18" s="100">
        <f t="shared" si="0"/>
        <v>4.6035106891605837E-2</v>
      </c>
      <c r="J18" s="232">
        <f t="shared" si="1"/>
        <v>6.7400000000000091</v>
      </c>
      <c r="K18" s="233">
        <v>100.45</v>
      </c>
      <c r="L18" s="233">
        <v>144.04</v>
      </c>
      <c r="M18" s="233">
        <v>154.22</v>
      </c>
      <c r="N18" s="233">
        <v>177.05</v>
      </c>
      <c r="O18" s="233">
        <v>155.34</v>
      </c>
      <c r="P18" s="100">
        <f t="shared" si="2"/>
        <v>-0.12262072860773798</v>
      </c>
      <c r="Q18" s="232">
        <f t="shared" si="3"/>
        <v>-21.710000000000008</v>
      </c>
    </row>
    <row r="19" spans="2:17" x14ac:dyDescent="0.25">
      <c r="B19" s="99" t="s">
        <v>64</v>
      </c>
      <c r="C19" s="232">
        <v>81.52</v>
      </c>
      <c r="D19" s="232">
        <v>0</v>
      </c>
      <c r="E19" s="232">
        <v>79.67</v>
      </c>
      <c r="F19" s="232">
        <v>92.67</v>
      </c>
      <c r="G19" s="232">
        <v>100.97</v>
      </c>
      <c r="H19" s="232">
        <v>114.46</v>
      </c>
      <c r="I19" s="100">
        <f t="shared" si="0"/>
        <v>0.13360404080419919</v>
      </c>
      <c r="J19" s="232">
        <f t="shared" si="1"/>
        <v>13.489999999999995</v>
      </c>
      <c r="K19" s="233">
        <v>73.38</v>
      </c>
      <c r="L19" s="233">
        <v>95.18</v>
      </c>
      <c r="M19" s="233">
        <v>109.8</v>
      </c>
      <c r="N19" s="233">
        <v>122.4</v>
      </c>
      <c r="O19" s="233">
        <v>114.58</v>
      </c>
      <c r="P19" s="100">
        <f t="shared" si="2"/>
        <v>-6.3888888888888995E-2</v>
      </c>
      <c r="Q19" s="232">
        <f t="shared" si="3"/>
        <v>-7.8200000000000074</v>
      </c>
    </row>
    <row r="20" spans="2:17" x14ac:dyDescent="0.25">
      <c r="B20" s="96" t="s">
        <v>65</v>
      </c>
      <c r="C20" s="230">
        <v>74.09</v>
      </c>
      <c r="D20" s="230">
        <v>76.39</v>
      </c>
      <c r="E20" s="230">
        <v>66.930000000000007</v>
      </c>
      <c r="F20" s="230">
        <v>72.900000000000006</v>
      </c>
      <c r="G20" s="230">
        <v>77.459999999999994</v>
      </c>
      <c r="H20" s="230">
        <v>94.86</v>
      </c>
      <c r="I20" s="98">
        <f t="shared" si="0"/>
        <v>0.22463206816421377</v>
      </c>
      <c r="J20" s="230">
        <f t="shared" si="1"/>
        <v>17.400000000000006</v>
      </c>
      <c r="K20" s="231">
        <v>72.89</v>
      </c>
      <c r="L20" s="231">
        <v>64.42</v>
      </c>
      <c r="M20" s="231">
        <v>74.31</v>
      </c>
      <c r="N20" s="231">
        <v>87.22</v>
      </c>
      <c r="O20" s="231">
        <v>96.83</v>
      </c>
      <c r="P20" s="98">
        <f t="shared" si="2"/>
        <v>0.11018115111213023</v>
      </c>
      <c r="Q20" s="230">
        <f t="shared" si="3"/>
        <v>9.61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65.69</v>
      </c>
      <c r="L21" s="235">
        <v>82.68</v>
      </c>
      <c r="M21" s="235">
        <v>80.44</v>
      </c>
      <c r="N21" s="235">
        <v>94.54</v>
      </c>
      <c r="O21" s="235">
        <v>98.06</v>
      </c>
      <c r="P21" s="102">
        <f t="shared" si="2"/>
        <v>3.7232917283689382E-2</v>
      </c>
      <c r="Q21" s="234">
        <f t="shared" si="3"/>
        <v>3.519999999999996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65.69</v>
      </c>
      <c r="L22" s="231">
        <v>82.68</v>
      </c>
      <c r="M22" s="231">
        <v>80.66</v>
      </c>
      <c r="N22" s="231">
        <v>94.83</v>
      </c>
      <c r="O22" s="231">
        <v>98.2</v>
      </c>
      <c r="P22" s="98">
        <f t="shared" si="2"/>
        <v>3.5537277232943199E-2</v>
      </c>
      <c r="Q22" s="230">
        <f t="shared" si="3"/>
        <v>3.3700000000000045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190.16</v>
      </c>
      <c r="L24" s="235">
        <v>133.82</v>
      </c>
      <c r="M24" s="235">
        <v>193.33</v>
      </c>
      <c r="N24" s="235">
        <v>234.03</v>
      </c>
      <c r="O24" s="235">
        <v>193.92</v>
      </c>
      <c r="P24" s="102">
        <f t="shared" si="2"/>
        <v>-0.17138828355339064</v>
      </c>
      <c r="Q24" s="234">
        <f t="shared" si="3"/>
        <v>-40.110000000000014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112.07</v>
      </c>
      <c r="L25" s="231">
        <v>124.54</v>
      </c>
      <c r="M25" s="231">
        <v>181.25</v>
      </c>
      <c r="N25" s="231">
        <v>234.03</v>
      </c>
      <c r="O25" s="231">
        <v>201.08</v>
      </c>
      <c r="P25" s="98">
        <f t="shared" si="2"/>
        <v>-0.14079391531000296</v>
      </c>
      <c r="Q25" s="230">
        <f t="shared" si="3"/>
        <v>-32.949999999999989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112.07</v>
      </c>
      <c r="L26" s="233">
        <v>0</v>
      </c>
      <c r="M26" s="233">
        <v>181.25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46.06</v>
      </c>
      <c r="L28" s="235">
        <v>60</v>
      </c>
      <c r="M28" s="235">
        <v>66.819999999999993</v>
      </c>
      <c r="N28" s="235">
        <v>72.59</v>
      </c>
      <c r="O28" s="235">
        <v>83.86</v>
      </c>
      <c r="P28" s="102">
        <f t="shared" si="2"/>
        <v>0.15525554484088722</v>
      </c>
      <c r="Q28" s="234">
        <f t="shared" si="3"/>
        <v>11.269999999999996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46.89</v>
      </c>
      <c r="L29" s="231">
        <v>63.64</v>
      </c>
      <c r="M29" s="231">
        <v>71.91</v>
      </c>
      <c r="N29" s="231">
        <v>76.959999999999994</v>
      </c>
      <c r="O29" s="231">
        <v>90.13</v>
      </c>
      <c r="P29" s="98">
        <f t="shared" si="2"/>
        <v>0.17112785862785862</v>
      </c>
      <c r="Q29" s="230">
        <f t="shared" si="3"/>
        <v>13.170000000000002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49.95</v>
      </c>
      <c r="L30" s="233">
        <v>66.09</v>
      </c>
      <c r="M30" s="233">
        <v>74.959999999999994</v>
      </c>
      <c r="N30" s="233">
        <v>80.260000000000005</v>
      </c>
      <c r="O30" s="233">
        <v>94.65</v>
      </c>
      <c r="P30" s="100">
        <f t="shared" si="2"/>
        <v>0.17929230002491892</v>
      </c>
      <c r="Q30" s="232">
        <f t="shared" si="3"/>
        <v>14.39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31.47</v>
      </c>
      <c r="L31" s="233">
        <v>44.35</v>
      </c>
      <c r="M31" s="233">
        <v>48.66</v>
      </c>
      <c r="N31" s="233">
        <v>52.85</v>
      </c>
      <c r="O31" s="233">
        <v>60.28</v>
      </c>
      <c r="P31" s="100">
        <f t="shared" si="2"/>
        <v>0.14058656575212858</v>
      </c>
      <c r="Q31" s="232">
        <f t="shared" si="3"/>
        <v>7.43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43.09</v>
      </c>
      <c r="L32" s="231">
        <v>44.61</v>
      </c>
      <c r="M32" s="231">
        <v>45.12</v>
      </c>
      <c r="N32" s="231">
        <v>52.45</v>
      </c>
      <c r="O32" s="231">
        <v>57.11</v>
      </c>
      <c r="P32" s="98">
        <f t="shared" si="2"/>
        <v>8.8846520495710068E-2</v>
      </c>
      <c r="Q32" s="230">
        <f t="shared" si="3"/>
        <v>4.6599999999999966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76.2</v>
      </c>
      <c r="L33" s="235">
        <v>78.63</v>
      </c>
      <c r="M33" s="235">
        <v>82.69</v>
      </c>
      <c r="N33" s="235">
        <v>89.63</v>
      </c>
      <c r="O33" s="235">
        <v>99.29</v>
      </c>
      <c r="P33" s="102">
        <f t="shared" si="2"/>
        <v>0.10777641414704919</v>
      </c>
      <c r="Q33" s="234">
        <f t="shared" si="3"/>
        <v>9.6600000000000108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76.2</v>
      </c>
      <c r="L34" s="231">
        <v>78.63</v>
      </c>
      <c r="M34" s="231">
        <v>82.69</v>
      </c>
      <c r="N34" s="231">
        <v>89.63</v>
      </c>
      <c r="O34" s="231">
        <v>99.29</v>
      </c>
      <c r="P34" s="98">
        <f t="shared" si="2"/>
        <v>0.10777641414704919</v>
      </c>
      <c r="Q34" s="230">
        <f t="shared" si="3"/>
        <v>9.6600000000000108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151.46</v>
      </c>
      <c r="L35" s="235">
        <v>119.18</v>
      </c>
      <c r="M35" s="235">
        <v>150.33000000000001</v>
      </c>
      <c r="N35" s="235">
        <v>160</v>
      </c>
      <c r="O35" s="235">
        <v>201.51</v>
      </c>
      <c r="P35" s="102">
        <f t="shared" si="2"/>
        <v>0.25943749999999999</v>
      </c>
      <c r="Q35" s="234">
        <f t="shared" si="3"/>
        <v>41.509999999999991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158.06</v>
      </c>
      <c r="L36" s="231">
        <v>127.26</v>
      </c>
      <c r="M36" s="231">
        <v>157.88999999999999</v>
      </c>
      <c r="N36" s="231">
        <v>171.83</v>
      </c>
      <c r="O36" s="231">
        <v>215.49</v>
      </c>
      <c r="P36" s="98">
        <f t="shared" si="2"/>
        <v>0.25408834312983752</v>
      </c>
      <c r="Q36" s="230">
        <f t="shared" si="3"/>
        <v>43.66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46.36</v>
      </c>
      <c r="L37" s="231">
        <v>75.02</v>
      </c>
      <c r="M37" s="231">
        <v>110.57</v>
      </c>
      <c r="N37" s="231">
        <v>95.28</v>
      </c>
      <c r="O37" s="231">
        <v>129.86000000000001</v>
      </c>
      <c r="P37" s="98">
        <f t="shared" si="2"/>
        <v>0.36293031066330816</v>
      </c>
      <c r="Q37" s="230">
        <f t="shared" si="3"/>
        <v>34.580000000000013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64.75</v>
      </c>
      <c r="L38" s="235">
        <v>72.41</v>
      </c>
      <c r="M38" s="235">
        <v>79.19</v>
      </c>
      <c r="N38" s="235">
        <v>85.57</v>
      </c>
      <c r="O38" s="235">
        <v>89.95</v>
      </c>
      <c r="P38" s="102">
        <f t="shared" si="2"/>
        <v>5.1186163375014804E-2</v>
      </c>
      <c r="Q38" s="234">
        <f t="shared" si="3"/>
        <v>4.3800000000000097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64.75</v>
      </c>
      <c r="L39" s="231">
        <v>72.41</v>
      </c>
      <c r="M39" s="231">
        <v>79.19</v>
      </c>
      <c r="N39" s="231">
        <v>85.57</v>
      </c>
      <c r="O39" s="231">
        <v>89.95</v>
      </c>
      <c r="P39" s="98">
        <f t="shared" si="2"/>
        <v>5.1186163375014804E-2</v>
      </c>
      <c r="Q39" s="230">
        <f t="shared" si="3"/>
        <v>4.3800000000000097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70.069999999999993</v>
      </c>
      <c r="L40" s="233">
        <v>84.89</v>
      </c>
      <c r="M40" s="233">
        <v>90.31</v>
      </c>
      <c r="N40" s="233">
        <v>99.5</v>
      </c>
      <c r="O40" s="233">
        <v>102.28</v>
      </c>
      <c r="P40" s="100">
        <f t="shared" si="2"/>
        <v>2.793969849246225E-2</v>
      </c>
      <c r="Q40" s="232">
        <f t="shared" si="3"/>
        <v>2.7800000000000011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55.58</v>
      </c>
      <c r="L41" s="233">
        <v>55.23</v>
      </c>
      <c r="M41" s="233">
        <v>64.12</v>
      </c>
      <c r="N41" s="233">
        <v>65.78</v>
      </c>
      <c r="O41" s="233">
        <v>63.7</v>
      </c>
      <c r="P41" s="100">
        <f t="shared" si="2"/>
        <v>-3.1620553359683723E-2</v>
      </c>
      <c r="Q41" s="232">
        <f t="shared" si="3"/>
        <v>-2.0799999999999983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91.16</v>
      </c>
      <c r="L42" s="235">
        <v>124.87</v>
      </c>
      <c r="M42" s="235">
        <v>136.29</v>
      </c>
      <c r="N42" s="235">
        <v>155.41999999999999</v>
      </c>
      <c r="O42" s="235">
        <v>139.79</v>
      </c>
      <c r="P42" s="102">
        <f t="shared" si="2"/>
        <v>-0.10056620769527724</v>
      </c>
      <c r="Q42" s="234">
        <f t="shared" si="3"/>
        <v>-15.629999999999995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94.44</v>
      </c>
      <c r="L43" s="231">
        <v>133.19999999999999</v>
      </c>
      <c r="M43" s="231">
        <v>145.19</v>
      </c>
      <c r="N43" s="231">
        <v>165.23</v>
      </c>
      <c r="O43" s="231">
        <v>147.04</v>
      </c>
      <c r="P43" s="98">
        <f t="shared" si="2"/>
        <v>-0.11008896689463177</v>
      </c>
      <c r="Q43" s="230">
        <f t="shared" si="3"/>
        <v>-18.189999999999998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100.45</v>
      </c>
      <c r="L44" s="233">
        <v>144.04</v>
      </c>
      <c r="M44" s="233">
        <v>154.22</v>
      </c>
      <c r="N44" s="233">
        <v>177.05</v>
      </c>
      <c r="O44" s="233">
        <v>155.34</v>
      </c>
      <c r="P44" s="100">
        <f t="shared" si="2"/>
        <v>-0.12262072860773798</v>
      </c>
      <c r="Q44" s="232">
        <f t="shared" si="3"/>
        <v>-21.710000000000008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73.38</v>
      </c>
      <c r="L45" s="233">
        <v>95.18</v>
      </c>
      <c r="M45" s="233">
        <v>109.8</v>
      </c>
      <c r="N45" s="233">
        <v>122.4</v>
      </c>
      <c r="O45" s="233">
        <v>114.58</v>
      </c>
      <c r="P45" s="100">
        <f t="shared" si="2"/>
        <v>-6.3888888888888995E-2</v>
      </c>
      <c r="Q45" s="232">
        <f t="shared" si="3"/>
        <v>-7.8200000000000074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72.89</v>
      </c>
      <c r="L46" s="231">
        <v>64.42</v>
      </c>
      <c r="M46" s="231">
        <v>74.31</v>
      </c>
      <c r="N46" s="231">
        <v>87.22</v>
      </c>
      <c r="O46" s="231">
        <v>96.83</v>
      </c>
      <c r="P46" s="98">
        <f t="shared" si="2"/>
        <v>0.11018115111213023</v>
      </c>
      <c r="Q46" s="230">
        <f t="shared" si="3"/>
        <v>9.61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73.63</v>
      </c>
      <c r="L47" s="235">
        <v>63.81</v>
      </c>
      <c r="M47" s="235">
        <v>67.17</v>
      </c>
      <c r="N47" s="235">
        <v>61.64</v>
      </c>
      <c r="O47" s="235">
        <v>66.2</v>
      </c>
      <c r="P47" s="102">
        <f t="shared" si="2"/>
        <v>7.3977936404931999E-2</v>
      </c>
      <c r="Q47" s="234">
        <f t="shared" si="3"/>
        <v>4.5600000000000023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74.260000000000005</v>
      </c>
      <c r="L48" s="231">
        <v>64.91</v>
      </c>
      <c r="M48" s="231">
        <v>65.89</v>
      </c>
      <c r="N48" s="231">
        <v>62.4</v>
      </c>
      <c r="O48" s="231">
        <v>67.19</v>
      </c>
      <c r="P48" s="98">
        <f t="shared" si="2"/>
        <v>7.6762820512820573E-2</v>
      </c>
      <c r="Q48" s="230">
        <f t="shared" si="3"/>
        <v>4.7899999999999991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79.22</v>
      </c>
      <c r="L49" s="233">
        <v>67.5</v>
      </c>
      <c r="M49" s="233">
        <v>67.81</v>
      </c>
      <c r="N49" s="233">
        <v>62.84</v>
      </c>
      <c r="O49" s="233">
        <v>67.72</v>
      </c>
      <c r="P49" s="100">
        <f t="shared" si="2"/>
        <v>7.7657542966263371E-2</v>
      </c>
      <c r="Q49" s="232">
        <f t="shared" si="3"/>
        <v>4.8799999999999955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58.69</v>
      </c>
      <c r="L50" s="233">
        <v>56.77</v>
      </c>
      <c r="M50" s="233">
        <v>58.81</v>
      </c>
      <c r="N50" s="233">
        <v>61.05</v>
      </c>
      <c r="O50" s="233">
        <v>65.53</v>
      </c>
      <c r="P50" s="100">
        <f t="shared" si="2"/>
        <v>7.3382473382473501E-2</v>
      </c>
      <c r="Q50" s="232">
        <f t="shared" si="3"/>
        <v>4.480000000000004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236.36</v>
      </c>
      <c r="L51" s="231">
        <v>175.7</v>
      </c>
      <c r="M51" s="231">
        <v>175.69</v>
      </c>
      <c r="N51" s="231">
        <v>55.47</v>
      </c>
      <c r="O51" s="231">
        <v>105.4</v>
      </c>
      <c r="P51" s="98">
        <f t="shared" si="2"/>
        <v>0.90012619433928265</v>
      </c>
      <c r="Q51" s="230">
        <f t="shared" si="3"/>
        <v>49.930000000000007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AF544-2A05-48C6-94EA-700973593BC5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42.5</v>
      </c>
      <c r="L6" s="229">
        <v>79.03</v>
      </c>
      <c r="M6" s="229">
        <v>89.41</v>
      </c>
      <c r="N6" s="229">
        <v>98.16</v>
      </c>
      <c r="O6" s="229">
        <v>105.61</v>
      </c>
      <c r="P6" s="95">
        <f t="shared" ref="P6:P51" si="2">IFERROR(O6/N6-1,"-")</f>
        <v>7.5896495517522533E-2</v>
      </c>
      <c r="Q6" s="228">
        <f t="shared" ref="Q6:Q51" si="3">IFERROR(O6-N6,"-")</f>
        <v>7.4500000000000028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46.14</v>
      </c>
      <c r="L7" s="231">
        <v>86.24</v>
      </c>
      <c r="M7" s="231">
        <v>98.13</v>
      </c>
      <c r="N7" s="231">
        <v>106.64</v>
      </c>
      <c r="O7" s="231">
        <v>113.81</v>
      </c>
      <c r="P7" s="98">
        <f t="shared" si="2"/>
        <v>6.7235558889722435E-2</v>
      </c>
      <c r="Q7" s="230">
        <f t="shared" si="3"/>
        <v>7.1700000000000017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51.14</v>
      </c>
      <c r="L8" s="233">
        <v>94.98</v>
      </c>
      <c r="M8" s="233">
        <v>106.91</v>
      </c>
      <c r="N8" s="233">
        <v>115.82</v>
      </c>
      <c r="O8" s="233">
        <v>123.1</v>
      </c>
      <c r="P8" s="100">
        <f t="shared" si="2"/>
        <v>6.2856156104299732E-2</v>
      </c>
      <c r="Q8" s="232">
        <f t="shared" si="3"/>
        <v>7.2800000000000011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20.7</v>
      </c>
      <c r="L9" s="233">
        <v>45.03</v>
      </c>
      <c r="M9" s="233">
        <v>52.45</v>
      </c>
      <c r="N9" s="233">
        <v>58.76</v>
      </c>
      <c r="O9" s="233">
        <v>64.95</v>
      </c>
      <c r="P9" s="100">
        <f t="shared" si="2"/>
        <v>0.10534377127297501</v>
      </c>
      <c r="Q9" s="232">
        <f t="shared" si="3"/>
        <v>6.1900000000000048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29.68</v>
      </c>
      <c r="L10" s="231">
        <v>53.72</v>
      </c>
      <c r="M10" s="231">
        <v>60.63</v>
      </c>
      <c r="N10" s="231">
        <v>68.23</v>
      </c>
      <c r="O10" s="231">
        <v>78.430000000000007</v>
      </c>
      <c r="P10" s="98">
        <f t="shared" si="2"/>
        <v>0.14949435732082672</v>
      </c>
      <c r="Q10" s="230">
        <f t="shared" si="3"/>
        <v>10.200000000000003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60.54</v>
      </c>
      <c r="L11" s="235">
        <v>106.97</v>
      </c>
      <c r="M11" s="235">
        <v>115.29</v>
      </c>
      <c r="N11" s="235">
        <v>120.9</v>
      </c>
      <c r="O11" s="235">
        <v>124.88</v>
      </c>
      <c r="P11" s="102">
        <f t="shared" si="2"/>
        <v>3.2919768403639305E-2</v>
      </c>
      <c r="Q11" s="234">
        <f t="shared" si="3"/>
        <v>3.9799999999999898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65.010000000000005</v>
      </c>
      <c r="L12" s="231">
        <v>115.97</v>
      </c>
      <c r="M12" s="231">
        <v>125.57</v>
      </c>
      <c r="N12" s="231">
        <v>133.05000000000001</v>
      </c>
      <c r="O12" s="231">
        <v>137.78</v>
      </c>
      <c r="P12" s="98">
        <f t="shared" si="2"/>
        <v>3.5550544907929194E-2</v>
      </c>
      <c r="Q12" s="230">
        <f t="shared" si="3"/>
        <v>4.7299999999999898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69.400000000000006</v>
      </c>
      <c r="L13" s="233">
        <v>125.19</v>
      </c>
      <c r="M13" s="233">
        <v>135.37</v>
      </c>
      <c r="N13" s="233">
        <v>142.44</v>
      </c>
      <c r="O13" s="233">
        <v>147.38</v>
      </c>
      <c r="P13" s="100">
        <f t="shared" si="2"/>
        <v>3.4681269306374496E-2</v>
      </c>
      <c r="Q13" s="232">
        <f t="shared" si="3"/>
        <v>4.9399999999999977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27.82</v>
      </c>
      <c r="L14" s="233">
        <v>47.24</v>
      </c>
      <c r="M14" s="233">
        <v>44.93</v>
      </c>
      <c r="N14" s="233">
        <v>45.56</v>
      </c>
      <c r="O14" s="233">
        <v>56.6</v>
      </c>
      <c r="P14" s="100">
        <f t="shared" si="2"/>
        <v>0.24231782265144863</v>
      </c>
      <c r="Q14" s="232">
        <f t="shared" si="3"/>
        <v>11.04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34.729999999999997</v>
      </c>
      <c r="L15" s="231">
        <v>62.32</v>
      </c>
      <c r="M15" s="231">
        <v>69.98</v>
      </c>
      <c r="N15" s="231">
        <v>69.77</v>
      </c>
      <c r="O15" s="231">
        <v>75.510000000000005</v>
      </c>
      <c r="P15" s="98">
        <f t="shared" si="2"/>
        <v>8.2270316755052475E-2</v>
      </c>
      <c r="Q15" s="230">
        <f t="shared" si="3"/>
        <v>5.7400000000000091</v>
      </c>
    </row>
    <row r="16" spans="2:17" x14ac:dyDescent="0.25">
      <c r="B16" s="93" t="s">
        <v>54</v>
      </c>
      <c r="C16" s="234">
        <v>71.48</v>
      </c>
      <c r="D16" s="234">
        <v>50.94</v>
      </c>
      <c r="E16" s="234">
        <v>53.72</v>
      </c>
      <c r="F16" s="234">
        <v>88.72</v>
      </c>
      <c r="G16" s="234">
        <v>108.87</v>
      </c>
      <c r="H16" s="234">
        <v>119.53</v>
      </c>
      <c r="I16" s="102">
        <f t="shared" si="0"/>
        <v>9.791494442913562E-2</v>
      </c>
      <c r="J16" s="234">
        <f t="shared" si="1"/>
        <v>10.659999999999997</v>
      </c>
      <c r="K16" s="235">
        <v>40.869999999999997</v>
      </c>
      <c r="L16" s="235">
        <v>101.08</v>
      </c>
      <c r="M16" s="235">
        <v>114.36</v>
      </c>
      <c r="N16" s="235">
        <v>131.32</v>
      </c>
      <c r="O16" s="235">
        <v>117.76</v>
      </c>
      <c r="P16" s="102">
        <f t="shared" si="2"/>
        <v>-0.10325921413341443</v>
      </c>
      <c r="Q16" s="234">
        <f t="shared" si="3"/>
        <v>-13.559999999999988</v>
      </c>
    </row>
    <row r="17" spans="2:17" x14ac:dyDescent="0.25">
      <c r="B17" s="96" t="s">
        <v>62</v>
      </c>
      <c r="C17" s="230">
        <v>77.83</v>
      </c>
      <c r="D17" s="230">
        <v>56.41</v>
      </c>
      <c r="E17" s="230">
        <v>62.75</v>
      </c>
      <c r="F17" s="230">
        <v>96.52</v>
      </c>
      <c r="G17" s="230">
        <v>119.31</v>
      </c>
      <c r="H17" s="230">
        <v>129.19999999999999</v>
      </c>
      <c r="I17" s="98">
        <f t="shared" si="0"/>
        <v>8.2893303159835563E-2</v>
      </c>
      <c r="J17" s="230">
        <f t="shared" si="1"/>
        <v>9.8899999999999864</v>
      </c>
      <c r="K17" s="231">
        <v>46.2</v>
      </c>
      <c r="L17" s="231">
        <v>112.95</v>
      </c>
      <c r="M17" s="231">
        <v>126.96</v>
      </c>
      <c r="N17" s="231">
        <v>145.46</v>
      </c>
      <c r="O17" s="231">
        <v>127.18</v>
      </c>
      <c r="P17" s="98">
        <f t="shared" si="2"/>
        <v>-0.12567028736422381</v>
      </c>
      <c r="Q17" s="230">
        <f t="shared" si="3"/>
        <v>-18.28</v>
      </c>
    </row>
    <row r="18" spans="2:17" x14ac:dyDescent="0.25">
      <c r="B18" s="99" t="s">
        <v>63</v>
      </c>
      <c r="C18" s="232">
        <v>81.78</v>
      </c>
      <c r="D18" s="232">
        <v>0</v>
      </c>
      <c r="E18" s="232">
        <v>65.540000000000006</v>
      </c>
      <c r="F18" s="232">
        <v>100.75</v>
      </c>
      <c r="G18" s="232">
        <v>126.98</v>
      </c>
      <c r="H18" s="232">
        <v>135.56</v>
      </c>
      <c r="I18" s="100">
        <f t="shared" si="0"/>
        <v>6.7569696015120417E-2</v>
      </c>
      <c r="J18" s="232">
        <f t="shared" si="1"/>
        <v>8.5799999999999983</v>
      </c>
      <c r="K18" s="233">
        <v>54.28</v>
      </c>
      <c r="L18" s="233">
        <v>118.45</v>
      </c>
      <c r="M18" s="233">
        <v>133.87</v>
      </c>
      <c r="N18" s="233">
        <v>152.19999999999999</v>
      </c>
      <c r="O18" s="233">
        <v>133.35</v>
      </c>
      <c r="P18" s="100">
        <f t="shared" si="2"/>
        <v>-0.12385019710906697</v>
      </c>
      <c r="Q18" s="232">
        <f t="shared" si="3"/>
        <v>-18.849999999999994</v>
      </c>
    </row>
    <row r="19" spans="2:17" x14ac:dyDescent="0.25">
      <c r="B19" s="99" t="s">
        <v>64</v>
      </c>
      <c r="C19" s="232">
        <v>62.86</v>
      </c>
      <c r="D19" s="232">
        <v>0</v>
      </c>
      <c r="E19" s="232">
        <v>51.57</v>
      </c>
      <c r="F19" s="232">
        <v>79.3</v>
      </c>
      <c r="G19" s="232">
        <v>88.65</v>
      </c>
      <c r="H19" s="232">
        <v>103.35</v>
      </c>
      <c r="I19" s="100">
        <f t="shared" si="0"/>
        <v>0.16582064297800314</v>
      </c>
      <c r="J19" s="232">
        <f t="shared" si="1"/>
        <v>14.699999999999989</v>
      </c>
      <c r="K19" s="233">
        <v>26.96</v>
      </c>
      <c r="L19" s="233">
        <v>90.59</v>
      </c>
      <c r="M19" s="233">
        <v>98.86</v>
      </c>
      <c r="N19" s="233">
        <v>118.06</v>
      </c>
      <c r="O19" s="233">
        <v>102.09</v>
      </c>
      <c r="P19" s="100">
        <f t="shared" si="2"/>
        <v>-0.13527020159241065</v>
      </c>
      <c r="Q19" s="232">
        <f t="shared" si="3"/>
        <v>-15.969999999999999</v>
      </c>
    </row>
    <row r="20" spans="2:17" x14ac:dyDescent="0.25">
      <c r="B20" s="96" t="s">
        <v>65</v>
      </c>
      <c r="C20" s="230">
        <v>50.93</v>
      </c>
      <c r="D20" s="230">
        <v>31.82</v>
      </c>
      <c r="E20" s="230">
        <v>24.11</v>
      </c>
      <c r="F20" s="230">
        <v>48.07</v>
      </c>
      <c r="G20" s="230">
        <v>55.12</v>
      </c>
      <c r="H20" s="230">
        <v>69.489999999999995</v>
      </c>
      <c r="I20" s="98">
        <f t="shared" si="0"/>
        <v>0.26070391872278664</v>
      </c>
      <c r="J20" s="230">
        <f t="shared" si="1"/>
        <v>14.369999999999997</v>
      </c>
      <c r="K20" s="231">
        <v>22.3</v>
      </c>
      <c r="L20" s="231">
        <v>39.25</v>
      </c>
      <c r="M20" s="231">
        <v>48.64</v>
      </c>
      <c r="N20" s="231">
        <v>57.59</v>
      </c>
      <c r="O20" s="231">
        <v>70.67</v>
      </c>
      <c r="P20" s="98">
        <f t="shared" si="2"/>
        <v>0.22712276436881407</v>
      </c>
      <c r="Q20" s="230">
        <f t="shared" si="3"/>
        <v>13.079999999999998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32.93</v>
      </c>
      <c r="L21" s="235">
        <v>44.17</v>
      </c>
      <c r="M21" s="235">
        <v>43.02</v>
      </c>
      <c r="N21" s="235">
        <v>48.91</v>
      </c>
      <c r="O21" s="235">
        <v>59.31</v>
      </c>
      <c r="P21" s="102">
        <f t="shared" si="2"/>
        <v>0.21263545287262331</v>
      </c>
      <c r="Q21" s="234">
        <f t="shared" si="3"/>
        <v>10.400000000000006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32.93</v>
      </c>
      <c r="L22" s="231">
        <v>44.17</v>
      </c>
      <c r="M22" s="231">
        <v>43.04</v>
      </c>
      <c r="N22" s="231">
        <v>48.85</v>
      </c>
      <c r="O22" s="231">
        <v>59.54</v>
      </c>
      <c r="P22" s="98">
        <f t="shared" si="2"/>
        <v>0.21883316274309106</v>
      </c>
      <c r="Q22" s="230">
        <f t="shared" si="3"/>
        <v>10.689999999999998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5.81</v>
      </c>
      <c r="L24" s="235">
        <v>64.5</v>
      </c>
      <c r="M24" s="235">
        <v>104.39</v>
      </c>
      <c r="N24" s="235">
        <v>129.34</v>
      </c>
      <c r="O24" s="235">
        <v>146.66</v>
      </c>
      <c r="P24" s="102">
        <f t="shared" si="2"/>
        <v>0.13391062316375435</v>
      </c>
      <c r="Q24" s="234">
        <f t="shared" si="3"/>
        <v>17.319999999999993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2.21</v>
      </c>
      <c r="L25" s="231">
        <v>61.94</v>
      </c>
      <c r="M25" s="231">
        <v>103.31</v>
      </c>
      <c r="N25" s="231">
        <v>129.34</v>
      </c>
      <c r="O25" s="231">
        <v>148.37</v>
      </c>
      <c r="P25" s="98">
        <f t="shared" si="2"/>
        <v>0.147131591155095</v>
      </c>
      <c r="Q25" s="230">
        <f t="shared" si="3"/>
        <v>19.03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2.21</v>
      </c>
      <c r="L26" s="233">
        <v>0</v>
      </c>
      <c r="M26" s="233">
        <v>103.31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24.92</v>
      </c>
      <c r="L28" s="235">
        <v>42.68</v>
      </c>
      <c r="M28" s="235">
        <v>50.92</v>
      </c>
      <c r="N28" s="235">
        <v>58.42</v>
      </c>
      <c r="O28" s="235">
        <v>68.33</v>
      </c>
      <c r="P28" s="102">
        <f t="shared" si="2"/>
        <v>0.16963368709346116</v>
      </c>
      <c r="Q28" s="234">
        <f t="shared" si="3"/>
        <v>9.9099999999999966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24.94</v>
      </c>
      <c r="L29" s="231">
        <v>46</v>
      </c>
      <c r="M29" s="231">
        <v>55.3</v>
      </c>
      <c r="N29" s="231">
        <v>62.82</v>
      </c>
      <c r="O29" s="231">
        <v>73.66</v>
      </c>
      <c r="P29" s="98">
        <f t="shared" si="2"/>
        <v>0.17255651066539324</v>
      </c>
      <c r="Q29" s="230">
        <f t="shared" si="3"/>
        <v>10.839999999999996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25.31</v>
      </c>
      <c r="L30" s="233">
        <v>48.68</v>
      </c>
      <c r="M30" s="233">
        <v>59.01</v>
      </c>
      <c r="N30" s="233">
        <v>66.2</v>
      </c>
      <c r="O30" s="233">
        <v>77.62</v>
      </c>
      <c r="P30" s="100">
        <f t="shared" si="2"/>
        <v>0.17250755287009056</v>
      </c>
      <c r="Q30" s="232">
        <f t="shared" si="3"/>
        <v>11.420000000000002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22.36</v>
      </c>
      <c r="L31" s="233">
        <v>27.95</v>
      </c>
      <c r="M31" s="233">
        <v>31.79</v>
      </c>
      <c r="N31" s="233">
        <v>40.11</v>
      </c>
      <c r="O31" s="233">
        <v>48.22</v>
      </c>
      <c r="P31" s="100">
        <f t="shared" si="2"/>
        <v>0.20219396659187239</v>
      </c>
      <c r="Q31" s="232">
        <f t="shared" si="3"/>
        <v>8.11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24.84</v>
      </c>
      <c r="L32" s="231">
        <v>29.75</v>
      </c>
      <c r="M32" s="231">
        <v>33.11</v>
      </c>
      <c r="N32" s="231">
        <v>39.65</v>
      </c>
      <c r="O32" s="231">
        <v>45.91</v>
      </c>
      <c r="P32" s="98">
        <f t="shared" si="2"/>
        <v>0.15788146279949555</v>
      </c>
      <c r="Q32" s="230">
        <f t="shared" si="3"/>
        <v>6.259999999999998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37.950000000000003</v>
      </c>
      <c r="L33" s="235">
        <v>51.12</v>
      </c>
      <c r="M33" s="235">
        <v>44.64</v>
      </c>
      <c r="N33" s="235">
        <v>46.43</v>
      </c>
      <c r="O33" s="235">
        <v>56.18</v>
      </c>
      <c r="P33" s="102">
        <f t="shared" si="2"/>
        <v>0.20999353866034887</v>
      </c>
      <c r="Q33" s="234">
        <f t="shared" si="3"/>
        <v>9.75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37.950000000000003</v>
      </c>
      <c r="L34" s="231">
        <v>51.12</v>
      </c>
      <c r="M34" s="231">
        <v>44.64</v>
      </c>
      <c r="N34" s="231">
        <v>46.43</v>
      </c>
      <c r="O34" s="231">
        <v>56.18</v>
      </c>
      <c r="P34" s="98">
        <f t="shared" si="2"/>
        <v>0.20999353866034887</v>
      </c>
      <c r="Q34" s="230">
        <f t="shared" si="3"/>
        <v>9.75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92.57</v>
      </c>
      <c r="L35" s="235">
        <v>83.02</v>
      </c>
      <c r="M35" s="235">
        <v>119.31</v>
      </c>
      <c r="N35" s="235">
        <v>136.03</v>
      </c>
      <c r="O35" s="235">
        <v>178.29</v>
      </c>
      <c r="P35" s="102">
        <f t="shared" si="2"/>
        <v>0.31066676468426069</v>
      </c>
      <c r="Q35" s="234">
        <f t="shared" si="3"/>
        <v>42.259999999999991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96.79</v>
      </c>
      <c r="L36" s="231">
        <v>87.98</v>
      </c>
      <c r="M36" s="231">
        <v>123.73</v>
      </c>
      <c r="N36" s="231">
        <v>145.38</v>
      </c>
      <c r="O36" s="231">
        <v>189.9</v>
      </c>
      <c r="P36" s="98">
        <f t="shared" si="2"/>
        <v>0.30623194387123398</v>
      </c>
      <c r="Q36" s="230">
        <f t="shared" si="3"/>
        <v>44.52000000000001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27.5</v>
      </c>
      <c r="L37" s="231">
        <v>54.56</v>
      </c>
      <c r="M37" s="231">
        <v>94.08</v>
      </c>
      <c r="N37" s="231">
        <v>83.21</v>
      </c>
      <c r="O37" s="231">
        <v>117.29</v>
      </c>
      <c r="P37" s="98">
        <f t="shared" si="2"/>
        <v>0.40956615791371243</v>
      </c>
      <c r="Q37" s="230">
        <f t="shared" si="3"/>
        <v>34.080000000000013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31.75</v>
      </c>
      <c r="L38" s="235">
        <v>45.96</v>
      </c>
      <c r="M38" s="235">
        <v>49.48</v>
      </c>
      <c r="N38" s="235">
        <v>50.51</v>
      </c>
      <c r="O38" s="235">
        <v>60.61</v>
      </c>
      <c r="P38" s="102">
        <f t="shared" si="2"/>
        <v>0.19996040388041969</v>
      </c>
      <c r="Q38" s="234">
        <f t="shared" si="3"/>
        <v>10.100000000000001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31.75</v>
      </c>
      <c r="L39" s="231">
        <v>45.96</v>
      </c>
      <c r="M39" s="231">
        <v>49.48</v>
      </c>
      <c r="N39" s="231">
        <v>50.51</v>
      </c>
      <c r="O39" s="231">
        <v>60.61</v>
      </c>
      <c r="P39" s="98">
        <f t="shared" si="2"/>
        <v>0.19996040388041969</v>
      </c>
      <c r="Q39" s="230">
        <f t="shared" si="3"/>
        <v>10.100000000000001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33.28</v>
      </c>
      <c r="L40" s="233">
        <v>52.97</v>
      </c>
      <c r="M40" s="233">
        <v>55.39</v>
      </c>
      <c r="N40" s="233">
        <v>61.34</v>
      </c>
      <c r="O40" s="233">
        <v>72.540000000000006</v>
      </c>
      <c r="P40" s="100">
        <f t="shared" si="2"/>
        <v>0.18258884903814798</v>
      </c>
      <c r="Q40" s="232">
        <f t="shared" si="3"/>
        <v>11.200000000000003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28.88</v>
      </c>
      <c r="L41" s="233">
        <v>35.9</v>
      </c>
      <c r="M41" s="233">
        <v>41.12</v>
      </c>
      <c r="N41" s="233">
        <v>36.619999999999997</v>
      </c>
      <c r="O41" s="233">
        <v>38.79</v>
      </c>
      <c r="P41" s="100">
        <f t="shared" si="2"/>
        <v>5.9257236482796349E-2</v>
      </c>
      <c r="Q41" s="232">
        <f t="shared" si="3"/>
        <v>2.1700000000000017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40.869999999999997</v>
      </c>
      <c r="L42" s="235">
        <v>101.08</v>
      </c>
      <c r="M42" s="235">
        <v>114.36</v>
      </c>
      <c r="N42" s="235">
        <v>131.32</v>
      </c>
      <c r="O42" s="235">
        <v>117.76</v>
      </c>
      <c r="P42" s="102">
        <f t="shared" si="2"/>
        <v>-0.10325921413341443</v>
      </c>
      <c r="Q42" s="234">
        <f t="shared" si="3"/>
        <v>-13.559999999999988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46.2</v>
      </c>
      <c r="L43" s="231">
        <v>112.95</v>
      </c>
      <c r="M43" s="231">
        <v>126.96</v>
      </c>
      <c r="N43" s="231">
        <v>145.46</v>
      </c>
      <c r="O43" s="231">
        <v>127.18</v>
      </c>
      <c r="P43" s="98">
        <f t="shared" si="2"/>
        <v>-0.12567028736422381</v>
      </c>
      <c r="Q43" s="230">
        <f t="shared" si="3"/>
        <v>-18.28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54.28</v>
      </c>
      <c r="L44" s="233">
        <v>118.45</v>
      </c>
      <c r="M44" s="233">
        <v>133.87</v>
      </c>
      <c r="N44" s="233">
        <v>152.19999999999999</v>
      </c>
      <c r="O44" s="233">
        <v>133.35</v>
      </c>
      <c r="P44" s="100">
        <f t="shared" si="2"/>
        <v>-0.12385019710906697</v>
      </c>
      <c r="Q44" s="232">
        <f t="shared" si="3"/>
        <v>-18.849999999999994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26.96</v>
      </c>
      <c r="L45" s="233">
        <v>90.59</v>
      </c>
      <c r="M45" s="233">
        <v>98.86</v>
      </c>
      <c r="N45" s="233">
        <v>118.06</v>
      </c>
      <c r="O45" s="233">
        <v>102.09</v>
      </c>
      <c r="P45" s="100">
        <f t="shared" si="2"/>
        <v>-0.13527020159241065</v>
      </c>
      <c r="Q45" s="232">
        <f t="shared" si="3"/>
        <v>-15.969999999999999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22.3</v>
      </c>
      <c r="L46" s="231">
        <v>39.25</v>
      </c>
      <c r="M46" s="231">
        <v>48.64</v>
      </c>
      <c r="N46" s="231">
        <v>57.59</v>
      </c>
      <c r="O46" s="231">
        <v>70.67</v>
      </c>
      <c r="P46" s="98">
        <f t="shared" si="2"/>
        <v>0.22712276436881407</v>
      </c>
      <c r="Q46" s="230">
        <f t="shared" si="3"/>
        <v>13.079999999999998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23.33</v>
      </c>
      <c r="L47" s="235">
        <v>36.11</v>
      </c>
      <c r="M47" s="235">
        <v>43.74</v>
      </c>
      <c r="N47" s="235">
        <v>39.58</v>
      </c>
      <c r="O47" s="235">
        <v>41.85</v>
      </c>
      <c r="P47" s="102">
        <f t="shared" si="2"/>
        <v>5.7352198079838379E-2</v>
      </c>
      <c r="Q47" s="234">
        <f t="shared" si="3"/>
        <v>2.2700000000000031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23.3</v>
      </c>
      <c r="L48" s="231">
        <v>36.25</v>
      </c>
      <c r="M48" s="231">
        <v>43.06</v>
      </c>
      <c r="N48" s="231">
        <v>40.200000000000003</v>
      </c>
      <c r="O48" s="231">
        <v>42.06</v>
      </c>
      <c r="P48" s="98">
        <f t="shared" si="2"/>
        <v>4.6268656716417889E-2</v>
      </c>
      <c r="Q48" s="230">
        <f t="shared" si="3"/>
        <v>1.8599999999999994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24.64</v>
      </c>
      <c r="L49" s="233">
        <v>40.590000000000003</v>
      </c>
      <c r="M49" s="233">
        <v>46.48</v>
      </c>
      <c r="N49" s="233">
        <v>41.67</v>
      </c>
      <c r="O49" s="233">
        <v>44.29</v>
      </c>
      <c r="P49" s="100">
        <f t="shared" si="2"/>
        <v>6.2874970002399833E-2</v>
      </c>
      <c r="Q49" s="232">
        <f t="shared" si="3"/>
        <v>2.6199999999999974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18.95</v>
      </c>
      <c r="L50" s="233">
        <v>25.88</v>
      </c>
      <c r="M50" s="233">
        <v>32.79</v>
      </c>
      <c r="N50" s="233">
        <v>36.159999999999997</v>
      </c>
      <c r="O50" s="233">
        <v>36.18</v>
      </c>
      <c r="P50" s="100">
        <f t="shared" si="2"/>
        <v>5.5309734513286912E-4</v>
      </c>
      <c r="Q50" s="232">
        <f t="shared" si="3"/>
        <v>2.0000000000003126E-2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38.17</v>
      </c>
      <c r="L51" s="231">
        <v>75.7</v>
      </c>
      <c r="M51" s="231">
        <v>83.94</v>
      </c>
      <c r="N51" s="231">
        <v>34.659999999999997</v>
      </c>
      <c r="O51" s="231">
        <v>86.08</v>
      </c>
      <c r="P51" s="98">
        <f t="shared" si="2"/>
        <v>1.4835545297172534</v>
      </c>
      <c r="Q51" s="230">
        <f t="shared" si="3"/>
        <v>51.42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CD51B-43A3-49A8-8C3C-9C980358928B}">
  <sheetPr>
    <tabColor theme="4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18D0E-DCD3-4A68-BCEC-90308763C083}">
  <sheetPr>
    <tabColor theme="4" tint="0.39997558519241921"/>
  </sheetPr>
  <dimension ref="A1:AE131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265</v>
      </c>
      <c r="D5" s="174" t="s">
        <v>266</v>
      </c>
      <c r="E5" s="174" t="s">
        <v>267</v>
      </c>
      <c r="F5" s="174" t="s">
        <v>268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269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270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177</v>
      </c>
      <c r="C6" s="238">
        <v>52299</v>
      </c>
      <c r="D6" s="238">
        <v>44078</v>
      </c>
      <c r="E6" s="238">
        <v>145637</v>
      </c>
      <c r="F6" s="238">
        <v>157637</v>
      </c>
      <c r="G6" s="239">
        <f t="shared" ref="G6:G11" si="0">F6/E6-1</f>
        <v>8.2396643710046291E-2</v>
      </c>
      <c r="H6" s="238">
        <f t="shared" ref="H6:H11" si="1">F6-E6</f>
        <v>12000</v>
      </c>
      <c r="I6" s="239"/>
      <c r="J6" s="238">
        <v>167315</v>
      </c>
      <c r="K6" s="239">
        <f t="shared" ref="K6:K11" si="2">J6/F6-1</f>
        <v>6.1394215824964959E-2</v>
      </c>
      <c r="L6" s="238">
        <f t="shared" ref="L6:L11" si="3">J6-F6</f>
        <v>9678</v>
      </c>
      <c r="M6" s="239"/>
      <c r="N6" s="238">
        <v>162934</v>
      </c>
      <c r="O6" s="239">
        <f t="shared" ref="O6:O11" si="4">N6/J6-1</f>
        <v>-2.6184143681080574E-2</v>
      </c>
      <c r="P6" s="238">
        <f t="shared" ref="P6:P11" si="5">N6-J6</f>
        <v>-4381</v>
      </c>
      <c r="Q6" s="239">
        <f>N6/C6-1</f>
        <v>2.1154324174458403</v>
      </c>
      <c r="R6" s="238">
        <f>N6-C6</f>
        <v>110635</v>
      </c>
      <c r="S6" s="239"/>
      <c r="T6" s="239"/>
      <c r="V6" s="29"/>
      <c r="AE6" s="1"/>
    </row>
    <row r="7" spans="1:31" ht="18.75" x14ac:dyDescent="0.3">
      <c r="A7" s="4"/>
      <c r="B7" s="237" t="s">
        <v>178</v>
      </c>
      <c r="C7" s="238">
        <v>2629</v>
      </c>
      <c r="D7" s="238">
        <v>23814</v>
      </c>
      <c r="E7" s="238">
        <v>15534</v>
      </c>
      <c r="F7" s="238">
        <v>18834</v>
      </c>
      <c r="G7" s="239">
        <f t="shared" si="0"/>
        <v>0.21243723445345686</v>
      </c>
      <c r="H7" s="238">
        <f t="shared" si="1"/>
        <v>3300</v>
      </c>
      <c r="I7" s="239">
        <f>F7/$F$7</f>
        <v>1</v>
      </c>
      <c r="J7" s="238">
        <v>15150</v>
      </c>
      <c r="K7" s="239">
        <f t="shared" si="2"/>
        <v>-0.19560369544440903</v>
      </c>
      <c r="L7" s="238">
        <f t="shared" si="3"/>
        <v>-3684</v>
      </c>
      <c r="M7" s="239">
        <f>J7/$J$7</f>
        <v>1</v>
      </c>
      <c r="N7" s="238">
        <v>14655</v>
      </c>
      <c r="O7" s="239">
        <f t="shared" si="4"/>
        <v>-3.2673267326732702E-2</v>
      </c>
      <c r="P7" s="238">
        <f t="shared" si="5"/>
        <v>-495</v>
      </c>
      <c r="Q7" s="239">
        <f t="shared" ref="Q7:Q11" si="6">N7/C7-1</f>
        <v>4.5743628756181058</v>
      </c>
      <c r="R7" s="238">
        <f t="shared" ref="R7:R11" si="7">N7-C7</f>
        <v>12026</v>
      </c>
      <c r="S7" s="239">
        <f>N7/$N$7</f>
        <v>1</v>
      </c>
      <c r="T7" s="239">
        <f>N7/$N$6</f>
        <v>8.9944394662869631E-2</v>
      </c>
      <c r="V7" s="29"/>
      <c r="W7" s="81"/>
      <c r="AE7" s="1" t="s">
        <v>179</v>
      </c>
    </row>
    <row r="8" spans="1:31" ht="15.75" x14ac:dyDescent="0.25">
      <c r="A8" s="4"/>
      <c r="B8" s="240" t="s">
        <v>102</v>
      </c>
      <c r="C8" s="241">
        <v>866</v>
      </c>
      <c r="D8" s="241">
        <v>5034</v>
      </c>
      <c r="E8" s="241">
        <v>4983</v>
      </c>
      <c r="F8" s="241">
        <v>6449</v>
      </c>
      <c r="G8" s="242">
        <f t="shared" si="0"/>
        <v>0.29420028095524775</v>
      </c>
      <c r="H8" s="241">
        <f t="shared" si="1"/>
        <v>1466</v>
      </c>
      <c r="I8" s="242">
        <f>F8/$F$7</f>
        <v>0.34241265795901032</v>
      </c>
      <c r="J8" s="241">
        <v>5126</v>
      </c>
      <c r="K8" s="242">
        <f t="shared" si="2"/>
        <v>-0.20514808497441461</v>
      </c>
      <c r="L8" s="241">
        <f t="shared" si="3"/>
        <v>-1323</v>
      </c>
      <c r="M8" s="242">
        <f>J8/$J$7</f>
        <v>0.33834983498349835</v>
      </c>
      <c r="N8" s="241">
        <v>6087</v>
      </c>
      <c r="O8" s="242">
        <f t="shared" si="4"/>
        <v>0.18747561451424111</v>
      </c>
      <c r="P8" s="241">
        <f t="shared" si="5"/>
        <v>961</v>
      </c>
      <c r="Q8" s="242">
        <f t="shared" si="6"/>
        <v>6.0288683602771362</v>
      </c>
      <c r="R8" s="241">
        <f t="shared" si="7"/>
        <v>5221</v>
      </c>
      <c r="S8" s="242">
        <f>N8/$N$7</f>
        <v>0.41535312180143297</v>
      </c>
      <c r="T8" s="242">
        <f>N8/$N$6</f>
        <v>3.7358685111763046E-2</v>
      </c>
      <c r="V8" s="29"/>
      <c r="W8" s="81"/>
      <c r="AE8" s="1" t="s">
        <v>180</v>
      </c>
    </row>
    <row r="9" spans="1:31" s="4" customFormat="1" x14ac:dyDescent="0.25">
      <c r="B9" s="243" t="s">
        <v>105</v>
      </c>
      <c r="C9" s="244">
        <v>1763</v>
      </c>
      <c r="D9" s="244">
        <v>18780</v>
      </c>
      <c r="E9" s="244">
        <v>10551</v>
      </c>
      <c r="F9" s="244">
        <v>12385</v>
      </c>
      <c r="G9" s="245">
        <f t="shared" si="0"/>
        <v>0.17382238650364901</v>
      </c>
      <c r="H9" s="246">
        <f t="shared" si="1"/>
        <v>1834</v>
      </c>
      <c r="I9" s="247">
        <f>F9/$F$7</f>
        <v>0.65758734204098968</v>
      </c>
      <c r="J9" s="244">
        <v>10024</v>
      </c>
      <c r="K9" s="245">
        <f t="shared" si="2"/>
        <v>-0.19063383124747679</v>
      </c>
      <c r="L9" s="246">
        <f t="shared" si="3"/>
        <v>-2361</v>
      </c>
      <c r="M9" s="247">
        <f>J9/$J$7</f>
        <v>0.66165016501650165</v>
      </c>
      <c r="N9" s="244">
        <v>8568</v>
      </c>
      <c r="O9" s="245">
        <f t="shared" si="4"/>
        <v>-0.14525139664804465</v>
      </c>
      <c r="P9" s="246">
        <f t="shared" si="5"/>
        <v>-1456</v>
      </c>
      <c r="Q9" s="245">
        <f t="shared" si="6"/>
        <v>3.8598979013045946</v>
      </c>
      <c r="R9" s="246">
        <f t="shared" si="7"/>
        <v>6805</v>
      </c>
      <c r="S9" s="247">
        <f>N9/$N$7</f>
        <v>0.58464687819856709</v>
      </c>
      <c r="T9" s="247">
        <f>N9/$N$6</f>
        <v>5.2585709551106585E-2</v>
      </c>
      <c r="V9" s="29"/>
      <c r="W9" s="81"/>
      <c r="AE9" s="1" t="s">
        <v>181</v>
      </c>
    </row>
    <row r="10" spans="1:31" s="4" customFormat="1" x14ac:dyDescent="0.25">
      <c r="B10" s="248" t="s">
        <v>182</v>
      </c>
      <c r="C10" s="29">
        <v>1622</v>
      </c>
      <c r="D10" s="29">
        <v>8366</v>
      </c>
      <c r="E10" s="29">
        <v>9141</v>
      </c>
      <c r="F10" s="29">
        <v>11591</v>
      </c>
      <c r="G10" s="22">
        <f t="shared" si="0"/>
        <v>0.26802319221091775</v>
      </c>
      <c r="H10" s="20">
        <f t="shared" si="1"/>
        <v>2450</v>
      </c>
      <c r="I10" s="31">
        <f>F10/$F$7</f>
        <v>0.61542954231708613</v>
      </c>
      <c r="J10" s="29">
        <v>7159</v>
      </c>
      <c r="K10" s="22">
        <f t="shared" si="2"/>
        <v>-0.38236562850487443</v>
      </c>
      <c r="L10" s="20">
        <f t="shared" si="3"/>
        <v>-4432</v>
      </c>
      <c r="M10" s="31">
        <f>J10/$J$7</f>
        <v>0.47254125412541254</v>
      </c>
      <c r="N10" s="29">
        <v>2354</v>
      </c>
      <c r="O10" s="22">
        <f t="shared" si="4"/>
        <v>-0.67118312613493503</v>
      </c>
      <c r="P10" s="20">
        <f t="shared" si="5"/>
        <v>-4805</v>
      </c>
      <c r="Q10" s="22">
        <f t="shared" si="6"/>
        <v>0.45129469790382237</v>
      </c>
      <c r="R10" s="20">
        <f t="shared" si="7"/>
        <v>732</v>
      </c>
      <c r="S10" s="31">
        <f>N10/$N$7</f>
        <v>0.16062777209143636</v>
      </c>
      <c r="T10" s="31">
        <f>N10/$N$6</f>
        <v>1.4447567726809628E-2</v>
      </c>
      <c r="V10" s="29"/>
      <c r="W10" s="81"/>
      <c r="AE10" s="1" t="s">
        <v>183</v>
      </c>
    </row>
    <row r="11" spans="1:31" s="4" customFormat="1" x14ac:dyDescent="0.25">
      <c r="B11" s="248" t="s">
        <v>184</v>
      </c>
      <c r="C11" s="29">
        <f>C9-C10</f>
        <v>141</v>
      </c>
      <c r="D11" s="29">
        <f>D9-D10</f>
        <v>10414</v>
      </c>
      <c r="E11" s="29">
        <f>E9-E10</f>
        <v>1410</v>
      </c>
      <c r="F11" s="29">
        <f>F9-F10</f>
        <v>794</v>
      </c>
      <c r="G11" s="22">
        <f t="shared" si="0"/>
        <v>-0.43687943262411344</v>
      </c>
      <c r="H11" s="20">
        <f t="shared" si="1"/>
        <v>-616</v>
      </c>
      <c r="I11" s="31">
        <f>F11/$F$7</f>
        <v>4.2157799723903579E-2</v>
      </c>
      <c r="J11" s="29">
        <f>J9-J10</f>
        <v>2865</v>
      </c>
      <c r="K11" s="22">
        <f t="shared" si="2"/>
        <v>2.6083123425692696</v>
      </c>
      <c r="L11" s="20">
        <f t="shared" si="3"/>
        <v>2071</v>
      </c>
      <c r="M11" s="31">
        <f>J11/$J$7</f>
        <v>0.18910891089108911</v>
      </c>
      <c r="N11" s="29">
        <f>N9-N10</f>
        <v>6214</v>
      </c>
      <c r="O11" s="22">
        <f t="shared" si="4"/>
        <v>1.168935427574171</v>
      </c>
      <c r="P11" s="20">
        <f t="shared" si="5"/>
        <v>3349</v>
      </c>
      <c r="Q11" s="22">
        <f t="shared" si="6"/>
        <v>43.070921985815602</v>
      </c>
      <c r="R11" s="20">
        <f t="shared" si="7"/>
        <v>6073</v>
      </c>
      <c r="S11" s="31">
        <f>N11/$N$7</f>
        <v>0.42401910610713067</v>
      </c>
      <c r="T11" s="31">
        <f>N11/$N$6</f>
        <v>3.8138141824296957E-2</v>
      </c>
      <c r="V11" s="29"/>
      <c r="W11" s="81"/>
      <c r="AE11" s="1" t="s">
        <v>185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186</v>
      </c>
    </row>
    <row r="13" spans="1:31" s="4" customFormat="1" x14ac:dyDescent="0.25">
      <c r="B13" s="173" t="s">
        <v>187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189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190</v>
      </c>
      <c r="N39" s="14">
        <v>2021</v>
      </c>
      <c r="O39" s="14" t="s">
        <v>190</v>
      </c>
      <c r="P39" s="14" t="s">
        <v>191</v>
      </c>
      <c r="Q39" s="14" t="s">
        <v>192</v>
      </c>
      <c r="R39" s="14" t="s">
        <v>193</v>
      </c>
      <c r="S39" s="89"/>
      <c r="T39" s="89"/>
      <c r="AE39" s="1"/>
    </row>
    <row r="40" spans="2:31" s="4" customFormat="1" ht="18.75" hidden="1" x14ac:dyDescent="0.3">
      <c r="B40" s="237" t="s">
        <v>177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178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179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180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181</v>
      </c>
    </row>
    <row r="44" spans="2:31" s="4" customFormat="1" hidden="1" x14ac:dyDescent="0.25">
      <c r="B44" s="248" t="s">
        <v>182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183</v>
      </c>
    </row>
    <row r="45" spans="2:31" s="4" customFormat="1" hidden="1" x14ac:dyDescent="0.25">
      <c r="B45" s="248" t="s">
        <v>184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185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186</v>
      </c>
    </row>
    <row r="47" spans="2:31" s="4" customFormat="1" hidden="1" x14ac:dyDescent="0.25">
      <c r="B47" s="282" t="s">
        <v>187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314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177</v>
      </c>
      <c r="C124" s="238">
        <v>96681</v>
      </c>
      <c r="D124" s="238">
        <v>140346</v>
      </c>
      <c r="E124" s="238">
        <v>257117</v>
      </c>
      <c r="F124" s="238">
        <v>278594</v>
      </c>
      <c r="G124" s="239">
        <f t="shared" ref="G124:G129" si="8">F124/E124-1</f>
        <v>8.3530066078866927E-2</v>
      </c>
      <c r="H124" s="238">
        <f t="shared" ref="H124:H129" si="9">F124-E124</f>
        <v>21477</v>
      </c>
      <c r="I124" s="239"/>
      <c r="J124" s="238">
        <v>287810</v>
      </c>
      <c r="K124" s="239"/>
      <c r="L124" s="239">
        <f t="shared" ref="L124:L129" si="10">J124/F124-1</f>
        <v>3.3080396562739978E-2</v>
      </c>
      <c r="M124" s="238">
        <f t="shared" ref="M124:M129" si="11">J124-F124</f>
        <v>9216</v>
      </c>
      <c r="N124" s="239">
        <f t="shared" ref="N124:N129" si="12">J124/D124-1</f>
        <v>1.050717512433557</v>
      </c>
      <c r="O124" s="238">
        <f t="shared" ref="O124:O129" si="13">J124-D124</f>
        <v>147464</v>
      </c>
      <c r="Z124" s="1"/>
      <c r="AE124"/>
    </row>
    <row r="125" spans="2:31" ht="18.75" x14ac:dyDescent="0.3">
      <c r="B125" s="237" t="s">
        <v>178</v>
      </c>
      <c r="C125" s="238">
        <v>26839</v>
      </c>
      <c r="D125" s="238">
        <v>45216</v>
      </c>
      <c r="E125" s="238">
        <v>29061</v>
      </c>
      <c r="F125" s="238">
        <v>32018</v>
      </c>
      <c r="G125" s="239">
        <f t="shared" si="8"/>
        <v>0.10175148824885594</v>
      </c>
      <c r="H125" s="238">
        <f t="shared" si="9"/>
        <v>2957</v>
      </c>
      <c r="I125" s="239">
        <f>F125/$F$7</f>
        <v>1.7000106190931294</v>
      </c>
      <c r="J125" s="238">
        <v>29188</v>
      </c>
      <c r="K125" s="239">
        <f>J125/$J$125</f>
        <v>1</v>
      </c>
      <c r="L125" s="239">
        <f t="shared" si="10"/>
        <v>-8.838778187269658E-2</v>
      </c>
      <c r="M125" s="238">
        <f t="shared" si="11"/>
        <v>-2830</v>
      </c>
      <c r="N125" s="239">
        <f t="shared" si="12"/>
        <v>-0.35447629157820237</v>
      </c>
      <c r="O125" s="238">
        <f t="shared" si="13"/>
        <v>-16028</v>
      </c>
      <c r="Z125" s="1"/>
      <c r="AE125"/>
    </row>
    <row r="126" spans="2:31" ht="15.75" x14ac:dyDescent="0.25">
      <c r="B126" s="240" t="s">
        <v>102</v>
      </c>
      <c r="C126" s="241">
        <v>6781</v>
      </c>
      <c r="D126" s="241">
        <v>11021</v>
      </c>
      <c r="E126" s="241">
        <v>9118</v>
      </c>
      <c r="F126" s="241">
        <v>11280</v>
      </c>
      <c r="G126" s="242">
        <f t="shared" si="8"/>
        <v>0.23711340206185572</v>
      </c>
      <c r="H126" s="241">
        <f t="shared" si="9"/>
        <v>2162</v>
      </c>
      <c r="I126" s="242">
        <f>F126/$F$7</f>
        <v>0.5989168525007964</v>
      </c>
      <c r="J126" s="241">
        <v>10812</v>
      </c>
      <c r="K126" s="242">
        <f>J126/$J$125</f>
        <v>0.37042620254899272</v>
      </c>
      <c r="L126" s="242">
        <f t="shared" si="10"/>
        <v>-4.1489361702127692E-2</v>
      </c>
      <c r="M126" s="241">
        <f t="shared" si="11"/>
        <v>-468</v>
      </c>
      <c r="N126" s="242">
        <f t="shared" si="12"/>
        <v>-1.8963796388712484E-2</v>
      </c>
      <c r="O126" s="241">
        <f t="shared" si="13"/>
        <v>-209</v>
      </c>
      <c r="Z126" s="1"/>
      <c r="AE126"/>
    </row>
    <row r="127" spans="2:31" x14ac:dyDescent="0.25">
      <c r="B127" s="243" t="s">
        <v>105</v>
      </c>
      <c r="C127" s="244">
        <v>20058</v>
      </c>
      <c r="D127" s="244">
        <v>34195</v>
      </c>
      <c r="E127" s="244">
        <v>19943</v>
      </c>
      <c r="F127" s="244">
        <v>20738</v>
      </c>
      <c r="G127" s="245">
        <f t="shared" si="8"/>
        <v>3.9863611292182632E-2</v>
      </c>
      <c r="H127" s="246">
        <f t="shared" si="9"/>
        <v>795</v>
      </c>
      <c r="I127" s="247">
        <f>F127/$F$7</f>
        <v>1.101093766592333</v>
      </c>
      <c r="J127" s="244">
        <v>18376</v>
      </c>
      <c r="K127" s="247">
        <f>J127/$J$125</f>
        <v>0.62957379745100728</v>
      </c>
      <c r="L127" s="245">
        <f t="shared" si="10"/>
        <v>-0.1138971935577201</v>
      </c>
      <c r="M127" s="246">
        <f t="shared" si="11"/>
        <v>-2362</v>
      </c>
      <c r="N127" s="245">
        <f t="shared" si="12"/>
        <v>-0.46261149290831993</v>
      </c>
      <c r="O127" s="246">
        <f t="shared" si="13"/>
        <v>-15819</v>
      </c>
      <c r="Z127" s="1"/>
      <c r="AE127"/>
    </row>
    <row r="128" spans="2:31" x14ac:dyDescent="0.25">
      <c r="B128" s="248" t="s">
        <v>182</v>
      </c>
      <c r="C128" s="29">
        <v>19550</v>
      </c>
      <c r="D128" s="29">
        <v>22992</v>
      </c>
      <c r="E128" s="29">
        <v>14901</v>
      </c>
      <c r="F128" s="29">
        <v>18512</v>
      </c>
      <c r="G128" s="22">
        <f t="shared" si="8"/>
        <v>0.24233272934702366</v>
      </c>
      <c r="H128" s="20">
        <f t="shared" si="9"/>
        <v>3611</v>
      </c>
      <c r="I128" s="31">
        <f>F128/$F$7</f>
        <v>0.98290326006159079</v>
      </c>
      <c r="J128" s="29">
        <v>14724</v>
      </c>
      <c r="K128" s="31">
        <f>J128/$J$125</f>
        <v>0.50445388515828427</v>
      </c>
      <c r="L128" s="22">
        <f t="shared" si="10"/>
        <v>-0.20462402765773557</v>
      </c>
      <c r="M128" s="20">
        <f t="shared" si="11"/>
        <v>-3788</v>
      </c>
      <c r="N128" s="22">
        <f t="shared" si="12"/>
        <v>-0.35960334029227559</v>
      </c>
      <c r="O128" s="20">
        <f t="shared" si="13"/>
        <v>-8268</v>
      </c>
      <c r="Z128" s="1"/>
      <c r="AE128"/>
    </row>
    <row r="129" spans="2:31" x14ac:dyDescent="0.25">
      <c r="B129" s="248" t="s">
        <v>184</v>
      </c>
      <c r="C129" s="29">
        <f>C127-C128</f>
        <v>508</v>
      </c>
      <c r="D129" s="29">
        <f>D127-D128</f>
        <v>11203</v>
      </c>
      <c r="E129" s="29">
        <f>E127-E128</f>
        <v>5042</v>
      </c>
      <c r="F129" s="29">
        <f>F127-F128</f>
        <v>2226</v>
      </c>
      <c r="G129" s="22">
        <f t="shared" si="8"/>
        <v>-0.55850852836176124</v>
      </c>
      <c r="H129" s="20">
        <f t="shared" si="9"/>
        <v>-2816</v>
      </c>
      <c r="I129" s="31">
        <f>F129/$F$7</f>
        <v>0.11819050653074227</v>
      </c>
      <c r="J129" s="29">
        <f>J127-J128</f>
        <v>3652</v>
      </c>
      <c r="K129" s="31">
        <f>J129/$J$125</f>
        <v>0.12511991229272304</v>
      </c>
      <c r="L129" s="22">
        <f t="shared" si="10"/>
        <v>0.6406109613656783</v>
      </c>
      <c r="M129" s="20">
        <f t="shared" si="11"/>
        <v>1426</v>
      </c>
      <c r="N129" s="22">
        <f t="shared" si="12"/>
        <v>-0.67401588860126749</v>
      </c>
      <c r="O129" s="20">
        <f t="shared" si="13"/>
        <v>-7551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187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EFA59-4FC8-47BE-BE98-3CB2CF3789D4}">
  <sheetPr>
    <tabColor rgb="FF336600"/>
  </sheetPr>
  <dimension ref="A3:A23"/>
  <sheetViews>
    <sheetView showGridLines="0" workbookViewId="0">
      <selection activeCell="G18" sqref="G1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AF469-6840-4D0E-AF0B-F00B1EECF864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195</v>
      </c>
      <c r="C6" s="256">
        <v>2629</v>
      </c>
      <c r="D6" s="256">
        <v>23814</v>
      </c>
      <c r="E6" s="256">
        <v>15534</v>
      </c>
      <c r="F6" s="257">
        <f>E6/$E$6</f>
        <v>1</v>
      </c>
      <c r="G6" s="256">
        <v>18834</v>
      </c>
      <c r="H6" s="257">
        <f>G6/E6-1</f>
        <v>0.21243723445345686</v>
      </c>
      <c r="I6" s="256">
        <f>G6-E6</f>
        <v>3300</v>
      </c>
      <c r="J6" s="257">
        <f>G6/$G$6</f>
        <v>1</v>
      </c>
      <c r="K6" s="256">
        <v>15150</v>
      </c>
      <c r="L6" s="257">
        <f t="shared" ref="L6:L12" si="0">K6/G6-1</f>
        <v>-0.19560369544440903</v>
      </c>
      <c r="M6" s="256">
        <f t="shared" ref="M6:M12" si="1">K6-G6</f>
        <v>-3684</v>
      </c>
      <c r="N6" s="257">
        <f>K6/$K$6</f>
        <v>1</v>
      </c>
      <c r="O6" s="256">
        <v>14655</v>
      </c>
      <c r="P6" s="257">
        <f t="shared" ref="P6:P11" si="2">O6/K6-1</f>
        <v>-3.2673267326732702E-2</v>
      </c>
      <c r="Q6" s="256">
        <f t="shared" ref="Q6:Q12" si="3">O6-K6</f>
        <v>-495</v>
      </c>
      <c r="R6" s="257">
        <f>O6/C6-1</f>
        <v>4.5743628756181058</v>
      </c>
      <c r="S6" s="256">
        <f>O6-C6</f>
        <v>12026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1887</v>
      </c>
      <c r="D7" s="259">
        <v>19613</v>
      </c>
      <c r="E7" s="259">
        <v>11190</v>
      </c>
      <c r="F7" s="260">
        <f t="shared" ref="F7:F12" si="4">E7/$E$6</f>
        <v>0.72035534955581304</v>
      </c>
      <c r="G7" s="259">
        <v>13806</v>
      </c>
      <c r="H7" s="261">
        <f>G7/E7-1</f>
        <v>0.23378016085790887</v>
      </c>
      <c r="I7" s="262">
        <f>G7-E7</f>
        <v>2616</v>
      </c>
      <c r="J7" s="260">
        <f>G7/$G$6</f>
        <v>0.73303599872570879</v>
      </c>
      <c r="K7" s="259">
        <v>11011</v>
      </c>
      <c r="L7" s="263">
        <f t="shared" si="0"/>
        <v>-0.2024482109227872</v>
      </c>
      <c r="M7" s="264">
        <f t="shared" si="1"/>
        <v>-2795</v>
      </c>
      <c r="N7" s="260">
        <f>K7/$K$6</f>
        <v>0.72679867986798685</v>
      </c>
      <c r="O7" s="259">
        <v>10175</v>
      </c>
      <c r="P7" s="261">
        <f t="shared" si="2"/>
        <v>-7.5924075924075907E-2</v>
      </c>
      <c r="Q7" s="262">
        <f t="shared" si="3"/>
        <v>-836</v>
      </c>
      <c r="R7" s="261">
        <f t="shared" ref="R7:R10" si="5">O7/C7-1</f>
        <v>4.3921568627450984</v>
      </c>
      <c r="S7" s="262">
        <f t="shared" ref="S7:S10" si="6">O7-C7</f>
        <v>8288</v>
      </c>
      <c r="T7" s="260">
        <f>O7/$O$6</f>
        <v>0.69430228590924603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514</v>
      </c>
      <c r="D8" s="265">
        <v>1473</v>
      </c>
      <c r="E8" s="265">
        <v>3357</v>
      </c>
      <c r="F8" s="266">
        <f t="shared" si="4"/>
        <v>0.21610660486674391</v>
      </c>
      <c r="G8" s="265">
        <v>4136</v>
      </c>
      <c r="H8" s="267">
        <f>IFERROR(G8/E8-1,"-")</f>
        <v>0.23205242776288348</v>
      </c>
      <c r="I8" s="268">
        <f t="shared" ref="I8:I12" si="7">G8-E8</f>
        <v>779</v>
      </c>
      <c r="J8" s="266">
        <f t="shared" ref="J8:J12" si="8">G8/$G$6</f>
        <v>0.21960284591695869</v>
      </c>
      <c r="K8" s="265">
        <v>3974</v>
      </c>
      <c r="L8" s="269">
        <f>IFERROR(K8/G8-1,"-")</f>
        <v>-3.9168278529980616E-2</v>
      </c>
      <c r="M8" s="270">
        <f>IF(G8=0,"nd",K8-G8)</f>
        <v>-162</v>
      </c>
      <c r="N8" s="271">
        <f t="shared" ref="N8:N12" si="9">K8/$K$6</f>
        <v>0.2623102310231023</v>
      </c>
      <c r="O8" s="265">
        <v>1846</v>
      </c>
      <c r="P8" s="269">
        <f>IFERROR(O8/K8-1,"-")</f>
        <v>-0.53548062405636632</v>
      </c>
      <c r="Q8" s="272">
        <f t="shared" si="3"/>
        <v>-2128</v>
      </c>
      <c r="R8" s="269">
        <f>IFERROR(O8/C8-1,"-")</f>
        <v>2.5914396887159534</v>
      </c>
      <c r="S8" s="272">
        <f t="shared" si="6"/>
        <v>1332</v>
      </c>
      <c r="T8" s="271">
        <f t="shared" ref="T8:T12" si="10">O8/$O$6</f>
        <v>0.12596383486864551</v>
      </c>
      <c r="V8" s="29"/>
      <c r="W8" s="81"/>
      <c r="AE8" s="1"/>
    </row>
    <row r="9" spans="1:31" s="4" customFormat="1" x14ac:dyDescent="0.25">
      <c r="B9" s="99" t="s">
        <v>63</v>
      </c>
      <c r="C9" s="265">
        <v>1373</v>
      </c>
      <c r="D9" s="265">
        <v>1501</v>
      </c>
      <c r="E9" s="265">
        <v>7833</v>
      </c>
      <c r="F9" s="271">
        <f t="shared" si="4"/>
        <v>0.50424874468906911</v>
      </c>
      <c r="G9" s="265">
        <v>9670</v>
      </c>
      <c r="H9" s="267">
        <f>IFERROR(G9/E9-1,"-")</f>
        <v>0.23452061789863388</v>
      </c>
      <c r="I9" s="272">
        <f t="shared" si="7"/>
        <v>1837</v>
      </c>
      <c r="J9" s="271">
        <f t="shared" si="8"/>
        <v>0.51343315280875013</v>
      </c>
      <c r="K9" s="265">
        <v>7037</v>
      </c>
      <c r="L9" s="269">
        <f>IFERROR(K9/G9-1,"-")</f>
        <v>-0.27228541882109614</v>
      </c>
      <c r="M9" s="270">
        <f>IF(G9=0,"nd",K9-G9)</f>
        <v>-2633</v>
      </c>
      <c r="N9" s="271">
        <f t="shared" si="9"/>
        <v>0.46448844884488449</v>
      </c>
      <c r="O9" s="265">
        <v>8329</v>
      </c>
      <c r="P9" s="269">
        <f t="shared" si="2"/>
        <v>0.1836009663208753</v>
      </c>
      <c r="Q9" s="272">
        <f t="shared" si="3"/>
        <v>1292</v>
      </c>
      <c r="R9" s="273">
        <f t="shared" si="5"/>
        <v>5.0662782228696281</v>
      </c>
      <c r="S9" s="272">
        <f t="shared" si="6"/>
        <v>6956</v>
      </c>
      <c r="T9" s="271">
        <f t="shared" si="10"/>
        <v>0.56833845104060043</v>
      </c>
      <c r="V9" s="29"/>
      <c r="W9" s="81"/>
      <c r="AE9" s="1"/>
    </row>
    <row r="10" spans="1:31" s="4" customFormat="1" x14ac:dyDescent="0.25">
      <c r="B10" s="258" t="s">
        <v>197</v>
      </c>
      <c r="C10" s="274">
        <v>742</v>
      </c>
      <c r="D10" s="274">
        <v>4201</v>
      </c>
      <c r="E10" s="274">
        <v>4344</v>
      </c>
      <c r="F10" s="275">
        <f>IFERROR(E10/$E$6,"-")</f>
        <v>0.27964465044418696</v>
      </c>
      <c r="G10" s="274">
        <v>5028</v>
      </c>
      <c r="H10" s="263">
        <f>IFERROR(G10/E10-1,"-")</f>
        <v>0.15745856353591159</v>
      </c>
      <c r="I10" s="264">
        <f>IFERROR(G10-E10,"-")</f>
        <v>684</v>
      </c>
      <c r="J10" s="275">
        <f>IFERROR(G10/$G$6,"-")</f>
        <v>0.26696400127429115</v>
      </c>
      <c r="K10" s="274">
        <v>4139</v>
      </c>
      <c r="L10" s="263">
        <f>IFERROR(K10/G10-1,"-")</f>
        <v>-0.17680986475735883</v>
      </c>
      <c r="M10" s="264">
        <f>IFERROR(K10-G10,"-")</f>
        <v>-889</v>
      </c>
      <c r="N10" s="275">
        <f>IFERROR(K10/$K$6,"-")</f>
        <v>0.2732013201320132</v>
      </c>
      <c r="O10" s="274">
        <v>4480</v>
      </c>
      <c r="P10" s="263">
        <f>IFERROR(O10/K10-1,"-")</f>
        <v>8.2387050012080243E-2</v>
      </c>
      <c r="Q10" s="264">
        <f>IFERROR(O10-K10,"-")</f>
        <v>341</v>
      </c>
      <c r="R10" s="263">
        <f t="shared" si="5"/>
        <v>5.0377358490566042</v>
      </c>
      <c r="S10" s="264">
        <f t="shared" si="6"/>
        <v>3738</v>
      </c>
      <c r="T10" s="275">
        <f>IFERROR(O10/$O$6,"-")</f>
        <v>0.30569771409075402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125</v>
      </c>
      <c r="D11" s="265">
        <v>1438</v>
      </c>
      <c r="E11" s="265">
        <v>1313</v>
      </c>
      <c r="F11" s="271">
        <f t="shared" si="4"/>
        <v>8.4524269344663325E-2</v>
      </c>
      <c r="G11" s="265">
        <v>1562</v>
      </c>
      <c r="H11" s="273">
        <f t="shared" ref="H11:H12" si="11">G11/E11-1</f>
        <v>0.18964204112718974</v>
      </c>
      <c r="I11" s="272">
        <f t="shared" si="7"/>
        <v>249</v>
      </c>
      <c r="J11" s="271">
        <f t="shared" si="8"/>
        <v>8.2935117340979081E-2</v>
      </c>
      <c r="K11" s="265">
        <v>1207</v>
      </c>
      <c r="L11" s="269">
        <f>K11/G11-1</f>
        <v>-0.22727272727272729</v>
      </c>
      <c r="M11" s="272">
        <f t="shared" si="1"/>
        <v>-355</v>
      </c>
      <c r="N11" s="271">
        <f t="shared" si="9"/>
        <v>7.9669966996699676E-2</v>
      </c>
      <c r="O11" s="265">
        <v>0</v>
      </c>
      <c r="P11" s="273">
        <f t="shared" si="2"/>
        <v>-1</v>
      </c>
      <c r="Q11" s="272">
        <f t="shared" si="3"/>
        <v>-1207</v>
      </c>
      <c r="R11" s="273">
        <f t="shared" ref="R11:R12" si="12">O11/D11-1</f>
        <v>-1</v>
      </c>
      <c r="S11" s="272">
        <f t="shared" ref="S11:S12" si="13">O11-D11</f>
        <v>-1438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0</v>
      </c>
      <c r="D12" s="265">
        <v>0</v>
      </c>
      <c r="E12" s="265">
        <v>0</v>
      </c>
      <c r="F12" s="271">
        <f t="shared" si="4"/>
        <v>0</v>
      </c>
      <c r="G12" s="265">
        <v>0</v>
      </c>
      <c r="H12" s="273" t="e">
        <f t="shared" si="11"/>
        <v>#DIV/0!</v>
      </c>
      <c r="I12" s="272">
        <f t="shared" si="7"/>
        <v>0</v>
      </c>
      <c r="J12" s="271">
        <f t="shared" si="8"/>
        <v>0</v>
      </c>
      <c r="K12" s="265">
        <v>0</v>
      </c>
      <c r="L12" s="269" t="e">
        <f t="shared" si="0"/>
        <v>#DIV/0!</v>
      </c>
      <c r="M12" s="272">
        <f t="shared" si="1"/>
        <v>0</v>
      </c>
      <c r="N12" s="271">
        <f t="shared" si="9"/>
        <v>0</v>
      </c>
      <c r="O12" s="265">
        <v>0</v>
      </c>
      <c r="P12" s="273" t="e">
        <f>O12/K12-1</f>
        <v>#DIV/0!</v>
      </c>
      <c r="Q12" s="272">
        <f t="shared" si="3"/>
        <v>0</v>
      </c>
      <c r="R12" s="273" t="e">
        <f t="shared" si="12"/>
        <v>#DIV/0!</v>
      </c>
      <c r="S12" s="272">
        <f t="shared" si="13"/>
        <v>0</v>
      </c>
      <c r="T12" s="271">
        <f t="shared" si="10"/>
        <v>0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10.175 viajeros 
cuota: 69,4%</v>
      </c>
    </row>
    <row r="20" spans="1:27" x14ac:dyDescent="0.25">
      <c r="AA20" t="str">
        <f>CONCATENATE("Apartamentos: 
",FIXED(O10,0)," viajeros
cuota: ",FIXED(T10*100,1),"%")</f>
        <v>Apartamentos: 
4.480 viajeros
cuota: 30,6%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195</v>
      </c>
      <c r="C134" s="256">
        <v>2629</v>
      </c>
      <c r="D134" s="241">
        <v>11021</v>
      </c>
      <c r="E134" s="241">
        <v>9118</v>
      </c>
      <c r="F134" s="241">
        <v>11280</v>
      </c>
      <c r="G134" s="242">
        <f>F134/E134-1</f>
        <v>0.23711340206185572</v>
      </c>
      <c r="H134" s="241">
        <f>F134-E134</f>
        <v>2162</v>
      </c>
      <c r="I134" s="242">
        <f>F134/F$134</f>
        <v>1</v>
      </c>
      <c r="J134" s="241">
        <v>10812</v>
      </c>
      <c r="K134" s="242">
        <f>J134/J$134</f>
        <v>1</v>
      </c>
      <c r="L134" s="242">
        <f>J134/F134-1</f>
        <v>-4.1489361702127692E-2</v>
      </c>
      <c r="M134" s="241">
        <f>J134-F134</f>
        <v>-468</v>
      </c>
      <c r="N134" s="242">
        <f>J134/D134-1</f>
        <v>-1.8963796388712484E-2</v>
      </c>
      <c r="O134" s="241">
        <f>J134-D134</f>
        <v>-209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1887</v>
      </c>
      <c r="D135" s="259">
        <v>8246</v>
      </c>
      <c r="E135" s="259">
        <v>6650</v>
      </c>
      <c r="F135" s="259">
        <v>8525</v>
      </c>
      <c r="G135" s="263">
        <f>IFERROR(F135/E135-1,"-")</f>
        <v>0.28195488721804507</v>
      </c>
      <c r="H135" s="259">
        <f t="shared" ref="H135:H138" si="14">F135-E135</f>
        <v>1875</v>
      </c>
      <c r="I135" s="261">
        <f>F135/F$134</f>
        <v>0.75576241134751776</v>
      </c>
      <c r="J135" s="259">
        <v>8441</v>
      </c>
      <c r="K135" s="260">
        <f t="shared" ref="K135:K138" si="15">J135/J$134</f>
        <v>0.78070662227155008</v>
      </c>
      <c r="L135" s="261">
        <f t="shared" ref="L135:L138" si="16">J135/F135-1</f>
        <v>-9.8533724340176265E-3</v>
      </c>
      <c r="M135" s="262">
        <f t="shared" ref="M135:M138" si="17">J135-F135</f>
        <v>-84</v>
      </c>
      <c r="N135" s="260">
        <f t="shared" ref="N135:N138" si="18">J135/D135-1</f>
        <v>2.364782925054576E-2</v>
      </c>
      <c r="O135" s="259">
        <f t="shared" ref="O135:O138" si="19">J135-D135</f>
        <v>195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514</v>
      </c>
      <c r="D136" s="265">
        <v>0</v>
      </c>
      <c r="E136" s="265">
        <v>71</v>
      </c>
      <c r="F136" s="265">
        <v>0</v>
      </c>
      <c r="G136" s="269">
        <f t="shared" ref="G136:G138" si="20">IFERROR(F136/E136-1,"-")</f>
        <v>-1</v>
      </c>
      <c r="H136" s="265">
        <f t="shared" si="14"/>
        <v>-71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8246</v>
      </c>
      <c r="E137" s="265">
        <v>6579</v>
      </c>
      <c r="F137" s="265">
        <v>8525</v>
      </c>
      <c r="G137" s="267">
        <f t="shared" si="20"/>
        <v>0.29578963368293043</v>
      </c>
      <c r="H137" s="265">
        <f t="shared" si="14"/>
        <v>1946</v>
      </c>
      <c r="I137" s="277">
        <f t="shared" si="21"/>
        <v>0.75576241134751776</v>
      </c>
      <c r="J137" s="265">
        <v>8441</v>
      </c>
      <c r="K137" s="271">
        <f t="shared" si="15"/>
        <v>0.78070662227155008</v>
      </c>
      <c r="L137" s="273">
        <f t="shared" si="16"/>
        <v>-9.8533724340176265E-3</v>
      </c>
      <c r="M137" s="272">
        <f t="shared" si="17"/>
        <v>-84</v>
      </c>
      <c r="N137" s="271">
        <f t="shared" si="18"/>
        <v>2.364782925054576E-2</v>
      </c>
      <c r="O137" s="265">
        <f t="shared" si="19"/>
        <v>195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715</v>
      </c>
      <c r="D138" s="259">
        <v>2775</v>
      </c>
      <c r="E138" s="259">
        <v>2468</v>
      </c>
      <c r="F138" s="259">
        <v>2755</v>
      </c>
      <c r="G138" s="263">
        <f t="shared" si="20"/>
        <v>0.11628849270664499</v>
      </c>
      <c r="H138" s="259">
        <f t="shared" si="14"/>
        <v>287</v>
      </c>
      <c r="I138" s="261">
        <f t="shared" si="21"/>
        <v>0.24423758865248227</v>
      </c>
      <c r="J138" s="259">
        <v>2371</v>
      </c>
      <c r="K138" s="260">
        <f t="shared" si="15"/>
        <v>0.21929337772844987</v>
      </c>
      <c r="L138" s="261">
        <f t="shared" si="16"/>
        <v>-0.13938294010889296</v>
      </c>
      <c r="M138" s="262">
        <f t="shared" si="17"/>
        <v>-384</v>
      </c>
      <c r="N138" s="260">
        <f t="shared" si="18"/>
        <v>-0.14558558558558554</v>
      </c>
      <c r="O138" s="259">
        <f t="shared" si="19"/>
        <v>-404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117AD-5777-46DD-A05E-A5F6F65B57D6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866</v>
      </c>
      <c r="D6" s="256">
        <v>5034</v>
      </c>
      <c r="E6" s="256">
        <v>4983</v>
      </c>
      <c r="F6" s="257">
        <f>E6/$E$6</f>
        <v>1</v>
      </c>
      <c r="G6" s="256">
        <v>6449</v>
      </c>
      <c r="H6" s="257">
        <f>G6/E6-1</f>
        <v>0.29420028095524775</v>
      </c>
      <c r="I6" s="256">
        <f>G6-E6</f>
        <v>1466</v>
      </c>
      <c r="J6" s="257">
        <f>G6/$G$6</f>
        <v>1</v>
      </c>
      <c r="K6" s="256">
        <v>5126</v>
      </c>
      <c r="L6" s="257">
        <f t="shared" ref="L6:L12" si="0">K6/G6-1</f>
        <v>-0.20514808497441461</v>
      </c>
      <c r="M6" s="256">
        <f t="shared" ref="M6:M12" si="1">K6-G6</f>
        <v>-1323</v>
      </c>
      <c r="N6" s="257">
        <f>K6/$K$6</f>
        <v>1</v>
      </c>
      <c r="O6" s="256">
        <v>6087</v>
      </c>
      <c r="P6" s="257">
        <f t="shared" ref="P6:P11" si="2">O6/K6-1</f>
        <v>0.18747561451424111</v>
      </c>
      <c r="Q6" s="256">
        <f t="shared" ref="Q6:Q12" si="3">O6-K6</f>
        <v>961</v>
      </c>
      <c r="R6" s="257">
        <f>O6/C6-1</f>
        <v>6.0288683602771362</v>
      </c>
      <c r="S6" s="256">
        <f>O6-C6</f>
        <v>5221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741</v>
      </c>
      <c r="D7" s="259">
        <v>3596</v>
      </c>
      <c r="E7" s="259">
        <v>3670</v>
      </c>
      <c r="F7" s="260">
        <f t="shared" ref="F7:F12" si="4">E7/$E$6</f>
        <v>0.73650411398755766</v>
      </c>
      <c r="G7" s="259">
        <v>4887</v>
      </c>
      <c r="H7" s="261">
        <f>G7/E7-1</f>
        <v>0.33160762942779298</v>
      </c>
      <c r="I7" s="262">
        <f>G7-E7</f>
        <v>1217</v>
      </c>
      <c r="J7" s="260">
        <f>G7/$G$6</f>
        <v>0.75779190572181732</v>
      </c>
      <c r="K7" s="259">
        <v>3919</v>
      </c>
      <c r="L7" s="263">
        <f t="shared" si="0"/>
        <v>-0.19807652956824229</v>
      </c>
      <c r="M7" s="264">
        <f t="shared" si="1"/>
        <v>-968</v>
      </c>
      <c r="N7" s="260">
        <f>K7/$K$6</f>
        <v>0.76453374951229025</v>
      </c>
      <c r="O7" s="259">
        <v>4436</v>
      </c>
      <c r="P7" s="261">
        <f t="shared" si="2"/>
        <v>0.13192140852258238</v>
      </c>
      <c r="Q7" s="262">
        <f t="shared" si="3"/>
        <v>517</v>
      </c>
      <c r="R7" s="261">
        <f t="shared" ref="R7:R10" si="5">O7/C7-1</f>
        <v>4.9865047233468287</v>
      </c>
      <c r="S7" s="262">
        <f t="shared" ref="S7:S10" si="6">O7-C7</f>
        <v>3695</v>
      </c>
      <c r="T7" s="260">
        <f>O7/$O$6</f>
        <v>0.72876622309840644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0</v>
      </c>
      <c r="D8" s="265">
        <v>0</v>
      </c>
      <c r="E8" s="265">
        <v>71</v>
      </c>
      <c r="F8" s="266">
        <f t="shared" si="4"/>
        <v>1.4248444712020872E-2</v>
      </c>
      <c r="G8" s="265">
        <v>0</v>
      </c>
      <c r="H8" s="267">
        <f>IFERROR(G8/E8-1,"-")</f>
        <v>-1</v>
      </c>
      <c r="I8" s="268">
        <f t="shared" ref="I8:I12" si="7">G8-E8</f>
        <v>-71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741</v>
      </c>
      <c r="D9" s="265">
        <v>1501</v>
      </c>
      <c r="E9" s="265">
        <v>3599</v>
      </c>
      <c r="F9" s="271">
        <f t="shared" si="4"/>
        <v>0.72225566927553686</v>
      </c>
      <c r="G9" s="265">
        <v>4887</v>
      </c>
      <c r="H9" s="267">
        <f>IFERROR(G9/E9-1,"-")</f>
        <v>0.35787718810780778</v>
      </c>
      <c r="I9" s="272">
        <f t="shared" si="7"/>
        <v>1288</v>
      </c>
      <c r="J9" s="271">
        <f t="shared" si="8"/>
        <v>0.75779190572181732</v>
      </c>
      <c r="K9" s="265">
        <v>3919</v>
      </c>
      <c r="L9" s="269">
        <f>IFERROR(K9/G9-1,"-")</f>
        <v>-0.19807652956824229</v>
      </c>
      <c r="M9" s="270">
        <f>IF(G9=0,"nd",K9-G9)</f>
        <v>-968</v>
      </c>
      <c r="N9" s="271">
        <f t="shared" si="9"/>
        <v>0.76453374951229025</v>
      </c>
      <c r="O9" s="265">
        <v>4436</v>
      </c>
      <c r="P9" s="269">
        <f t="shared" si="2"/>
        <v>0.13192140852258238</v>
      </c>
      <c r="Q9" s="272">
        <f t="shared" si="3"/>
        <v>517</v>
      </c>
      <c r="R9" s="273">
        <f t="shared" si="5"/>
        <v>4.9865047233468287</v>
      </c>
      <c r="S9" s="272">
        <f t="shared" si="6"/>
        <v>3695</v>
      </c>
      <c r="T9" s="271">
        <f t="shared" si="10"/>
        <v>0.72876622309840644</v>
      </c>
      <c r="V9" s="29"/>
      <c r="W9" s="81"/>
      <c r="AE9" s="1"/>
    </row>
    <row r="10" spans="1:31" s="4" customFormat="1" x14ac:dyDescent="0.25">
      <c r="B10" s="258" t="s">
        <v>197</v>
      </c>
      <c r="C10" s="274">
        <v>125</v>
      </c>
      <c r="D10" s="274">
        <v>1438</v>
      </c>
      <c r="E10" s="274">
        <v>1313</v>
      </c>
      <c r="F10" s="275">
        <f>IFERROR(E10/$E$6,"-")</f>
        <v>0.26349588601244228</v>
      </c>
      <c r="G10" s="274">
        <v>1562</v>
      </c>
      <c r="H10" s="263">
        <f>IFERROR(G10/E10-1,"-")</f>
        <v>0.18964204112718974</v>
      </c>
      <c r="I10" s="264">
        <f>IFERROR(G10-E10,"-")</f>
        <v>249</v>
      </c>
      <c r="J10" s="275">
        <f>IFERROR(G10/$G$6,"-")</f>
        <v>0.24220809427818266</v>
      </c>
      <c r="K10" s="274">
        <v>1207</v>
      </c>
      <c r="L10" s="263">
        <f>IFERROR(K10/G10-1,"-")</f>
        <v>-0.22727272727272729</v>
      </c>
      <c r="M10" s="264">
        <f>IFERROR(K10-G10,"-")</f>
        <v>-355</v>
      </c>
      <c r="N10" s="275">
        <f>IFERROR(K10/$K$6,"-")</f>
        <v>0.23546625048770972</v>
      </c>
      <c r="O10" s="274">
        <v>1651</v>
      </c>
      <c r="P10" s="263">
        <f>IFERROR(O10/K10-1,"-")</f>
        <v>0.3678541839270919</v>
      </c>
      <c r="Q10" s="264">
        <f>IFERROR(O10-K10,"-")</f>
        <v>444</v>
      </c>
      <c r="R10" s="263">
        <f t="shared" si="5"/>
        <v>12.208</v>
      </c>
      <c r="S10" s="264">
        <f t="shared" si="6"/>
        <v>1526</v>
      </c>
      <c r="T10" s="275">
        <f>IFERROR(O10/$O$6,"-")</f>
        <v>0.27123377690159356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125</v>
      </c>
      <c r="D11" s="265">
        <v>1438</v>
      </c>
      <c r="E11" s="265">
        <v>1313</v>
      </c>
      <c r="F11" s="271">
        <f t="shared" si="4"/>
        <v>0.26349588601244228</v>
      </c>
      <c r="G11" s="265">
        <v>1562</v>
      </c>
      <c r="H11" s="273">
        <f t="shared" ref="H11:H12" si="11">G11/E11-1</f>
        <v>0.18964204112718974</v>
      </c>
      <c r="I11" s="272">
        <f t="shared" si="7"/>
        <v>249</v>
      </c>
      <c r="J11" s="271">
        <f t="shared" si="8"/>
        <v>0.24220809427818266</v>
      </c>
      <c r="K11" s="265">
        <v>1207</v>
      </c>
      <c r="L11" s="269">
        <f>K11/G11-1</f>
        <v>-0.22727272727272729</v>
      </c>
      <c r="M11" s="272">
        <f t="shared" si="1"/>
        <v>-355</v>
      </c>
      <c r="N11" s="271">
        <f t="shared" si="9"/>
        <v>0.23546625048770972</v>
      </c>
      <c r="O11" s="265">
        <v>0</v>
      </c>
      <c r="P11" s="273">
        <f t="shared" si="2"/>
        <v>-1</v>
      </c>
      <c r="Q11" s="272">
        <f t="shared" si="3"/>
        <v>-1207</v>
      </c>
      <c r="R11" s="273">
        <f t="shared" ref="R11:R12" si="12">O11/D11-1</f>
        <v>-1</v>
      </c>
      <c r="S11" s="272">
        <f t="shared" ref="S11:S12" si="13">O11-D11</f>
        <v>-1438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0</v>
      </c>
      <c r="D12" s="265">
        <v>0</v>
      </c>
      <c r="E12" s="265">
        <v>0</v>
      </c>
      <c r="F12" s="271">
        <f t="shared" si="4"/>
        <v>0</v>
      </c>
      <c r="G12" s="265">
        <v>0</v>
      </c>
      <c r="H12" s="273" t="e">
        <f t="shared" si="11"/>
        <v>#DIV/0!</v>
      </c>
      <c r="I12" s="272">
        <f t="shared" si="7"/>
        <v>0</v>
      </c>
      <c r="J12" s="271">
        <f t="shared" si="8"/>
        <v>0</v>
      </c>
      <c r="K12" s="265">
        <v>0</v>
      </c>
      <c r="L12" s="269" t="e">
        <f t="shared" si="0"/>
        <v>#DIV/0!</v>
      </c>
      <c r="M12" s="272">
        <f t="shared" si="1"/>
        <v>0</v>
      </c>
      <c r="N12" s="271">
        <f t="shared" si="9"/>
        <v>0</v>
      </c>
      <c r="O12" s="265">
        <v>0</v>
      </c>
      <c r="P12" s="273" t="e">
        <f>O12/K12-1</f>
        <v>#DIV/0!</v>
      </c>
      <c r="Q12" s="272">
        <f t="shared" si="3"/>
        <v>0</v>
      </c>
      <c r="R12" s="273" t="e">
        <f t="shared" si="12"/>
        <v>#DIV/0!</v>
      </c>
      <c r="S12" s="272">
        <f t="shared" si="13"/>
        <v>0</v>
      </c>
      <c r="T12" s="271">
        <f t="shared" si="10"/>
        <v>0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4.436 viajeros 
cuota: 72,9%</v>
      </c>
    </row>
    <row r="20" spans="27:27" x14ac:dyDescent="0.25">
      <c r="AA20" t="str">
        <f>CONCATENATE("Apartamentos: 
",FIXED(O10,0)," viajeros
cuota: ",FIXED(T10*100,1),"%")</f>
        <v>Apartamentos: 
1.651 viajeros
cuota: 27,1%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6781</v>
      </c>
      <c r="D134" s="241">
        <v>11021</v>
      </c>
      <c r="E134" s="241">
        <v>9118</v>
      </c>
      <c r="F134" s="241">
        <v>11280</v>
      </c>
      <c r="G134" s="242">
        <f>F134/E134-1</f>
        <v>0.23711340206185572</v>
      </c>
      <c r="H134" s="241">
        <f>F134-E134</f>
        <v>2162</v>
      </c>
      <c r="I134" s="242">
        <f>F134/F$134</f>
        <v>1</v>
      </c>
      <c r="J134" s="241">
        <v>10812</v>
      </c>
      <c r="K134" s="242">
        <f>J134/J$134</f>
        <v>1</v>
      </c>
      <c r="L134" s="242">
        <f>J134/F134-1</f>
        <v>-4.1489361702127692E-2</v>
      </c>
      <c r="M134" s="241">
        <f>J134-F134</f>
        <v>-468</v>
      </c>
      <c r="N134" s="242">
        <f>J134/D134-1</f>
        <v>-1.8963796388712484E-2</v>
      </c>
      <c r="O134" s="241">
        <f>J134-D134</f>
        <v>-209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6066</v>
      </c>
      <c r="D135" s="259">
        <v>8246</v>
      </c>
      <c r="E135" s="259">
        <v>6650</v>
      </c>
      <c r="F135" s="259">
        <v>8525</v>
      </c>
      <c r="G135" s="263">
        <f>IFERROR(F135/E135-1,"-")</f>
        <v>0.28195488721804507</v>
      </c>
      <c r="H135" s="259">
        <f t="shared" ref="H135:H138" si="14">F135-E135</f>
        <v>1875</v>
      </c>
      <c r="I135" s="261">
        <f>F135/F$134</f>
        <v>0.75576241134751776</v>
      </c>
      <c r="J135" s="259">
        <v>8441</v>
      </c>
      <c r="K135" s="260">
        <f t="shared" ref="K135:K138" si="15">J135/J$134</f>
        <v>0.78070662227155008</v>
      </c>
      <c r="L135" s="261">
        <f t="shared" ref="L135:L138" si="16">J135/F135-1</f>
        <v>-9.8533724340176265E-3</v>
      </c>
      <c r="M135" s="262">
        <f t="shared" ref="M135:M138" si="17">J135-F135</f>
        <v>-84</v>
      </c>
      <c r="N135" s="260">
        <f t="shared" ref="N135:N138" si="18">J135/D135-1</f>
        <v>2.364782925054576E-2</v>
      </c>
      <c r="O135" s="259">
        <f t="shared" ref="O135:O138" si="19">J135-D135</f>
        <v>195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71</v>
      </c>
      <c r="F136" s="265">
        <v>0</v>
      </c>
      <c r="G136" s="269">
        <f t="shared" ref="G136:G138" si="20">IFERROR(F136/E136-1,"-")</f>
        <v>-1</v>
      </c>
      <c r="H136" s="265">
        <f t="shared" si="14"/>
        <v>-71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8246</v>
      </c>
      <c r="E137" s="265">
        <v>6579</v>
      </c>
      <c r="F137" s="265">
        <v>8525</v>
      </c>
      <c r="G137" s="267">
        <f t="shared" si="20"/>
        <v>0.29578963368293043</v>
      </c>
      <c r="H137" s="265">
        <f t="shared" si="14"/>
        <v>1946</v>
      </c>
      <c r="I137" s="277">
        <f t="shared" si="21"/>
        <v>0.75576241134751776</v>
      </c>
      <c r="J137" s="265">
        <v>8441</v>
      </c>
      <c r="K137" s="271">
        <f t="shared" si="15"/>
        <v>0.78070662227155008</v>
      </c>
      <c r="L137" s="273">
        <f t="shared" si="16"/>
        <v>-9.8533724340176265E-3</v>
      </c>
      <c r="M137" s="272">
        <f t="shared" si="17"/>
        <v>-84</v>
      </c>
      <c r="N137" s="271">
        <f t="shared" si="18"/>
        <v>2.364782925054576E-2</v>
      </c>
      <c r="O137" s="265">
        <f t="shared" si="19"/>
        <v>195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715</v>
      </c>
      <c r="D138" s="259">
        <v>2775</v>
      </c>
      <c r="E138" s="259">
        <v>2468</v>
      </c>
      <c r="F138" s="259">
        <v>2755</v>
      </c>
      <c r="G138" s="263">
        <f t="shared" si="20"/>
        <v>0.11628849270664499</v>
      </c>
      <c r="H138" s="259">
        <f t="shared" si="14"/>
        <v>287</v>
      </c>
      <c r="I138" s="261">
        <f t="shared" si="21"/>
        <v>0.24423758865248227</v>
      </c>
      <c r="J138" s="259">
        <v>2371</v>
      </c>
      <c r="K138" s="260">
        <f t="shared" si="15"/>
        <v>0.21929337772844987</v>
      </c>
      <c r="L138" s="261">
        <f t="shared" si="16"/>
        <v>-0.13938294010889296</v>
      </c>
      <c r="M138" s="262">
        <f t="shared" si="17"/>
        <v>-384</v>
      </c>
      <c r="N138" s="260">
        <f t="shared" si="18"/>
        <v>-0.14558558558558554</v>
      </c>
      <c r="O138" s="259">
        <f t="shared" si="19"/>
        <v>-404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AEB34-75DC-4C0F-9BB9-E196D964FBB2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1763</v>
      </c>
      <c r="D6" s="256">
        <v>18780</v>
      </c>
      <c r="E6" s="256">
        <v>10551</v>
      </c>
      <c r="F6" s="257">
        <f>E6/$E$6</f>
        <v>1</v>
      </c>
      <c r="G6" s="256">
        <v>12385</v>
      </c>
      <c r="H6" s="257">
        <f>G6/E6-1</f>
        <v>0.17382238650364901</v>
      </c>
      <c r="I6" s="256">
        <f>G6-E6</f>
        <v>1834</v>
      </c>
      <c r="J6" s="257">
        <f>G6/$G$6</f>
        <v>1</v>
      </c>
      <c r="K6" s="256">
        <v>10024</v>
      </c>
      <c r="L6" s="257">
        <f t="shared" ref="L6:L12" si="0">K6/G6-1</f>
        <v>-0.19063383124747679</v>
      </c>
      <c r="M6" s="256">
        <f t="shared" ref="M6:M12" si="1">K6-G6</f>
        <v>-2361</v>
      </c>
      <c r="N6" s="257">
        <f>K6/$K$6</f>
        <v>1</v>
      </c>
      <c r="O6" s="256">
        <v>8568</v>
      </c>
      <c r="P6" s="257">
        <f t="shared" ref="P6:P11" si="2">O6/K6-1</f>
        <v>-0.14525139664804465</v>
      </c>
      <c r="Q6" s="256">
        <f t="shared" ref="Q6:Q12" si="3">O6-K6</f>
        <v>-1456</v>
      </c>
      <c r="R6" s="257">
        <f>O6/C6-1</f>
        <v>3.8598979013045946</v>
      </c>
      <c r="S6" s="256">
        <f>O6-C6</f>
        <v>6805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1146</v>
      </c>
      <c r="D7" s="259">
        <v>16017</v>
      </c>
      <c r="E7" s="259">
        <v>7520</v>
      </c>
      <c r="F7" s="260">
        <f t="shared" ref="F7:F12" si="4">E7/$E$6</f>
        <v>0.71272865131267182</v>
      </c>
      <c r="G7" s="259">
        <v>8919</v>
      </c>
      <c r="H7" s="261">
        <f>G7/E7-1</f>
        <v>0.18603723404255312</v>
      </c>
      <c r="I7" s="262">
        <f>G7-E7</f>
        <v>1399</v>
      </c>
      <c r="J7" s="260">
        <f>G7/$G$6</f>
        <v>0.72014533710133222</v>
      </c>
      <c r="K7" s="259">
        <v>7092</v>
      </c>
      <c r="L7" s="263">
        <f t="shared" si="0"/>
        <v>-0.20484359233097882</v>
      </c>
      <c r="M7" s="264">
        <f t="shared" si="1"/>
        <v>-1827</v>
      </c>
      <c r="N7" s="260">
        <f>K7/$K$6</f>
        <v>0.70750199521149237</v>
      </c>
      <c r="O7" s="259">
        <v>5739</v>
      </c>
      <c r="P7" s="261">
        <f t="shared" si="2"/>
        <v>-0.19077834179357023</v>
      </c>
      <c r="Q7" s="262">
        <f t="shared" si="3"/>
        <v>-1353</v>
      </c>
      <c r="R7" s="261">
        <f t="shared" ref="R7:R10" si="5">O7/C7-1</f>
        <v>4.0078534031413611</v>
      </c>
      <c r="S7" s="262">
        <f t="shared" ref="S7:S10" si="6">O7-C7</f>
        <v>4593</v>
      </c>
      <c r="T7" s="260">
        <f>O7/$O$6</f>
        <v>0.6698179271708683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514</v>
      </c>
      <c r="D8" s="265">
        <v>1473</v>
      </c>
      <c r="E8" s="265">
        <v>3286</v>
      </c>
      <c r="F8" s="266">
        <f t="shared" si="4"/>
        <v>0.31143967396455313</v>
      </c>
      <c r="G8" s="265">
        <v>4136</v>
      </c>
      <c r="H8" s="267">
        <f>IFERROR(G8/E8-1,"-")</f>
        <v>0.25867315885575159</v>
      </c>
      <c r="I8" s="268">
        <f t="shared" ref="I8:I12" si="7">G8-E8</f>
        <v>850</v>
      </c>
      <c r="J8" s="266">
        <f t="shared" ref="J8:J12" si="8">G8/$G$6</f>
        <v>0.33395236172789666</v>
      </c>
      <c r="K8" s="265">
        <v>3974</v>
      </c>
      <c r="L8" s="269">
        <f>IFERROR(K8/G8-1,"-")</f>
        <v>-3.9168278529980616E-2</v>
      </c>
      <c r="M8" s="270">
        <f>IF(G8=0,"nd",K8-G8)</f>
        <v>-162</v>
      </c>
      <c r="N8" s="271">
        <f t="shared" ref="N8:N12" si="9">K8/$K$6</f>
        <v>0.39644852354349563</v>
      </c>
      <c r="O8" s="265">
        <v>1846</v>
      </c>
      <c r="P8" s="269">
        <f>IFERROR(O8/K8-1,"-")</f>
        <v>-0.53548062405636632</v>
      </c>
      <c r="Q8" s="272">
        <f t="shared" si="3"/>
        <v>-2128</v>
      </c>
      <c r="R8" s="269">
        <f>IFERROR(O8/C8-1,"-")</f>
        <v>2.5914396887159534</v>
      </c>
      <c r="S8" s="272">
        <f t="shared" si="6"/>
        <v>1332</v>
      </c>
      <c r="T8" s="271">
        <f t="shared" ref="T8:T12" si="10">O8/$O$6</f>
        <v>0.21545284780578899</v>
      </c>
      <c r="V8" s="29"/>
      <c r="W8" s="81"/>
      <c r="AE8" s="1"/>
    </row>
    <row r="9" spans="1:31" s="4" customFormat="1" x14ac:dyDescent="0.25">
      <c r="B9" s="99" t="s">
        <v>63</v>
      </c>
      <c r="C9" s="265">
        <v>632</v>
      </c>
      <c r="D9" s="265">
        <v>0</v>
      </c>
      <c r="E9" s="265">
        <v>4234</v>
      </c>
      <c r="F9" s="271">
        <f t="shared" si="4"/>
        <v>0.40128897734811864</v>
      </c>
      <c r="G9" s="265">
        <v>4783</v>
      </c>
      <c r="H9" s="267">
        <f>IFERROR(G9/E9-1,"-")</f>
        <v>0.12966461974492205</v>
      </c>
      <c r="I9" s="272">
        <f t="shared" si="7"/>
        <v>549</v>
      </c>
      <c r="J9" s="271">
        <f t="shared" si="8"/>
        <v>0.38619297537343561</v>
      </c>
      <c r="K9" s="265">
        <v>3118</v>
      </c>
      <c r="L9" s="269">
        <f>IFERROR(K9/G9-1,"-")</f>
        <v>-0.34810788208237509</v>
      </c>
      <c r="M9" s="270">
        <f>IF(G9=0,"nd",K9-G9)</f>
        <v>-1665</v>
      </c>
      <c r="N9" s="271">
        <f t="shared" si="9"/>
        <v>0.31105347166799679</v>
      </c>
      <c r="O9" s="265">
        <v>3893</v>
      </c>
      <c r="P9" s="269">
        <f t="shared" si="2"/>
        <v>0.248556767158435</v>
      </c>
      <c r="Q9" s="272">
        <f t="shared" si="3"/>
        <v>775</v>
      </c>
      <c r="R9" s="273">
        <f t="shared" si="5"/>
        <v>5.1598101265822782</v>
      </c>
      <c r="S9" s="272">
        <f t="shared" si="6"/>
        <v>3261</v>
      </c>
      <c r="T9" s="271">
        <f t="shared" si="10"/>
        <v>0.45436507936507936</v>
      </c>
      <c r="V9" s="29"/>
      <c r="W9" s="81"/>
      <c r="AE9" s="1"/>
    </row>
    <row r="10" spans="1:31" s="4" customFormat="1" x14ac:dyDescent="0.25">
      <c r="B10" s="258" t="s">
        <v>197</v>
      </c>
      <c r="C10" s="274">
        <v>617</v>
      </c>
      <c r="D10" s="274">
        <v>2763</v>
      </c>
      <c r="E10" s="274">
        <v>3031</v>
      </c>
      <c r="F10" s="275">
        <f>IFERROR(E10/$E$6,"-")</f>
        <v>0.28727134868732823</v>
      </c>
      <c r="G10" s="274">
        <v>3466</v>
      </c>
      <c r="H10" s="263">
        <f>IFERROR(G10/E10-1,"-")</f>
        <v>0.14351699109204885</v>
      </c>
      <c r="I10" s="264">
        <f>IFERROR(G10-E10,"-")</f>
        <v>435</v>
      </c>
      <c r="J10" s="275">
        <f>IFERROR(G10/$G$6,"-")</f>
        <v>0.27985466289866773</v>
      </c>
      <c r="K10" s="274">
        <v>2932</v>
      </c>
      <c r="L10" s="263">
        <f>IFERROR(K10/G10-1,"-")</f>
        <v>-0.15406809001731103</v>
      </c>
      <c r="M10" s="264">
        <f>IFERROR(K10-G10,"-")</f>
        <v>-534</v>
      </c>
      <c r="N10" s="275">
        <f>IFERROR(K10/$K$6,"-")</f>
        <v>0.29249800478850757</v>
      </c>
      <c r="O10" s="274">
        <v>2829</v>
      </c>
      <c r="P10" s="263">
        <f>IFERROR(O10/K10-1,"-")</f>
        <v>-3.5129604365620737E-2</v>
      </c>
      <c r="Q10" s="264">
        <f>IFERROR(O10-K10,"-")</f>
        <v>-103</v>
      </c>
      <c r="R10" s="263">
        <f t="shared" si="5"/>
        <v>3.585089141004862</v>
      </c>
      <c r="S10" s="264">
        <f t="shared" si="6"/>
        <v>2212</v>
      </c>
      <c r="T10" s="275">
        <f>IFERROR(O10/$O$6,"-")</f>
        <v>0.33018207282913165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617</v>
      </c>
      <c r="D11" s="265">
        <v>2763</v>
      </c>
      <c r="E11" s="265">
        <v>3031</v>
      </c>
      <c r="F11" s="271">
        <f t="shared" si="4"/>
        <v>0.28727134868732823</v>
      </c>
      <c r="G11" s="265">
        <v>3466</v>
      </c>
      <c r="H11" s="273">
        <f t="shared" ref="H11:H12" si="11">G11/E11-1</f>
        <v>0.14351699109204885</v>
      </c>
      <c r="I11" s="272">
        <f t="shared" si="7"/>
        <v>435</v>
      </c>
      <c r="J11" s="271">
        <f t="shared" si="8"/>
        <v>0.27985466289866773</v>
      </c>
      <c r="K11" s="265">
        <v>2932</v>
      </c>
      <c r="L11" s="269">
        <f>K11/G11-1</f>
        <v>-0.15406809001731103</v>
      </c>
      <c r="M11" s="272">
        <f t="shared" si="1"/>
        <v>-534</v>
      </c>
      <c r="N11" s="271">
        <f t="shared" si="9"/>
        <v>0.29249800478850757</v>
      </c>
      <c r="O11" s="265">
        <v>0</v>
      </c>
      <c r="P11" s="273">
        <f t="shared" si="2"/>
        <v>-1</v>
      </c>
      <c r="Q11" s="272">
        <f t="shared" si="3"/>
        <v>-2932</v>
      </c>
      <c r="R11" s="273">
        <f t="shared" ref="R11:R12" si="12">O11/D11-1</f>
        <v>-1</v>
      </c>
      <c r="S11" s="272">
        <f t="shared" ref="S11:S12" si="13">O11-D11</f>
        <v>-2763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0</v>
      </c>
      <c r="D12" s="265">
        <v>0</v>
      </c>
      <c r="E12" s="265">
        <v>0</v>
      </c>
      <c r="F12" s="271">
        <f t="shared" si="4"/>
        <v>0</v>
      </c>
      <c r="G12" s="265">
        <v>0</v>
      </c>
      <c r="H12" s="273" t="e">
        <f t="shared" si="11"/>
        <v>#DIV/0!</v>
      </c>
      <c r="I12" s="272">
        <f t="shared" si="7"/>
        <v>0</v>
      </c>
      <c r="J12" s="271">
        <f t="shared" si="8"/>
        <v>0</v>
      </c>
      <c r="K12" s="265">
        <v>0</v>
      </c>
      <c r="L12" s="269" t="e">
        <f t="shared" si="0"/>
        <v>#DIV/0!</v>
      </c>
      <c r="M12" s="272">
        <f t="shared" si="1"/>
        <v>0</v>
      </c>
      <c r="N12" s="271">
        <f t="shared" si="9"/>
        <v>0</v>
      </c>
      <c r="O12" s="265">
        <v>0</v>
      </c>
      <c r="P12" s="273" t="e">
        <f>O12/K12-1</f>
        <v>#DIV/0!</v>
      </c>
      <c r="Q12" s="272">
        <f t="shared" si="3"/>
        <v>0</v>
      </c>
      <c r="R12" s="273" t="e">
        <f t="shared" si="12"/>
        <v>#DIV/0!</v>
      </c>
      <c r="S12" s="272">
        <f t="shared" si="13"/>
        <v>0</v>
      </c>
      <c r="T12" s="271">
        <f t="shared" si="10"/>
        <v>0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5.739 viajeros 
cuota: 67,0%</v>
      </c>
    </row>
    <row r="20" spans="27:27" x14ac:dyDescent="0.25">
      <c r="AA20" t="str">
        <f>CONCATENATE("Apartamentos: 
",FIXED(O10,0)," viajeros
cuota: ",FIXED(T10*100,1),"%")</f>
        <v>Apartamentos: 
2.829 viajeros
cuota: 33,0%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204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20058</v>
      </c>
      <c r="D134" s="241">
        <v>34195</v>
      </c>
      <c r="E134" s="241">
        <v>19943</v>
      </c>
      <c r="F134" s="241">
        <v>20738</v>
      </c>
      <c r="G134" s="242">
        <f>F134/E134-1</f>
        <v>3.9863611292182632E-2</v>
      </c>
      <c r="H134" s="241">
        <f>F134-E134</f>
        <v>795</v>
      </c>
      <c r="I134" s="242">
        <f>F134/F$134</f>
        <v>1</v>
      </c>
      <c r="J134" s="241">
        <v>18376</v>
      </c>
      <c r="K134" s="242">
        <f>J134/J$134</f>
        <v>1</v>
      </c>
      <c r="L134" s="242">
        <f>J134/F134-1</f>
        <v>-0.1138971935577201</v>
      </c>
      <c r="M134" s="241">
        <f>J134-F134</f>
        <v>-2362</v>
      </c>
      <c r="N134" s="242">
        <f>J134/D134-1</f>
        <v>-0.46261149290831993</v>
      </c>
      <c r="O134" s="241">
        <f>J134-D134</f>
        <v>-15819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16366</v>
      </c>
      <c r="D135" s="259">
        <v>29524</v>
      </c>
      <c r="E135" s="259">
        <v>14679</v>
      </c>
      <c r="F135" s="259">
        <v>14638</v>
      </c>
      <c r="G135" s="263">
        <f>IFERROR(F135/E135-1,"-")</f>
        <v>-2.7931057973976658E-3</v>
      </c>
      <c r="H135" s="259">
        <f t="shared" ref="H135:H138" si="14">F135-E135</f>
        <v>-41</v>
      </c>
      <c r="I135" s="261">
        <f>F135/F$134</f>
        <v>0.70585398784839426</v>
      </c>
      <c r="J135" s="259">
        <v>13022</v>
      </c>
      <c r="K135" s="260">
        <f t="shared" ref="K135:K138" si="15">J135/J$134</f>
        <v>0.70864170657379189</v>
      </c>
      <c r="L135" s="261">
        <f t="shared" ref="L135:L138" si="16">J135/F135-1</f>
        <v>-0.11039759529990434</v>
      </c>
      <c r="M135" s="262">
        <f t="shared" ref="M135:M138" si="17">J135-F135</f>
        <v>-1616</v>
      </c>
      <c r="N135" s="260">
        <f t="shared" ref="N135:N138" si="18">J135/D135-1</f>
        <v>-0.55893510364449261</v>
      </c>
      <c r="O135" s="259">
        <f t="shared" ref="O135:O138" si="19">J135-D135</f>
        <v>-16502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9339</v>
      </c>
      <c r="E136" s="265">
        <v>5415</v>
      </c>
      <c r="F136" s="265">
        <v>7999</v>
      </c>
      <c r="G136" s="269">
        <f t="shared" ref="G136:G138" si="20">IFERROR(F136/E136-1,"-")</f>
        <v>0.47719298245614028</v>
      </c>
      <c r="H136" s="265">
        <f t="shared" si="14"/>
        <v>2584</v>
      </c>
      <c r="I136" s="273">
        <f t="shared" ref="I136:I138" si="21">F136/F$134</f>
        <v>0.3857170411804417</v>
      </c>
      <c r="J136" s="265">
        <v>6701</v>
      </c>
      <c r="K136" s="271">
        <f t="shared" si="15"/>
        <v>0.364660426643448</v>
      </c>
      <c r="L136" s="273">
        <f t="shared" si="16"/>
        <v>-0.16227028378547315</v>
      </c>
      <c r="M136" s="272">
        <f t="shared" si="17"/>
        <v>-1298</v>
      </c>
      <c r="N136" s="271">
        <f t="shared" si="18"/>
        <v>-0.28247135667630363</v>
      </c>
      <c r="O136" s="265">
        <f t="shared" si="19"/>
        <v>-2638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20185</v>
      </c>
      <c r="E137" s="265">
        <v>9264</v>
      </c>
      <c r="F137" s="265">
        <v>6639</v>
      </c>
      <c r="G137" s="267">
        <f t="shared" si="20"/>
        <v>-0.28335492227979275</v>
      </c>
      <c r="H137" s="265">
        <f t="shared" si="14"/>
        <v>-2625</v>
      </c>
      <c r="I137" s="277">
        <f t="shared" si="21"/>
        <v>0.32013694666795256</v>
      </c>
      <c r="J137" s="265">
        <v>6321</v>
      </c>
      <c r="K137" s="271">
        <f t="shared" si="15"/>
        <v>0.34398127993034394</v>
      </c>
      <c r="L137" s="273">
        <f t="shared" si="16"/>
        <v>-4.7898779936737412E-2</v>
      </c>
      <c r="M137" s="272">
        <f t="shared" si="17"/>
        <v>-318</v>
      </c>
      <c r="N137" s="271">
        <f t="shared" si="18"/>
        <v>-0.68684666831805796</v>
      </c>
      <c r="O137" s="265">
        <f t="shared" si="19"/>
        <v>-13864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3692</v>
      </c>
      <c r="D138" s="259">
        <v>4671</v>
      </c>
      <c r="E138" s="259">
        <v>5264</v>
      </c>
      <c r="F138" s="259">
        <v>6100</v>
      </c>
      <c r="G138" s="263">
        <f t="shared" si="20"/>
        <v>0.15881458966565343</v>
      </c>
      <c r="H138" s="259">
        <f t="shared" si="14"/>
        <v>836</v>
      </c>
      <c r="I138" s="261">
        <f t="shared" si="21"/>
        <v>0.29414601215160574</v>
      </c>
      <c r="J138" s="259">
        <v>5354</v>
      </c>
      <c r="K138" s="260">
        <f t="shared" si="15"/>
        <v>0.29135829342620811</v>
      </c>
      <c r="L138" s="261">
        <f t="shared" si="16"/>
        <v>-0.12229508196721306</v>
      </c>
      <c r="M138" s="262">
        <f t="shared" si="17"/>
        <v>-746</v>
      </c>
      <c r="N138" s="260">
        <f t="shared" si="18"/>
        <v>0.14622136587454504</v>
      </c>
      <c r="O138" s="259">
        <f t="shared" si="19"/>
        <v>683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A2605-CB50-48AA-9992-223EFDB405C1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190562</v>
      </c>
      <c r="D6" s="256">
        <v>384545</v>
      </c>
      <c r="E6" s="256">
        <v>582661</v>
      </c>
      <c r="F6" s="257">
        <f>E6/$E$6</f>
        <v>1</v>
      </c>
      <c r="G6" s="256">
        <v>610630</v>
      </c>
      <c r="H6" s="257">
        <f>G6/E6-1</f>
        <v>4.8002183087592964E-2</v>
      </c>
      <c r="I6" s="256">
        <f>G6-E6</f>
        <v>27969</v>
      </c>
      <c r="J6" s="257">
        <f>G6/$G$6</f>
        <v>1</v>
      </c>
      <c r="K6" s="256">
        <v>602747</v>
      </c>
      <c r="L6" s="257">
        <f>K6/G6-1</f>
        <v>-1.2909617935574769E-2</v>
      </c>
      <c r="M6" s="256">
        <f>K6-G6</f>
        <v>-7883</v>
      </c>
      <c r="N6" s="257">
        <f>K6/$K$6</f>
        <v>1</v>
      </c>
      <c r="O6" s="256">
        <v>610314</v>
      </c>
      <c r="P6" s="257">
        <f>O6/K6-1</f>
        <v>1.2554189402850691E-2</v>
      </c>
      <c r="Q6" s="256">
        <f>O6-K6</f>
        <v>7567</v>
      </c>
      <c r="R6" s="257">
        <f>IFERROR(O6/C6-1,"-")</f>
        <v>2.2027056810906687</v>
      </c>
      <c r="S6" s="256">
        <f>O6-C6</f>
        <v>419752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20277</v>
      </c>
      <c r="D7" s="265">
        <v>137416</v>
      </c>
      <c r="E7" s="265">
        <v>118869</v>
      </c>
      <c r="F7" s="271">
        <f t="shared" ref="F7:F16" si="0">E7/$E$6</f>
        <v>0.20401056532014328</v>
      </c>
      <c r="G7" s="265">
        <v>103873</v>
      </c>
      <c r="H7" s="273">
        <f>G7/E7-1</f>
        <v>-0.12615568398825594</v>
      </c>
      <c r="I7" s="272">
        <f>G7-E7</f>
        <v>-14996</v>
      </c>
      <c r="J7" s="271">
        <f>G7/$G$6</f>
        <v>0.17010792132715391</v>
      </c>
      <c r="K7" s="265">
        <v>88842</v>
      </c>
      <c r="L7" s="273">
        <f>K7/G7-1</f>
        <v>-0.14470555389754802</v>
      </c>
      <c r="M7" s="272">
        <f>K7-G7</f>
        <v>-15031</v>
      </c>
      <c r="N7" s="271">
        <f>K7/$K$6</f>
        <v>0.14739517575367442</v>
      </c>
      <c r="O7" s="265">
        <v>80599</v>
      </c>
      <c r="P7" s="273">
        <f>O7/K7-1</f>
        <v>-9.2782692870489236E-2</v>
      </c>
      <c r="Q7" s="272">
        <f>O7-K7</f>
        <v>-8243</v>
      </c>
      <c r="R7" s="273">
        <f t="shared" ref="R7:R16" si="1">IFERROR(O7/C7-1,"-")</f>
        <v>2.9748976673077872</v>
      </c>
      <c r="S7" s="272">
        <f t="shared" ref="S7:S16" si="2">O7-C7</f>
        <v>60322</v>
      </c>
      <c r="T7" s="271">
        <f>O7/$O$6</f>
        <v>0.13206152898344131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13953</v>
      </c>
      <c r="D8" s="265">
        <v>41134</v>
      </c>
      <c r="E8" s="265">
        <v>69906</v>
      </c>
      <c r="F8" s="271">
        <f t="shared" si="0"/>
        <v>0.11997713936577187</v>
      </c>
      <c r="G8" s="265">
        <v>63702</v>
      </c>
      <c r="H8" s="273">
        <f t="shared" ref="H8:H16" si="3">G8/E8-1</f>
        <v>-8.8747746974508601E-2</v>
      </c>
      <c r="I8" s="272">
        <f t="shared" ref="I8:I16" si="4">G8-E8</f>
        <v>-6204</v>
      </c>
      <c r="J8" s="271">
        <f t="shared" ref="J8:J16" si="5">G8/$G$6</f>
        <v>0.10432176604490444</v>
      </c>
      <c r="K8" s="265">
        <v>61151</v>
      </c>
      <c r="L8" s="273">
        <f t="shared" ref="L8:L16" si="6">K8/G8-1</f>
        <v>-4.0045838435213921E-2</v>
      </c>
      <c r="M8" s="272">
        <f t="shared" ref="M8:M16" si="7">K8-G8</f>
        <v>-2551</v>
      </c>
      <c r="N8" s="271">
        <f t="shared" ref="N8:N16" si="8">K8/$K$6</f>
        <v>0.10145384381838483</v>
      </c>
      <c r="O8" s="265">
        <v>63846</v>
      </c>
      <c r="P8" s="273">
        <f t="shared" ref="P8:P16" si="9">O8/K8-1</f>
        <v>4.4071233503949259E-2</v>
      </c>
      <c r="Q8" s="272">
        <f t="shared" ref="Q8:Q16" si="10">O8-K8</f>
        <v>2695</v>
      </c>
      <c r="R8" s="273">
        <f t="shared" si="1"/>
        <v>3.5757901526553431</v>
      </c>
      <c r="S8" s="272">
        <f t="shared" si="2"/>
        <v>49893</v>
      </c>
      <c r="T8" s="271">
        <f t="shared" ref="T8:T16" si="11">O8/$O$6</f>
        <v>0.1046117244565912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2321</v>
      </c>
      <c r="E9" s="265">
        <v>2543</v>
      </c>
      <c r="F9" s="266">
        <f t="shared" si="0"/>
        <v>4.3644589220833384E-3</v>
      </c>
      <c r="G9" s="265">
        <v>13397</v>
      </c>
      <c r="H9" s="277">
        <f t="shared" si="3"/>
        <v>4.2681871804954774</v>
      </c>
      <c r="I9" s="268">
        <f t="shared" si="4"/>
        <v>10854</v>
      </c>
      <c r="J9" s="266">
        <f t="shared" si="5"/>
        <v>2.19396361135221E-2</v>
      </c>
      <c r="K9" s="265">
        <v>7210</v>
      </c>
      <c r="L9" s="273">
        <f t="shared" si="6"/>
        <v>-0.46181981040531461</v>
      </c>
      <c r="M9" s="272">
        <f t="shared" si="7"/>
        <v>-6187</v>
      </c>
      <c r="N9" s="271">
        <f t="shared" si="8"/>
        <v>1.1961901096148135E-2</v>
      </c>
      <c r="O9" s="265">
        <v>4833</v>
      </c>
      <c r="P9" s="273">
        <f t="shared" si="9"/>
        <v>-0.32968099861303746</v>
      </c>
      <c r="Q9" s="272">
        <f t="shared" si="10"/>
        <v>-2377</v>
      </c>
      <c r="R9" s="273">
        <f t="shared" si="1"/>
        <v>3.3036509349955478</v>
      </c>
      <c r="S9" s="272">
        <f t="shared" si="2"/>
        <v>3710</v>
      </c>
      <c r="T9" s="271">
        <f t="shared" si="11"/>
        <v>7.9188745465448938E-3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66876</v>
      </c>
      <c r="E10" s="265">
        <v>197068</v>
      </c>
      <c r="F10" s="271">
        <f t="shared" si="0"/>
        <v>0.3382206806359101</v>
      </c>
      <c r="G10" s="265">
        <v>205761</v>
      </c>
      <c r="H10" s="273">
        <f t="shared" si="3"/>
        <v>4.4111677187569809E-2</v>
      </c>
      <c r="I10" s="272">
        <f t="shared" si="4"/>
        <v>8693</v>
      </c>
      <c r="J10" s="271">
        <f t="shared" si="5"/>
        <v>0.33696510161636345</v>
      </c>
      <c r="K10" s="265">
        <v>223593</v>
      </c>
      <c r="L10" s="273">
        <f t="shared" si="6"/>
        <v>8.6663653462026424E-2</v>
      </c>
      <c r="M10" s="272">
        <f t="shared" si="7"/>
        <v>17832</v>
      </c>
      <c r="N10" s="271">
        <f t="shared" si="8"/>
        <v>0.37095663686422331</v>
      </c>
      <c r="O10" s="265">
        <v>232483</v>
      </c>
      <c r="P10" s="273">
        <f t="shared" si="9"/>
        <v>3.9759742031280076E-2</v>
      </c>
      <c r="Q10" s="272">
        <f t="shared" si="10"/>
        <v>8890</v>
      </c>
      <c r="R10" s="273">
        <f t="shared" si="1"/>
        <v>3.9401402464938373</v>
      </c>
      <c r="S10" s="272">
        <f t="shared" si="2"/>
        <v>185423</v>
      </c>
      <c r="T10" s="271">
        <f>O10/$O$6</f>
        <v>0.38092359015195459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25544</v>
      </c>
      <c r="E11" s="265">
        <v>24458</v>
      </c>
      <c r="F11" s="266">
        <f t="shared" si="0"/>
        <v>4.1976380777158588E-2</v>
      </c>
      <c r="G11" s="265">
        <v>31500</v>
      </c>
      <c r="H11" s="277">
        <f t="shared" si="3"/>
        <v>0.28792215226101892</v>
      </c>
      <c r="I11" s="268">
        <f t="shared" si="4"/>
        <v>7042</v>
      </c>
      <c r="J11" s="266">
        <f t="shared" si="5"/>
        <v>5.1586066848992022E-2</v>
      </c>
      <c r="K11" s="265">
        <v>28196</v>
      </c>
      <c r="L11" s="273">
        <f t="shared" si="6"/>
        <v>-0.10488888888888892</v>
      </c>
      <c r="M11" s="272">
        <f t="shared" si="7"/>
        <v>-3304</v>
      </c>
      <c r="N11" s="271">
        <f t="shared" si="8"/>
        <v>4.6779162733286105E-2</v>
      </c>
      <c r="O11" s="265">
        <v>33627</v>
      </c>
      <c r="P11" s="273">
        <f t="shared" si="9"/>
        <v>0.19261597389700658</v>
      </c>
      <c r="Q11" s="272">
        <f t="shared" si="10"/>
        <v>5431</v>
      </c>
      <c r="R11" s="273">
        <f t="shared" si="1"/>
        <v>3.6652330743618204</v>
      </c>
      <c r="S11" s="272">
        <f t="shared" si="2"/>
        <v>26419</v>
      </c>
      <c r="T11" s="271">
        <f t="shared" si="11"/>
        <v>5.5097867655010374E-2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48582</v>
      </c>
      <c r="E12" s="265">
        <v>75501</v>
      </c>
      <c r="F12" s="271">
        <f t="shared" si="0"/>
        <v>0.12957963549988757</v>
      </c>
      <c r="G12" s="265">
        <v>88192</v>
      </c>
      <c r="H12" s="273">
        <f t="shared" si="3"/>
        <v>0.16809048886769706</v>
      </c>
      <c r="I12" s="272">
        <f t="shared" si="4"/>
        <v>12691</v>
      </c>
      <c r="J12" s="271">
        <f t="shared" si="5"/>
        <v>0.14442788595385095</v>
      </c>
      <c r="K12" s="265">
        <v>92234</v>
      </c>
      <c r="L12" s="273">
        <f t="shared" si="6"/>
        <v>4.5831821480406321E-2</v>
      </c>
      <c r="M12" s="272">
        <f t="shared" si="7"/>
        <v>4042</v>
      </c>
      <c r="N12" s="271">
        <f t="shared" si="8"/>
        <v>0.15302274420279155</v>
      </c>
      <c r="O12" s="265">
        <v>105634</v>
      </c>
      <c r="P12" s="273">
        <f t="shared" si="9"/>
        <v>0.14528265064943513</v>
      </c>
      <c r="Q12" s="272">
        <f t="shared" si="10"/>
        <v>13400</v>
      </c>
      <c r="R12" s="273">
        <f t="shared" si="1"/>
        <v>2.9210838901262064</v>
      </c>
      <c r="S12" s="272">
        <f t="shared" si="2"/>
        <v>78694</v>
      </c>
      <c r="T12" s="271">
        <f t="shared" si="11"/>
        <v>0.17308139744459408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9042</v>
      </c>
      <c r="E13" s="265">
        <v>18683</v>
      </c>
      <c r="F13" s="266">
        <f t="shared" si="0"/>
        <v>3.2064957153473461E-2</v>
      </c>
      <c r="G13" s="265">
        <v>23106</v>
      </c>
      <c r="H13" s="277">
        <f t="shared" si="3"/>
        <v>0.23673928169994118</v>
      </c>
      <c r="I13" s="268">
        <f t="shared" si="4"/>
        <v>4423</v>
      </c>
      <c r="J13" s="266">
        <f t="shared" si="5"/>
        <v>3.7839608273422531E-2</v>
      </c>
      <c r="K13" s="265">
        <v>20343</v>
      </c>
      <c r="L13" s="273">
        <f t="shared" si="6"/>
        <v>-0.11957933004414434</v>
      </c>
      <c r="M13" s="272">
        <f t="shared" si="7"/>
        <v>-2763</v>
      </c>
      <c r="N13" s="271">
        <f t="shared" si="8"/>
        <v>3.3750479056718657E-2</v>
      </c>
      <c r="O13" s="265">
        <v>19090</v>
      </c>
      <c r="P13" s="273">
        <f t="shared" si="9"/>
        <v>-6.1593668583788008E-2</v>
      </c>
      <c r="Q13" s="272">
        <f t="shared" si="10"/>
        <v>-1253</v>
      </c>
      <c r="R13" s="273">
        <f t="shared" si="1"/>
        <v>1.5610410517842768</v>
      </c>
      <c r="S13" s="272">
        <f t="shared" si="2"/>
        <v>11636</v>
      </c>
      <c r="T13" s="271">
        <f t="shared" si="11"/>
        <v>3.1278980983559281E-2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23814</v>
      </c>
      <c r="E14" s="265">
        <v>15534</v>
      </c>
      <c r="F14" s="271">
        <f t="shared" si="0"/>
        <v>2.6660442349839785E-2</v>
      </c>
      <c r="G14" s="265">
        <v>18834</v>
      </c>
      <c r="H14" s="273">
        <f t="shared" si="3"/>
        <v>0.21243723445345686</v>
      </c>
      <c r="I14" s="272">
        <f t="shared" si="4"/>
        <v>3300</v>
      </c>
      <c r="J14" s="271">
        <f t="shared" si="5"/>
        <v>3.0843555016949707E-2</v>
      </c>
      <c r="K14" s="265">
        <v>15150</v>
      </c>
      <c r="L14" s="273">
        <f t="shared" si="6"/>
        <v>-0.19560369544440903</v>
      </c>
      <c r="M14" s="272">
        <f t="shared" si="7"/>
        <v>-3684</v>
      </c>
      <c r="N14" s="271">
        <f t="shared" si="8"/>
        <v>2.5134923939895179E-2</v>
      </c>
      <c r="O14" s="265">
        <v>14655</v>
      </c>
      <c r="P14" s="273">
        <f t="shared" si="9"/>
        <v>-3.2673267326732702E-2</v>
      </c>
      <c r="Q14" s="272">
        <f t="shared" si="10"/>
        <v>-495</v>
      </c>
      <c r="R14" s="273">
        <f t="shared" si="1"/>
        <v>4.5743628756181058</v>
      </c>
      <c r="S14" s="272">
        <f t="shared" si="2"/>
        <v>12026</v>
      </c>
      <c r="T14" s="271">
        <f t="shared" si="11"/>
        <v>2.4012229770249412E-2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11048</v>
      </c>
      <c r="E15" s="265">
        <v>27158</v>
      </c>
      <c r="F15" s="266">
        <f t="shared" si="0"/>
        <v>4.6610293120699683E-2</v>
      </c>
      <c r="G15" s="265">
        <v>27541</v>
      </c>
      <c r="H15" s="277">
        <f t="shared" si="3"/>
        <v>1.4102658516827349E-2</v>
      </c>
      <c r="I15" s="268">
        <f t="shared" si="4"/>
        <v>383</v>
      </c>
      <c r="J15" s="266">
        <f t="shared" si="5"/>
        <v>4.5102598955177438E-2</v>
      </c>
      <c r="K15" s="265">
        <v>32909</v>
      </c>
      <c r="L15" s="273">
        <f t="shared" si="6"/>
        <v>0.19490940779201926</v>
      </c>
      <c r="M15" s="272">
        <f t="shared" si="7"/>
        <v>5368</v>
      </c>
      <c r="N15" s="271">
        <f t="shared" si="8"/>
        <v>5.4598363824291118E-2</v>
      </c>
      <c r="O15" s="265">
        <v>25581</v>
      </c>
      <c r="P15" s="273">
        <f t="shared" si="9"/>
        <v>-0.22267464827250905</v>
      </c>
      <c r="Q15" s="272">
        <f t="shared" si="10"/>
        <v>-7328</v>
      </c>
      <c r="R15" s="273">
        <f t="shared" si="1"/>
        <v>3.6133453561767359</v>
      </c>
      <c r="S15" s="272">
        <f t="shared" si="2"/>
        <v>20036</v>
      </c>
      <c r="T15" s="271">
        <f t="shared" si="11"/>
        <v>4.1914489918304348E-2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58373</v>
      </c>
      <c r="D16" s="265">
        <f>D6-SUM(D7:D15)</f>
        <v>18768</v>
      </c>
      <c r="E16" s="265">
        <f>E6-SUM(E7:E15)</f>
        <v>32941</v>
      </c>
      <c r="F16" s="271">
        <f t="shared" si="0"/>
        <v>5.653544685503234E-2</v>
      </c>
      <c r="G16" s="265">
        <f>G6-SUM(G7:G15)</f>
        <v>34724</v>
      </c>
      <c r="H16" s="273">
        <f t="shared" si="3"/>
        <v>5.4127075680762582E-2</v>
      </c>
      <c r="I16" s="272">
        <f t="shared" si="4"/>
        <v>1783</v>
      </c>
      <c r="J16" s="271">
        <f t="shared" si="5"/>
        <v>5.6865859849663462E-2</v>
      </c>
      <c r="K16" s="265">
        <f>K6-SUM(K7:K15)</f>
        <v>33119</v>
      </c>
      <c r="L16" s="273">
        <f t="shared" si="6"/>
        <v>-4.6221633452367183E-2</v>
      </c>
      <c r="M16" s="272">
        <f t="shared" si="7"/>
        <v>-1605</v>
      </c>
      <c r="N16" s="271">
        <f t="shared" si="8"/>
        <v>5.4946768710586701E-2</v>
      </c>
      <c r="O16" s="265">
        <f>O6-SUM(O7:O15)</f>
        <v>29966</v>
      </c>
      <c r="P16" s="273">
        <f t="shared" si="9"/>
        <v>-9.5202149823364279E-2</v>
      </c>
      <c r="Q16" s="272">
        <f t="shared" si="10"/>
        <v>-3153</v>
      </c>
      <c r="R16" s="273">
        <f t="shared" si="1"/>
        <v>-0.48664622342521369</v>
      </c>
      <c r="S16" s="272">
        <f t="shared" si="2"/>
        <v>-28407</v>
      </c>
      <c r="T16" s="271">
        <f t="shared" si="11"/>
        <v>4.9099316089750523E-2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F3751-DBF5-4645-9065-69CFDEDBE39E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113171</v>
      </c>
      <c r="D6" s="256">
        <v>155072</v>
      </c>
      <c r="E6" s="256">
        <v>329527</v>
      </c>
      <c r="F6" s="257">
        <f>E6/$E$6</f>
        <v>1</v>
      </c>
      <c r="G6" s="256">
        <v>355640</v>
      </c>
      <c r="H6" s="257">
        <f>G6/E6-1</f>
        <v>7.9243885933474312E-2</v>
      </c>
      <c r="I6" s="256">
        <f>G6-E6</f>
        <v>26113</v>
      </c>
      <c r="J6" s="257">
        <f>G6/$G$6</f>
        <v>1</v>
      </c>
      <c r="K6" s="256">
        <v>359830</v>
      </c>
      <c r="L6" s="257">
        <f>K6/G6-1</f>
        <v>1.1781576875492084E-2</v>
      </c>
      <c r="M6" s="256">
        <f>K6-G6</f>
        <v>4190</v>
      </c>
      <c r="N6" s="257">
        <f>K6/$K$6</f>
        <v>1</v>
      </c>
      <c r="O6" s="256">
        <v>378180</v>
      </c>
      <c r="P6" s="257">
        <f>O6/K6-1</f>
        <v>5.0996303810132648E-2</v>
      </c>
      <c r="Q6" s="256">
        <f>O6-K6</f>
        <v>18350</v>
      </c>
      <c r="R6" s="257">
        <f>IFERROR(O6/C6-1,"-")</f>
        <v>2.3416688020782708</v>
      </c>
      <c r="S6" s="256">
        <f>O6-C6</f>
        <v>265009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10899</v>
      </c>
      <c r="D7" s="265">
        <v>57500</v>
      </c>
      <c r="E7" s="265">
        <v>66436</v>
      </c>
      <c r="F7" s="271">
        <f t="shared" ref="F7:F16" si="0">E7/$E$6</f>
        <v>0.20161018672218059</v>
      </c>
      <c r="G7" s="265">
        <v>59643</v>
      </c>
      <c r="H7" s="273">
        <f>G7/E7-1</f>
        <v>-0.10224878078150401</v>
      </c>
      <c r="I7" s="272">
        <f>G7-E7</f>
        <v>-6793</v>
      </c>
      <c r="J7" s="271">
        <f>G7/$G$6</f>
        <v>0.16770610729951638</v>
      </c>
      <c r="K7" s="265">
        <v>54537</v>
      </c>
      <c r="L7" s="273">
        <f>K7/G7-1</f>
        <v>-8.5609375785926312E-2</v>
      </c>
      <c r="M7" s="272">
        <f>K7-G7</f>
        <v>-5106</v>
      </c>
      <c r="N7" s="271">
        <f>K7/$K$6</f>
        <v>0.15156323819581469</v>
      </c>
      <c r="O7" s="265">
        <v>44885</v>
      </c>
      <c r="P7" s="273">
        <f>O7/K7-1</f>
        <v>-0.17698076535196283</v>
      </c>
      <c r="Q7" s="272">
        <f>O7-K7</f>
        <v>-9652</v>
      </c>
      <c r="R7" s="273">
        <f t="shared" ref="R7:R16" si="1">IFERROR(O7/C7-1,"-")</f>
        <v>3.1182677309844937</v>
      </c>
      <c r="S7" s="272">
        <f t="shared" ref="S7:S16" si="2">O7-C7</f>
        <v>33986</v>
      </c>
      <c r="T7" s="271">
        <f>O7/$O$6</f>
        <v>0.11868686868686869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8874</v>
      </c>
      <c r="D8" s="265">
        <v>12365</v>
      </c>
      <c r="E8" s="265">
        <v>40782</v>
      </c>
      <c r="F8" s="271">
        <f t="shared" si="0"/>
        <v>0.12375920637762611</v>
      </c>
      <c r="G8" s="265">
        <v>36779</v>
      </c>
      <c r="H8" s="273">
        <f t="shared" ref="H8:H16" si="3">G8/E8-1</f>
        <v>-9.8156049237408616E-2</v>
      </c>
      <c r="I8" s="272">
        <f t="shared" ref="I8:I16" si="4">G8-E8</f>
        <v>-4003</v>
      </c>
      <c r="J8" s="271">
        <f t="shared" ref="J8:J16" si="5">G8/$G$6</f>
        <v>0.10341637611067371</v>
      </c>
      <c r="K8" s="265">
        <v>34129</v>
      </c>
      <c r="L8" s="273">
        <f t="shared" ref="L8:L16" si="6">K8/G8-1</f>
        <v>-7.2051986187770201E-2</v>
      </c>
      <c r="M8" s="272">
        <f t="shared" ref="M8:M16" si="7">K8-G8</f>
        <v>-2650</v>
      </c>
      <c r="N8" s="271">
        <f t="shared" ref="N8:N16" si="8">K8/$K$6</f>
        <v>9.484756690659478E-2</v>
      </c>
      <c r="O8" s="265">
        <v>37277</v>
      </c>
      <c r="P8" s="273">
        <f t="shared" ref="P8:P16" si="9">O8/K8-1</f>
        <v>9.2238272436930391E-2</v>
      </c>
      <c r="Q8" s="272">
        <f t="shared" ref="Q8:Q16" si="10">O8-K8</f>
        <v>3148</v>
      </c>
      <c r="R8" s="273">
        <f t="shared" si="1"/>
        <v>3.2006986702727067</v>
      </c>
      <c r="S8" s="272">
        <f t="shared" si="2"/>
        <v>28403</v>
      </c>
      <c r="T8" s="271">
        <f t="shared" ref="T8:T16" si="11">O8/$O$6</f>
        <v>9.8569464276270558E-2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1160</v>
      </c>
      <c r="E9" s="265">
        <v>1497</v>
      </c>
      <c r="F9" s="266">
        <f t="shared" si="0"/>
        <v>4.5428750906602493E-3</v>
      </c>
      <c r="G9" s="265">
        <v>3389</v>
      </c>
      <c r="H9" s="277">
        <f t="shared" si="3"/>
        <v>1.2638610554442216</v>
      </c>
      <c r="I9" s="268">
        <f t="shared" si="4"/>
        <v>1892</v>
      </c>
      <c r="J9" s="266">
        <f t="shared" si="5"/>
        <v>9.5292992914182886E-3</v>
      </c>
      <c r="K9" s="265">
        <v>2330</v>
      </c>
      <c r="L9" s="273">
        <f t="shared" si="6"/>
        <v>-0.31248155798170552</v>
      </c>
      <c r="M9" s="272">
        <f t="shared" si="7"/>
        <v>-1059</v>
      </c>
      <c r="N9" s="271">
        <f t="shared" si="8"/>
        <v>6.4752799933301833E-3</v>
      </c>
      <c r="O9" s="265">
        <v>1948</v>
      </c>
      <c r="P9" s="273">
        <f t="shared" si="9"/>
        <v>-0.16394849785407728</v>
      </c>
      <c r="Q9" s="272">
        <f t="shared" si="10"/>
        <v>-382</v>
      </c>
      <c r="R9" s="273">
        <f t="shared" si="1"/>
        <v>2.3299145299145301</v>
      </c>
      <c r="S9" s="272">
        <f t="shared" si="2"/>
        <v>1363</v>
      </c>
      <c r="T9" s="271">
        <f t="shared" si="11"/>
        <v>5.1509863028187637E-3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39205</v>
      </c>
      <c r="E10" s="265">
        <v>139217</v>
      </c>
      <c r="F10" s="271">
        <f t="shared" si="0"/>
        <v>0.4224752448206065</v>
      </c>
      <c r="G10" s="265">
        <v>149908</v>
      </c>
      <c r="H10" s="273">
        <f t="shared" si="3"/>
        <v>7.6793782368532515E-2</v>
      </c>
      <c r="I10" s="272">
        <f t="shared" si="4"/>
        <v>10691</v>
      </c>
      <c r="J10" s="271">
        <f t="shared" si="5"/>
        <v>0.42151613991676978</v>
      </c>
      <c r="K10" s="265">
        <v>158283</v>
      </c>
      <c r="L10" s="273">
        <f t="shared" si="6"/>
        <v>5.5867598793926998E-2</v>
      </c>
      <c r="M10" s="272">
        <f t="shared" si="7"/>
        <v>8375</v>
      </c>
      <c r="N10" s="271">
        <f t="shared" si="8"/>
        <v>0.4398827223966873</v>
      </c>
      <c r="O10" s="265">
        <v>177318</v>
      </c>
      <c r="P10" s="273">
        <f t="shared" si="9"/>
        <v>0.12025928242451811</v>
      </c>
      <c r="Q10" s="272">
        <f t="shared" si="10"/>
        <v>19035</v>
      </c>
      <c r="R10" s="273">
        <f t="shared" si="1"/>
        <v>3.6287459538477602</v>
      </c>
      <c r="S10" s="272">
        <f t="shared" si="2"/>
        <v>139010</v>
      </c>
      <c r="T10" s="271">
        <f>O10/$O$6</f>
        <v>0.46887196573060447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9171</v>
      </c>
      <c r="E11" s="265">
        <v>15618</v>
      </c>
      <c r="F11" s="266">
        <f t="shared" si="0"/>
        <v>4.7395205855665846E-2</v>
      </c>
      <c r="G11" s="265">
        <v>18555</v>
      </c>
      <c r="H11" s="277">
        <f t="shared" si="3"/>
        <v>0.18805224740683824</v>
      </c>
      <c r="I11" s="268">
        <f t="shared" si="4"/>
        <v>2937</v>
      </c>
      <c r="J11" s="266">
        <f t="shared" si="5"/>
        <v>5.2173546282757846E-2</v>
      </c>
      <c r="K11" s="265">
        <v>19490</v>
      </c>
      <c r="L11" s="273">
        <f t="shared" si="6"/>
        <v>5.0390730261385075E-2</v>
      </c>
      <c r="M11" s="272">
        <f t="shared" si="7"/>
        <v>935</v>
      </c>
      <c r="N11" s="271">
        <f t="shared" si="8"/>
        <v>5.4164466553650335E-2</v>
      </c>
      <c r="O11" s="265">
        <v>20654</v>
      </c>
      <c r="P11" s="273">
        <f t="shared" si="9"/>
        <v>5.9722934838378761E-2</v>
      </c>
      <c r="Q11" s="272">
        <f t="shared" si="10"/>
        <v>1164</v>
      </c>
      <c r="R11" s="273">
        <f t="shared" si="1"/>
        <v>2.5876324474552717</v>
      </c>
      <c r="S11" s="272">
        <f t="shared" si="2"/>
        <v>14897</v>
      </c>
      <c r="T11" s="271">
        <f t="shared" si="11"/>
        <v>5.4614204875984979E-2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23118</v>
      </c>
      <c r="E12" s="265">
        <v>36702</v>
      </c>
      <c r="F12" s="271">
        <f t="shared" si="0"/>
        <v>0.11137782336500499</v>
      </c>
      <c r="G12" s="265">
        <v>48144</v>
      </c>
      <c r="H12" s="273">
        <f t="shared" si="3"/>
        <v>0.31175412784044476</v>
      </c>
      <c r="I12" s="272">
        <f t="shared" si="4"/>
        <v>11442</v>
      </c>
      <c r="J12" s="271">
        <f t="shared" si="5"/>
        <v>0.13537284894837476</v>
      </c>
      <c r="K12" s="265">
        <v>48247</v>
      </c>
      <c r="L12" s="273">
        <f t="shared" si="6"/>
        <v>2.1394150880691409E-3</v>
      </c>
      <c r="M12" s="272">
        <f t="shared" si="7"/>
        <v>103</v>
      </c>
      <c r="N12" s="271">
        <f t="shared" si="8"/>
        <v>0.13408276130394908</v>
      </c>
      <c r="O12" s="265">
        <v>50408</v>
      </c>
      <c r="P12" s="273">
        <f t="shared" si="9"/>
        <v>4.4790349659046269E-2</v>
      </c>
      <c r="Q12" s="272">
        <f t="shared" si="10"/>
        <v>2161</v>
      </c>
      <c r="R12" s="273">
        <f t="shared" si="1"/>
        <v>2.811568998109641</v>
      </c>
      <c r="S12" s="272">
        <f t="shared" si="2"/>
        <v>37183</v>
      </c>
      <c r="T12" s="271">
        <f t="shared" si="11"/>
        <v>0.13329102543762231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4159</v>
      </c>
      <c r="E13" s="265">
        <v>9476</v>
      </c>
      <c r="F13" s="266">
        <f t="shared" si="0"/>
        <v>2.8756368977352387E-2</v>
      </c>
      <c r="G13" s="265">
        <v>15942</v>
      </c>
      <c r="H13" s="277">
        <f t="shared" si="3"/>
        <v>0.6823554242296328</v>
      </c>
      <c r="I13" s="268">
        <f t="shared" si="4"/>
        <v>6466</v>
      </c>
      <c r="J13" s="266">
        <f t="shared" si="5"/>
        <v>4.4826228770666963E-2</v>
      </c>
      <c r="K13" s="265">
        <v>14063</v>
      </c>
      <c r="L13" s="273">
        <f t="shared" si="6"/>
        <v>-0.11786475975410859</v>
      </c>
      <c r="M13" s="272">
        <f t="shared" si="7"/>
        <v>-1879</v>
      </c>
      <c r="N13" s="271">
        <f t="shared" si="8"/>
        <v>3.9082344440430204E-2</v>
      </c>
      <c r="O13" s="265">
        <v>12878</v>
      </c>
      <c r="P13" s="273">
        <f t="shared" si="9"/>
        <v>-8.4263670625044473E-2</v>
      </c>
      <c r="Q13" s="272">
        <f t="shared" si="10"/>
        <v>-1185</v>
      </c>
      <c r="R13" s="273">
        <f t="shared" si="1"/>
        <v>3.005598755832037</v>
      </c>
      <c r="S13" s="272">
        <f t="shared" si="2"/>
        <v>9663</v>
      </c>
      <c r="T13" s="271">
        <f t="shared" si="11"/>
        <v>3.4052567560420965E-2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5034</v>
      </c>
      <c r="E14" s="265">
        <v>4983</v>
      </c>
      <c r="F14" s="271">
        <f t="shared" si="0"/>
        <v>1.5121674399973296E-2</v>
      </c>
      <c r="G14" s="265">
        <v>6449</v>
      </c>
      <c r="H14" s="273">
        <f t="shared" si="3"/>
        <v>0.29420028095524775</v>
      </c>
      <c r="I14" s="272">
        <f t="shared" si="4"/>
        <v>1466</v>
      </c>
      <c r="J14" s="271">
        <f t="shared" si="5"/>
        <v>1.813350579237431E-2</v>
      </c>
      <c r="K14" s="265">
        <v>5126</v>
      </c>
      <c r="L14" s="273">
        <f t="shared" si="6"/>
        <v>-0.20514808497441461</v>
      </c>
      <c r="M14" s="272">
        <f t="shared" si="7"/>
        <v>-1323</v>
      </c>
      <c r="N14" s="271">
        <f t="shared" si="8"/>
        <v>1.4245615985326403E-2</v>
      </c>
      <c r="O14" s="265">
        <v>6087</v>
      </c>
      <c r="P14" s="273">
        <f t="shared" si="9"/>
        <v>0.18747561451424111</v>
      </c>
      <c r="Q14" s="272">
        <f t="shared" si="10"/>
        <v>961</v>
      </c>
      <c r="R14" s="273">
        <f t="shared" si="1"/>
        <v>6.0288683602771362</v>
      </c>
      <c r="S14" s="272">
        <f t="shared" si="2"/>
        <v>5221</v>
      </c>
      <c r="T14" s="271">
        <f t="shared" si="11"/>
        <v>1.6095510074567665E-2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474</v>
      </c>
      <c r="E15" s="265">
        <v>5175</v>
      </c>
      <c r="F15" s="266">
        <f t="shared" si="0"/>
        <v>1.5704327718214291E-2</v>
      </c>
      <c r="G15" s="265">
        <v>6685</v>
      </c>
      <c r="H15" s="277">
        <f t="shared" si="3"/>
        <v>0.29178743961352649</v>
      </c>
      <c r="I15" s="268">
        <f t="shared" si="4"/>
        <v>1510</v>
      </c>
      <c r="J15" s="266">
        <f t="shared" si="5"/>
        <v>1.8797098189180069E-2</v>
      </c>
      <c r="K15" s="265">
        <v>13110</v>
      </c>
      <c r="L15" s="273">
        <f t="shared" si="6"/>
        <v>0.96110695587135386</v>
      </c>
      <c r="M15" s="272">
        <f t="shared" si="7"/>
        <v>6425</v>
      </c>
      <c r="N15" s="271">
        <f t="shared" si="8"/>
        <v>3.6433871550454383E-2</v>
      </c>
      <c r="O15" s="265">
        <v>15532</v>
      </c>
      <c r="P15" s="273">
        <f t="shared" si="9"/>
        <v>0.184744469870328</v>
      </c>
      <c r="Q15" s="272">
        <f t="shared" si="10"/>
        <v>2422</v>
      </c>
      <c r="R15" s="273">
        <f t="shared" si="1"/>
        <v>3.7324801950030473</v>
      </c>
      <c r="S15" s="272">
        <f t="shared" si="2"/>
        <v>12250</v>
      </c>
      <c r="T15" s="271">
        <f t="shared" si="11"/>
        <v>4.1070389761489239E-2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28160</v>
      </c>
      <c r="D16" s="265">
        <f>D6-SUM(D7:D15)</f>
        <v>2886</v>
      </c>
      <c r="E16" s="265">
        <f>E6-SUM(E7:E15)</f>
        <v>9641</v>
      </c>
      <c r="F16" s="271">
        <f t="shared" si="0"/>
        <v>2.9257086672715742E-2</v>
      </c>
      <c r="G16" s="265">
        <f>G6-SUM(G7:G15)</f>
        <v>10146</v>
      </c>
      <c r="H16" s="273">
        <f t="shared" si="3"/>
        <v>5.2380458458666013E-2</v>
      </c>
      <c r="I16" s="272">
        <f t="shared" si="4"/>
        <v>505</v>
      </c>
      <c r="J16" s="271">
        <f t="shared" si="5"/>
        <v>2.852884939826791E-2</v>
      </c>
      <c r="K16" s="265">
        <f>K6-SUM(K7:K15)</f>
        <v>10515</v>
      </c>
      <c r="L16" s="273">
        <f t="shared" si="6"/>
        <v>3.6369012418687063E-2</v>
      </c>
      <c r="M16" s="272">
        <f t="shared" si="7"/>
        <v>369</v>
      </c>
      <c r="N16" s="271">
        <f t="shared" si="8"/>
        <v>2.922213267376261E-2</v>
      </c>
      <c r="O16" s="265">
        <f>O6-SUM(O7:O15)</f>
        <v>11193</v>
      </c>
      <c r="P16" s="273">
        <f t="shared" si="9"/>
        <v>6.447931526390871E-2</v>
      </c>
      <c r="Q16" s="272">
        <f t="shared" si="10"/>
        <v>678</v>
      </c>
      <c r="R16" s="273">
        <f t="shared" si="1"/>
        <v>-0.60252130681818183</v>
      </c>
      <c r="S16" s="272">
        <f t="shared" si="2"/>
        <v>-16967</v>
      </c>
      <c r="T16" s="271">
        <f t="shared" si="11"/>
        <v>2.9597017293352373E-2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CB3F2-340C-4C7A-BD18-6AAD29885BE3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77391</v>
      </c>
      <c r="D6" s="256">
        <v>229473</v>
      </c>
      <c r="E6" s="256">
        <v>253134</v>
      </c>
      <c r="F6" s="257">
        <f>E6/$E$6</f>
        <v>1</v>
      </c>
      <c r="G6" s="256">
        <v>254990</v>
      </c>
      <c r="H6" s="257">
        <f>G6/E6-1</f>
        <v>7.3320849826574719E-3</v>
      </c>
      <c r="I6" s="256">
        <f>G6-E6</f>
        <v>1856</v>
      </c>
      <c r="J6" s="257">
        <f>G6/$G$6</f>
        <v>1</v>
      </c>
      <c r="K6" s="256">
        <v>242917</v>
      </c>
      <c r="L6" s="257">
        <f>K6/G6-1</f>
        <v>-4.7346954782540474E-2</v>
      </c>
      <c r="M6" s="256">
        <f>K6-G6</f>
        <v>-12073</v>
      </c>
      <c r="N6" s="257">
        <f>K6/$K$6</f>
        <v>1</v>
      </c>
      <c r="O6" s="256">
        <v>232134</v>
      </c>
      <c r="P6" s="257">
        <f>O6/K6-1</f>
        <v>-4.4389647492764972E-2</v>
      </c>
      <c r="Q6" s="256">
        <f>O6-K6</f>
        <v>-10783</v>
      </c>
      <c r="R6" s="257">
        <f>IFERROR(O6/C6-1,"-")</f>
        <v>1.9994960654339651</v>
      </c>
      <c r="S6" s="256">
        <f>O6-C6</f>
        <v>154743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9378</v>
      </c>
      <c r="D7" s="265">
        <v>79916</v>
      </c>
      <c r="E7" s="265">
        <v>52433</v>
      </c>
      <c r="F7" s="271">
        <f t="shared" ref="F7:F16" si="0">E7/$E$6</f>
        <v>0.20713535123689431</v>
      </c>
      <c r="G7" s="265">
        <v>44230</v>
      </c>
      <c r="H7" s="273">
        <f>G7/E7-1</f>
        <v>-0.15644727557072835</v>
      </c>
      <c r="I7" s="272">
        <f>G7-E7</f>
        <v>-8203</v>
      </c>
      <c r="J7" s="271">
        <f>G7/$G$6</f>
        <v>0.17345778265814346</v>
      </c>
      <c r="K7" s="265">
        <v>34305</v>
      </c>
      <c r="L7" s="273">
        <f>K7/G7-1</f>
        <v>-0.22439520687316306</v>
      </c>
      <c r="M7" s="272">
        <f>K7-G7</f>
        <v>-9925</v>
      </c>
      <c r="N7" s="271">
        <f>K7/$K$6</f>
        <v>0.14122107551138866</v>
      </c>
      <c r="O7" s="265">
        <v>35714</v>
      </c>
      <c r="P7" s="273">
        <f>O7/K7-1</f>
        <v>4.1072729922751794E-2</v>
      </c>
      <c r="Q7" s="272">
        <f>O7-K7</f>
        <v>1409</v>
      </c>
      <c r="R7" s="273">
        <f t="shared" ref="R7:R16" si="1">IFERROR(O7/C7-1,"-")</f>
        <v>2.8082746854339944</v>
      </c>
      <c r="S7" s="272">
        <f t="shared" ref="S7:S16" si="2">O7-C7</f>
        <v>26336</v>
      </c>
      <c r="T7" s="271">
        <f>O7/$O$6</f>
        <v>0.15385079307641275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5079</v>
      </c>
      <c r="D8" s="265">
        <v>28769</v>
      </c>
      <c r="E8" s="265">
        <v>29124</v>
      </c>
      <c r="F8" s="271">
        <f t="shared" si="0"/>
        <v>0.11505368698001849</v>
      </c>
      <c r="G8" s="265">
        <v>26923</v>
      </c>
      <c r="H8" s="273">
        <f t="shared" ref="H8:H16" si="3">G8/E8-1</f>
        <v>-7.5573410245845296E-2</v>
      </c>
      <c r="I8" s="272">
        <f t="shared" ref="I8:I16" si="4">G8-E8</f>
        <v>-2201</v>
      </c>
      <c r="J8" s="271">
        <f t="shared" ref="J8:J16" si="5">G8/$G$6</f>
        <v>0.10558453272677359</v>
      </c>
      <c r="K8" s="265">
        <v>27022</v>
      </c>
      <c r="L8" s="273">
        <f t="shared" ref="L8:L16" si="6">K8/G8-1</f>
        <v>3.6771533632953268E-3</v>
      </c>
      <c r="M8" s="272">
        <f t="shared" ref="M8:M16" si="7">K8-G8</f>
        <v>99</v>
      </c>
      <c r="N8" s="271">
        <f t="shared" ref="N8:N16" si="8">K8/$K$6</f>
        <v>0.111239641523648</v>
      </c>
      <c r="O8" s="265">
        <v>26569</v>
      </c>
      <c r="P8" s="273">
        <f t="shared" ref="P8:P16" si="9">O8/K8-1</f>
        <v>-1.676411812597145E-2</v>
      </c>
      <c r="Q8" s="272">
        <f t="shared" ref="Q8:Q16" si="10">O8-K8</f>
        <v>-453</v>
      </c>
      <c r="R8" s="273">
        <f t="shared" si="1"/>
        <v>4.2311478637527076</v>
      </c>
      <c r="S8" s="272">
        <f t="shared" si="2"/>
        <v>21490</v>
      </c>
      <c r="T8" s="271">
        <f t="shared" ref="T8:T16" si="11">O8/$O$6</f>
        <v>0.1144554438384726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1161</v>
      </c>
      <c r="E9" s="265">
        <v>1046</v>
      </c>
      <c r="F9" s="266">
        <f t="shared" si="0"/>
        <v>4.1321987563898962E-3</v>
      </c>
      <c r="G9" s="265">
        <v>10008</v>
      </c>
      <c r="H9" s="277">
        <f t="shared" si="3"/>
        <v>8.5678776290630978</v>
      </c>
      <c r="I9" s="268">
        <f t="shared" si="4"/>
        <v>8962</v>
      </c>
      <c r="J9" s="266">
        <f t="shared" si="5"/>
        <v>3.9248597984234676E-2</v>
      </c>
      <c r="K9" s="265">
        <v>4880</v>
      </c>
      <c r="L9" s="273">
        <f t="shared" si="6"/>
        <v>-0.51239008792965635</v>
      </c>
      <c r="M9" s="272">
        <f t="shared" si="7"/>
        <v>-5128</v>
      </c>
      <c r="N9" s="271">
        <f t="shared" si="8"/>
        <v>2.008916625843395E-2</v>
      </c>
      <c r="O9" s="265">
        <v>2885</v>
      </c>
      <c r="P9" s="273">
        <f t="shared" si="9"/>
        <v>-0.40881147540983609</v>
      </c>
      <c r="Q9" s="272">
        <f t="shared" si="10"/>
        <v>-1995</v>
      </c>
      <c r="R9" s="273">
        <f t="shared" si="1"/>
        <v>4.3624535315985131</v>
      </c>
      <c r="S9" s="272">
        <f t="shared" si="2"/>
        <v>2347</v>
      </c>
      <c r="T9" s="271">
        <f t="shared" si="11"/>
        <v>1.2428166490044544E-2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27671</v>
      </c>
      <c r="E10" s="265">
        <v>57851</v>
      </c>
      <c r="F10" s="271">
        <f t="shared" si="0"/>
        <v>0.22853903466148365</v>
      </c>
      <c r="G10" s="265">
        <v>55853</v>
      </c>
      <c r="H10" s="273">
        <f t="shared" si="3"/>
        <v>-3.4537000224715175E-2</v>
      </c>
      <c r="I10" s="272">
        <f t="shared" si="4"/>
        <v>-1998</v>
      </c>
      <c r="J10" s="271">
        <f t="shared" si="5"/>
        <v>0.21903996235146475</v>
      </c>
      <c r="K10" s="265">
        <v>65310</v>
      </c>
      <c r="L10" s="273">
        <f t="shared" si="6"/>
        <v>0.16931946359192884</v>
      </c>
      <c r="M10" s="272">
        <f t="shared" si="7"/>
        <v>9457</v>
      </c>
      <c r="N10" s="271">
        <f t="shared" si="8"/>
        <v>0.26885726400375437</v>
      </c>
      <c r="O10" s="265">
        <v>55165</v>
      </c>
      <c r="P10" s="273">
        <f t="shared" si="9"/>
        <v>-0.15533608941969068</v>
      </c>
      <c r="Q10" s="272">
        <f t="shared" si="10"/>
        <v>-10145</v>
      </c>
      <c r="R10" s="273">
        <f t="shared" si="1"/>
        <v>5.3031307129798906</v>
      </c>
      <c r="S10" s="272">
        <f t="shared" si="2"/>
        <v>46413</v>
      </c>
      <c r="T10" s="271">
        <f>O10/$O$6</f>
        <v>0.23764291314499383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16373</v>
      </c>
      <c r="E11" s="265">
        <v>8840</v>
      </c>
      <c r="F11" s="266">
        <f t="shared" si="0"/>
        <v>3.4922215111363938E-2</v>
      </c>
      <c r="G11" s="265">
        <v>12945</v>
      </c>
      <c r="H11" s="277">
        <f t="shared" si="3"/>
        <v>0.46436651583710398</v>
      </c>
      <c r="I11" s="268">
        <f t="shared" si="4"/>
        <v>4105</v>
      </c>
      <c r="J11" s="266">
        <f t="shared" si="5"/>
        <v>5.0766696733205226E-2</v>
      </c>
      <c r="K11" s="265">
        <v>8706</v>
      </c>
      <c r="L11" s="273">
        <f t="shared" si="6"/>
        <v>-0.32746234067207414</v>
      </c>
      <c r="M11" s="272">
        <f t="shared" si="7"/>
        <v>-4239</v>
      </c>
      <c r="N11" s="271">
        <f t="shared" si="8"/>
        <v>3.5839401935640572E-2</v>
      </c>
      <c r="O11" s="265">
        <v>12973</v>
      </c>
      <c r="P11" s="273">
        <f t="shared" si="9"/>
        <v>0.49012175511141742</v>
      </c>
      <c r="Q11" s="272">
        <f t="shared" si="10"/>
        <v>4267</v>
      </c>
      <c r="R11" s="273">
        <f t="shared" si="1"/>
        <v>7.940730530668505</v>
      </c>
      <c r="S11" s="272">
        <f t="shared" si="2"/>
        <v>11522</v>
      </c>
      <c r="T11" s="271">
        <f t="shared" si="11"/>
        <v>5.5885824566845009E-2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25464</v>
      </c>
      <c r="E12" s="265">
        <v>38799</v>
      </c>
      <c r="F12" s="271">
        <f t="shared" si="0"/>
        <v>0.15327455023821376</v>
      </c>
      <c r="G12" s="265">
        <v>40048</v>
      </c>
      <c r="H12" s="273">
        <f t="shared" si="3"/>
        <v>3.2191551328642598E-2</v>
      </c>
      <c r="I12" s="272">
        <f t="shared" si="4"/>
        <v>1249</v>
      </c>
      <c r="J12" s="271">
        <f t="shared" si="5"/>
        <v>0.15705713949566649</v>
      </c>
      <c r="K12" s="265">
        <v>43987</v>
      </c>
      <c r="L12" s="273">
        <f t="shared" si="6"/>
        <v>9.8356971634039114E-2</v>
      </c>
      <c r="M12" s="272">
        <f t="shared" si="7"/>
        <v>3939</v>
      </c>
      <c r="N12" s="271">
        <f t="shared" si="8"/>
        <v>0.18107831069871602</v>
      </c>
      <c r="O12" s="265">
        <v>55226</v>
      </c>
      <c r="P12" s="273">
        <f t="shared" si="9"/>
        <v>0.2555073089776525</v>
      </c>
      <c r="Q12" s="272">
        <f t="shared" si="10"/>
        <v>11239</v>
      </c>
      <c r="R12" s="273">
        <f t="shared" si="1"/>
        <v>3.0266861100984324</v>
      </c>
      <c r="S12" s="272">
        <f t="shared" si="2"/>
        <v>41511</v>
      </c>
      <c r="T12" s="271">
        <f t="shared" si="11"/>
        <v>0.2379056924018024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4883</v>
      </c>
      <c r="E13" s="265">
        <v>9207</v>
      </c>
      <c r="F13" s="266">
        <f t="shared" si="0"/>
        <v>3.6372040105240699E-2</v>
      </c>
      <c r="G13" s="265">
        <v>7164</v>
      </c>
      <c r="H13" s="277">
        <f t="shared" si="3"/>
        <v>-0.22189638318670579</v>
      </c>
      <c r="I13" s="268">
        <f t="shared" si="4"/>
        <v>-2043</v>
      </c>
      <c r="J13" s="266">
        <f t="shared" si="5"/>
        <v>2.8095219420369428E-2</v>
      </c>
      <c r="K13" s="265">
        <v>6280</v>
      </c>
      <c r="L13" s="273">
        <f t="shared" si="6"/>
        <v>-0.12339475153545509</v>
      </c>
      <c r="M13" s="272">
        <f t="shared" si="7"/>
        <v>-884</v>
      </c>
      <c r="N13" s="271">
        <f t="shared" si="8"/>
        <v>2.5852451660443691E-2</v>
      </c>
      <c r="O13" s="265">
        <v>6212</v>
      </c>
      <c r="P13" s="273">
        <f t="shared" si="9"/>
        <v>-1.0828025477707004E-2</v>
      </c>
      <c r="Q13" s="272">
        <f t="shared" si="10"/>
        <v>-68</v>
      </c>
      <c r="R13" s="273">
        <f t="shared" si="1"/>
        <v>0.46543996225524897</v>
      </c>
      <c r="S13" s="272">
        <f t="shared" si="2"/>
        <v>1973</v>
      </c>
      <c r="T13" s="271">
        <f t="shared" si="11"/>
        <v>2.6760405627783951E-2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18780</v>
      </c>
      <c r="E14" s="265">
        <v>10551</v>
      </c>
      <c r="F14" s="271">
        <f t="shared" si="0"/>
        <v>4.1681480954751236E-2</v>
      </c>
      <c r="G14" s="265">
        <v>12385</v>
      </c>
      <c r="H14" s="273">
        <f t="shared" si="3"/>
        <v>0.17382238650364901</v>
      </c>
      <c r="I14" s="272">
        <f t="shared" si="4"/>
        <v>1834</v>
      </c>
      <c r="J14" s="271">
        <f t="shared" si="5"/>
        <v>4.857053217773246E-2</v>
      </c>
      <c r="K14" s="265">
        <v>10024</v>
      </c>
      <c r="L14" s="273">
        <f t="shared" si="6"/>
        <v>-0.19063383124747679</v>
      </c>
      <c r="M14" s="272">
        <f t="shared" si="7"/>
        <v>-2361</v>
      </c>
      <c r="N14" s="271">
        <f t="shared" si="8"/>
        <v>4.1265123478389738E-2</v>
      </c>
      <c r="O14" s="265">
        <v>8568</v>
      </c>
      <c r="P14" s="273">
        <f t="shared" si="9"/>
        <v>-0.14525139664804465</v>
      </c>
      <c r="Q14" s="272">
        <f t="shared" si="10"/>
        <v>-1456</v>
      </c>
      <c r="R14" s="273">
        <f t="shared" si="1"/>
        <v>3.8598979013045946</v>
      </c>
      <c r="S14" s="272">
        <f t="shared" si="2"/>
        <v>6805</v>
      </c>
      <c r="T14" s="271">
        <f t="shared" si="11"/>
        <v>3.6909715939931247E-2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10574</v>
      </c>
      <c r="E15" s="265">
        <v>21983</v>
      </c>
      <c r="F15" s="266">
        <f t="shared" si="0"/>
        <v>8.6843331990171219E-2</v>
      </c>
      <c r="G15" s="265">
        <v>20856</v>
      </c>
      <c r="H15" s="277">
        <f t="shared" si="3"/>
        <v>-5.1266888049856685E-2</v>
      </c>
      <c r="I15" s="268">
        <f t="shared" si="4"/>
        <v>-1127</v>
      </c>
      <c r="J15" s="266">
        <f t="shared" si="5"/>
        <v>8.1791442801678493E-2</v>
      </c>
      <c r="K15" s="265">
        <v>19799</v>
      </c>
      <c r="L15" s="273">
        <f t="shared" si="6"/>
        <v>-5.0680859225163077E-2</v>
      </c>
      <c r="M15" s="272">
        <f t="shared" si="7"/>
        <v>-1057</v>
      </c>
      <c r="N15" s="271">
        <f t="shared" si="8"/>
        <v>8.150520548170774E-2</v>
      </c>
      <c r="O15" s="265">
        <v>10049</v>
      </c>
      <c r="P15" s="273">
        <f t="shared" si="9"/>
        <v>-0.49244911359159549</v>
      </c>
      <c r="Q15" s="272">
        <f t="shared" si="10"/>
        <v>-9750</v>
      </c>
      <c r="R15" s="273">
        <f t="shared" si="1"/>
        <v>3.440565620857269</v>
      </c>
      <c r="S15" s="272">
        <f t="shared" si="2"/>
        <v>7786</v>
      </c>
      <c r="T15" s="271">
        <f t="shared" si="11"/>
        <v>4.3289651666709748E-2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30213</v>
      </c>
      <c r="D16" s="265">
        <f>D6-SUM(D7:D15)</f>
        <v>15882</v>
      </c>
      <c r="E16" s="265">
        <f>E6-SUM(E7:E15)</f>
        <v>23300</v>
      </c>
      <c r="F16" s="271">
        <f t="shared" si="0"/>
        <v>9.2046109965472828E-2</v>
      </c>
      <c r="G16" s="265">
        <f>G6-SUM(G7:G15)</f>
        <v>24578</v>
      </c>
      <c r="H16" s="273">
        <f t="shared" si="3"/>
        <v>5.4849785407725227E-2</v>
      </c>
      <c r="I16" s="272">
        <f t="shared" si="4"/>
        <v>1278</v>
      </c>
      <c r="J16" s="271">
        <f t="shared" si="5"/>
        <v>9.6388093650731407E-2</v>
      </c>
      <c r="K16" s="265">
        <f>K6-SUM(K7:K15)</f>
        <v>22604</v>
      </c>
      <c r="L16" s="273">
        <f t="shared" si="6"/>
        <v>-8.0315729514199741E-2</v>
      </c>
      <c r="M16" s="272">
        <f t="shared" si="7"/>
        <v>-1974</v>
      </c>
      <c r="N16" s="271">
        <f t="shared" si="8"/>
        <v>9.3052359447877264E-2</v>
      </c>
      <c r="O16" s="265">
        <f>O6-SUM(O7:O15)</f>
        <v>18773</v>
      </c>
      <c r="P16" s="273">
        <f t="shared" si="9"/>
        <v>-0.16948327729605384</v>
      </c>
      <c r="Q16" s="272">
        <f t="shared" si="10"/>
        <v>-3831</v>
      </c>
      <c r="R16" s="273">
        <f t="shared" si="1"/>
        <v>-0.37864495415880584</v>
      </c>
      <c r="S16" s="272">
        <f t="shared" si="2"/>
        <v>-11440</v>
      </c>
      <c r="T16" s="271">
        <f t="shared" si="11"/>
        <v>8.0871393247003889E-2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D4C91-4F43-4D44-A156-31024C872243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29188</v>
      </c>
      <c r="D8" s="121">
        <f t="shared" ref="D8:D21" si="0">C8/C9-1</f>
        <v>-8.838778187269658E-2</v>
      </c>
    </row>
    <row r="9" spans="1:5" x14ac:dyDescent="0.25">
      <c r="A9" s="1"/>
      <c r="B9" s="119">
        <v>2023</v>
      </c>
      <c r="C9" s="120">
        <v>32018</v>
      </c>
      <c r="D9" s="121">
        <f t="shared" si="0"/>
        <v>0.10175148824885594</v>
      </c>
    </row>
    <row r="10" spans="1:5" x14ac:dyDescent="0.25">
      <c r="A10" s="1"/>
      <c r="B10" s="119">
        <v>2022</v>
      </c>
      <c r="C10" s="120">
        <v>29061</v>
      </c>
      <c r="D10" s="121">
        <f t="shared" si="0"/>
        <v>-0.35728503184713378</v>
      </c>
    </row>
    <row r="11" spans="1:5" x14ac:dyDescent="0.25">
      <c r="A11" s="1"/>
      <c r="B11" s="119">
        <v>2021</v>
      </c>
      <c r="C11" s="120">
        <v>45216</v>
      </c>
      <c r="D11" s="121">
        <f t="shared" si="0"/>
        <v>0.68471254517679503</v>
      </c>
    </row>
    <row r="12" spans="1:5" x14ac:dyDescent="0.25">
      <c r="A12" s="1" t="s">
        <v>74</v>
      </c>
      <c r="B12" s="119">
        <v>2020</v>
      </c>
      <c r="C12" s="120">
        <v>26839</v>
      </c>
      <c r="D12" s="121">
        <f t="shared" si="0"/>
        <v>-0.41112842003642192</v>
      </c>
    </row>
    <row r="13" spans="1:5" x14ac:dyDescent="0.25">
      <c r="A13" s="1" t="s">
        <v>76</v>
      </c>
      <c r="B13" s="119">
        <v>2019</v>
      </c>
      <c r="C13" s="120">
        <v>45577</v>
      </c>
      <c r="D13" s="121">
        <f t="shared" si="0"/>
        <v>-0.12297952586206895</v>
      </c>
    </row>
    <row r="14" spans="1:5" x14ac:dyDescent="0.25">
      <c r="A14" s="1" t="s">
        <v>78</v>
      </c>
      <c r="B14" s="119">
        <v>2018</v>
      </c>
      <c r="C14" s="120">
        <v>51968</v>
      </c>
      <c r="D14" s="121">
        <f t="shared" si="0"/>
        <v>0.26233968130586871</v>
      </c>
    </row>
    <row r="15" spans="1:5" x14ac:dyDescent="0.25">
      <c r="A15" s="1" t="s">
        <v>80</v>
      </c>
      <c r="B15" s="119">
        <v>2017</v>
      </c>
      <c r="C15" s="120">
        <v>41168</v>
      </c>
      <c r="D15" s="121">
        <f t="shared" si="0"/>
        <v>1.1424219345011366E-2</v>
      </c>
    </row>
    <row r="16" spans="1:5" x14ac:dyDescent="0.25">
      <c r="A16" s="1" t="s">
        <v>82</v>
      </c>
      <c r="B16" s="119">
        <v>2016</v>
      </c>
      <c r="C16" s="120">
        <v>40703</v>
      </c>
      <c r="D16" s="121">
        <f>C16/C17-1</f>
        <v>-7.3165378143063009E-3</v>
      </c>
    </row>
    <row r="17" spans="1:4" x14ac:dyDescent="0.25">
      <c r="A17" s="1" t="s">
        <v>84</v>
      </c>
      <c r="B17" s="119">
        <v>2015</v>
      </c>
      <c r="C17" s="120">
        <v>41003</v>
      </c>
      <c r="D17" s="121">
        <f t="shared" si="0"/>
        <v>-0.11377439643806597</v>
      </c>
    </row>
    <row r="18" spans="1:4" x14ac:dyDescent="0.25">
      <c r="A18" s="1" t="s">
        <v>86</v>
      </c>
      <c r="B18" s="119">
        <v>2014</v>
      </c>
      <c r="C18" s="120">
        <v>46267</v>
      </c>
      <c r="D18" s="121">
        <f t="shared" si="0"/>
        <v>0.20732216481394494</v>
      </c>
    </row>
    <row r="19" spans="1:4" x14ac:dyDescent="0.25">
      <c r="A19" s="1" t="s">
        <v>88</v>
      </c>
      <c r="B19" s="119">
        <v>2013</v>
      </c>
      <c r="C19" s="120">
        <v>38322</v>
      </c>
      <c r="D19" s="121">
        <f t="shared" si="0"/>
        <v>-7.4459606327738181E-2</v>
      </c>
    </row>
    <row r="20" spans="1:4" x14ac:dyDescent="0.25">
      <c r="A20" s="1" t="s">
        <v>90</v>
      </c>
      <c r="B20" s="119">
        <v>2012</v>
      </c>
      <c r="C20" s="120">
        <v>41405</v>
      </c>
      <c r="D20" s="121">
        <f>C20/C21-1</f>
        <v>9.1270887143534818E-2</v>
      </c>
    </row>
    <row r="21" spans="1:4" x14ac:dyDescent="0.25">
      <c r="A21" s="1" t="s">
        <v>92</v>
      </c>
      <c r="B21" s="119">
        <v>2011</v>
      </c>
      <c r="C21" s="120">
        <v>37942</v>
      </c>
      <c r="D21" s="121">
        <f t="shared" si="0"/>
        <v>-0.2925624149311058</v>
      </c>
    </row>
    <row r="22" spans="1:4" x14ac:dyDescent="0.25">
      <c r="A22" s="1" t="s">
        <v>94</v>
      </c>
      <c r="B22" s="119">
        <v>2010</v>
      </c>
      <c r="C22" s="120">
        <v>53633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9513C-DFBD-436A-9EE0-0B7BD967A4A2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319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211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10812</v>
      </c>
      <c r="D8" s="121">
        <f t="shared" ref="D8:D21" si="0">C8/C9-1</f>
        <v>-4.1489361702127692E-2</v>
      </c>
    </row>
    <row r="9" spans="1:5" x14ac:dyDescent="0.25">
      <c r="A9" s="1"/>
      <c r="B9" s="119">
        <v>2023</v>
      </c>
      <c r="C9" s="120">
        <v>11280</v>
      </c>
      <c r="D9" s="121">
        <f t="shared" si="0"/>
        <v>0.23711340206185572</v>
      </c>
    </row>
    <row r="10" spans="1:5" x14ac:dyDescent="0.25">
      <c r="A10" s="1"/>
      <c r="B10" s="119">
        <v>2022</v>
      </c>
      <c r="C10" s="120">
        <v>9118</v>
      </c>
      <c r="D10" s="121">
        <f t="shared" si="0"/>
        <v>-0.17267035659196084</v>
      </c>
    </row>
    <row r="11" spans="1:5" x14ac:dyDescent="0.25">
      <c r="A11" s="1"/>
      <c r="B11" s="119">
        <v>2021</v>
      </c>
      <c r="C11" s="120">
        <v>11021</v>
      </c>
      <c r="D11" s="121">
        <f t="shared" si="0"/>
        <v>0.6252765078896918</v>
      </c>
    </row>
    <row r="12" spans="1:5" x14ac:dyDescent="0.25">
      <c r="A12" s="1" t="s">
        <v>74</v>
      </c>
      <c r="B12" s="119">
        <v>2020</v>
      </c>
      <c r="C12" s="120">
        <v>6781</v>
      </c>
      <c r="D12" s="121">
        <f t="shared" si="0"/>
        <v>-0.6722096002320298</v>
      </c>
    </row>
    <row r="13" spans="1:5" x14ac:dyDescent="0.25">
      <c r="A13" s="1" t="s">
        <v>76</v>
      </c>
      <c r="B13" s="119">
        <v>2019</v>
      </c>
      <c r="C13" s="120">
        <v>20687</v>
      </c>
      <c r="D13" s="121">
        <f t="shared" si="0"/>
        <v>0.35625778535370101</v>
      </c>
    </row>
    <row r="14" spans="1:5" x14ac:dyDescent="0.25">
      <c r="A14" s="1" t="s">
        <v>78</v>
      </c>
      <c r="B14" s="119">
        <v>2018</v>
      </c>
      <c r="C14" s="120">
        <v>15253</v>
      </c>
      <c r="D14" s="121">
        <f t="shared" si="0"/>
        <v>0.23656262667207129</v>
      </c>
    </row>
    <row r="15" spans="1:5" x14ac:dyDescent="0.25">
      <c r="A15" s="1" t="s">
        <v>80</v>
      </c>
      <c r="B15" s="119">
        <v>2017</v>
      </c>
      <c r="C15" s="120">
        <v>12335</v>
      </c>
      <c r="D15" s="121">
        <f>C15/C16-1</f>
        <v>0.10946213347724409</v>
      </c>
    </row>
    <row r="16" spans="1:5" x14ac:dyDescent="0.25">
      <c r="A16" s="1" t="s">
        <v>82</v>
      </c>
      <c r="B16" s="119">
        <v>2016</v>
      </c>
      <c r="C16" s="120">
        <v>11118</v>
      </c>
      <c r="D16" s="121">
        <f>C16/C17-1</f>
        <v>4.081632653061229E-2</v>
      </c>
    </row>
    <row r="17" spans="1:4" x14ac:dyDescent="0.25">
      <c r="A17" s="1" t="s">
        <v>84</v>
      </c>
      <c r="B17" s="119">
        <v>2015</v>
      </c>
      <c r="C17" s="120">
        <v>10682</v>
      </c>
      <c r="D17" s="121">
        <f t="shared" si="0"/>
        <v>-0.18638129332013098</v>
      </c>
    </row>
    <row r="18" spans="1:4" x14ac:dyDescent="0.25">
      <c r="A18" s="1" t="s">
        <v>86</v>
      </c>
      <c r="B18" s="119">
        <v>2014</v>
      </c>
      <c r="C18" s="120">
        <v>13129</v>
      </c>
      <c r="D18" s="121">
        <f t="shared" si="0"/>
        <v>0.17770003588087557</v>
      </c>
    </row>
    <row r="19" spans="1:4" x14ac:dyDescent="0.25">
      <c r="A19" s="1" t="s">
        <v>88</v>
      </c>
      <c r="B19" s="119">
        <v>2013</v>
      </c>
      <c r="C19" s="120">
        <v>11148</v>
      </c>
      <c r="D19" s="121">
        <f t="shared" si="0"/>
        <v>-0.50822709426970758</v>
      </c>
    </row>
    <row r="20" spans="1:4" x14ac:dyDescent="0.25">
      <c r="A20" s="1" t="s">
        <v>90</v>
      </c>
      <c r="B20" s="119">
        <v>2012</v>
      </c>
      <c r="C20" s="120">
        <v>22669</v>
      </c>
      <c r="D20" s="121">
        <f>C20/C21-1</f>
        <v>0.75919602669563857</v>
      </c>
    </row>
    <row r="21" spans="1:4" x14ac:dyDescent="0.25">
      <c r="A21" s="1" t="s">
        <v>92</v>
      </c>
      <c r="B21" s="119">
        <v>2011</v>
      </c>
      <c r="C21" s="120">
        <v>12886</v>
      </c>
      <c r="D21" s="121">
        <f t="shared" si="0"/>
        <v>0.97244757385580893</v>
      </c>
    </row>
    <row r="22" spans="1:4" x14ac:dyDescent="0.25">
      <c r="A22" s="1" t="s">
        <v>94</v>
      </c>
      <c r="B22" s="119">
        <v>2010</v>
      </c>
      <c r="C22" s="120">
        <v>6533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30DB2-7DE6-4710-B6D9-7FB49DC5B763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320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212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18376</v>
      </c>
      <c r="D8" s="121">
        <f t="shared" ref="D8:D21" si="0">C8/C9-1</f>
        <v>-0.1138971935577201</v>
      </c>
    </row>
    <row r="9" spans="1:5" x14ac:dyDescent="0.25">
      <c r="A9" s="1"/>
      <c r="B9" s="119">
        <v>2023</v>
      </c>
      <c r="C9" s="120">
        <v>20738</v>
      </c>
      <c r="D9" s="121">
        <f t="shared" si="0"/>
        <v>3.9863611292182632E-2</v>
      </c>
    </row>
    <row r="10" spans="1:5" x14ac:dyDescent="0.25">
      <c r="A10" s="1"/>
      <c r="B10" s="119">
        <v>2022</v>
      </c>
      <c r="C10" s="120">
        <v>19943</v>
      </c>
      <c r="D10" s="121">
        <f t="shared" si="0"/>
        <v>-0.41678607983623339</v>
      </c>
    </row>
    <row r="11" spans="1:5" x14ac:dyDescent="0.25">
      <c r="A11" s="1"/>
      <c r="B11" s="119">
        <v>2021</v>
      </c>
      <c r="C11" s="120">
        <v>34195</v>
      </c>
      <c r="D11" s="121">
        <f t="shared" si="0"/>
        <v>0.70480606241898491</v>
      </c>
    </row>
    <row r="12" spans="1:5" x14ac:dyDescent="0.25">
      <c r="A12" s="1" t="s">
        <v>74</v>
      </c>
      <c r="B12" s="119">
        <v>2020</v>
      </c>
      <c r="C12" s="120">
        <v>20058</v>
      </c>
      <c r="D12" s="121">
        <f t="shared" si="0"/>
        <v>-0.1941341904379269</v>
      </c>
    </row>
    <row r="13" spans="1:5" x14ac:dyDescent="0.25">
      <c r="A13" s="1" t="s">
        <v>76</v>
      </c>
      <c r="B13" s="119">
        <v>2019</v>
      </c>
      <c r="C13" s="120">
        <v>24890</v>
      </c>
      <c r="D13" s="121">
        <f t="shared" si="0"/>
        <v>-0.32207544600299609</v>
      </c>
    </row>
    <row r="14" spans="1:5" x14ac:dyDescent="0.25">
      <c r="A14" s="1" t="s">
        <v>78</v>
      </c>
      <c r="B14" s="119">
        <v>2018</v>
      </c>
      <c r="C14" s="120">
        <v>36715</v>
      </c>
      <c r="D14" s="121">
        <f t="shared" si="0"/>
        <v>0.27336732216557413</v>
      </c>
    </row>
    <row r="15" spans="1:5" x14ac:dyDescent="0.25">
      <c r="A15" s="1" t="s">
        <v>80</v>
      </c>
      <c r="B15" s="119">
        <v>2017</v>
      </c>
      <c r="C15" s="120">
        <v>28833</v>
      </c>
      <c r="D15" s="121">
        <f>C15/C16-1</f>
        <v>-2.5418286293729886E-2</v>
      </c>
    </row>
    <row r="16" spans="1:5" x14ac:dyDescent="0.25">
      <c r="A16" s="1" t="s">
        <v>82</v>
      </c>
      <c r="B16" s="119">
        <v>2016</v>
      </c>
      <c r="C16" s="120">
        <v>29585</v>
      </c>
      <c r="D16" s="121">
        <f>C16/C17-1</f>
        <v>-2.4273605751789162E-2</v>
      </c>
    </row>
    <row r="17" spans="1:4" x14ac:dyDescent="0.25">
      <c r="A17" s="1" t="s">
        <v>84</v>
      </c>
      <c r="B17" s="119">
        <v>2015</v>
      </c>
      <c r="C17" s="120">
        <v>30321</v>
      </c>
      <c r="D17" s="121">
        <f t="shared" si="0"/>
        <v>-8.5008147745790352E-2</v>
      </c>
    </row>
    <row r="18" spans="1:4" x14ac:dyDescent="0.25">
      <c r="A18" s="1" t="s">
        <v>86</v>
      </c>
      <c r="B18" s="119">
        <v>2014</v>
      </c>
      <c r="C18" s="120">
        <v>33138</v>
      </c>
      <c r="D18" s="121">
        <f t="shared" si="0"/>
        <v>0.21947449768160743</v>
      </c>
    </row>
    <row r="19" spans="1:4" x14ac:dyDescent="0.25">
      <c r="A19" s="1" t="s">
        <v>88</v>
      </c>
      <c r="B19" s="119">
        <v>2013</v>
      </c>
      <c r="C19" s="120">
        <v>27174</v>
      </c>
      <c r="D19" s="121">
        <f t="shared" si="0"/>
        <v>0.45036293766011948</v>
      </c>
    </row>
    <row r="20" spans="1:4" x14ac:dyDescent="0.25">
      <c r="A20" s="1" t="s">
        <v>90</v>
      </c>
      <c r="B20" s="119">
        <v>2012</v>
      </c>
      <c r="C20" s="120">
        <v>18736</v>
      </c>
      <c r="D20" s="121">
        <f>C20/C21-1</f>
        <v>-0.2522349936143039</v>
      </c>
    </row>
    <row r="21" spans="1:4" x14ac:dyDescent="0.25">
      <c r="A21" s="1" t="s">
        <v>92</v>
      </c>
      <c r="B21" s="119">
        <v>2011</v>
      </c>
      <c r="C21" s="120">
        <v>25056</v>
      </c>
      <c r="D21" s="121">
        <f t="shared" si="0"/>
        <v>-0.46802547770700642</v>
      </c>
    </row>
    <row r="22" spans="1:4" x14ac:dyDescent="0.25">
      <c r="A22" s="1" t="s">
        <v>94</v>
      </c>
      <c r="B22" s="119">
        <v>2010</v>
      </c>
      <c r="C22" s="120">
        <v>47100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CF32B-9422-4C8D-8C3B-47774DF0B647}">
  <sheetPr>
    <tabColor rgb="FF92D050"/>
  </sheetPr>
  <dimension ref="B1:W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228</v>
      </c>
      <c r="O6" s="92" t="s">
        <v>229</v>
      </c>
      <c r="P6" s="92" t="s">
        <v>230</v>
      </c>
      <c r="Q6" s="92" t="s">
        <v>231</v>
      </c>
      <c r="R6" s="92" t="s">
        <v>232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94967</v>
      </c>
      <c r="O7" s="94">
        <v>124574</v>
      </c>
      <c r="P7" s="94">
        <v>123897</v>
      </c>
      <c r="Q7" s="94">
        <v>127527</v>
      </c>
      <c r="R7" s="94">
        <v>124520</v>
      </c>
      <c r="S7" s="95">
        <f t="shared" ref="S7:S52" si="4">IFERROR(R7/Q7-1,"-")</f>
        <v>-2.3579320457628561E-2</v>
      </c>
      <c r="T7" s="95">
        <f t="shared" ref="T7:T52" si="5">IFERROR(R7/N7-1,"-")</f>
        <v>0.31119230890730454</v>
      </c>
      <c r="U7" s="94">
        <f t="shared" ref="U7:U52" si="6">IFERROR(R7-Q7,"-")</f>
        <v>-3007</v>
      </c>
      <c r="V7" s="94">
        <f t="shared" ref="V7:V52" si="7">IFERROR(R7-N7,"-")</f>
        <v>29553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67574</v>
      </c>
      <c r="O8" s="97">
        <v>89647</v>
      </c>
      <c r="P8" s="97">
        <v>87893</v>
      </c>
      <c r="Q8" s="97">
        <v>91960</v>
      </c>
      <c r="R8" s="97">
        <v>88502</v>
      </c>
      <c r="S8" s="98">
        <f t="shared" si="4"/>
        <v>-3.7603305785123942E-2</v>
      </c>
      <c r="T8" s="98">
        <f t="shared" si="5"/>
        <v>0.30970491609198803</v>
      </c>
      <c r="U8" s="97">
        <f t="shared" si="6"/>
        <v>-3458</v>
      </c>
      <c r="V8" s="97">
        <f t="shared" si="7"/>
        <v>20928</v>
      </c>
      <c r="W8" s="98">
        <f>R8/R7</f>
        <v>0.71074526180533248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54907</v>
      </c>
      <c r="O9" s="53">
        <v>71632</v>
      </c>
      <c r="P9" s="53">
        <v>72266</v>
      </c>
      <c r="Q9" s="53">
        <v>75407</v>
      </c>
      <c r="R9" s="53">
        <v>72822</v>
      </c>
      <c r="S9" s="100">
        <f t="shared" si="4"/>
        <v>-3.4280637076133491E-2</v>
      </c>
      <c r="T9" s="100">
        <f t="shared" si="5"/>
        <v>0.32627898082211737</v>
      </c>
      <c r="U9" s="53">
        <f t="shared" si="6"/>
        <v>-2585</v>
      </c>
      <c r="V9" s="53">
        <f t="shared" si="7"/>
        <v>17915</v>
      </c>
      <c r="W9" s="100">
        <f>R9/R7</f>
        <v>0.58482171538708638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12667</v>
      </c>
      <c r="O10" s="53">
        <v>18015</v>
      </c>
      <c r="P10" s="53">
        <v>15627</v>
      </c>
      <c r="Q10" s="53">
        <v>16553</v>
      </c>
      <c r="R10" s="53">
        <v>15680</v>
      </c>
      <c r="S10" s="100">
        <f t="shared" si="4"/>
        <v>-5.2739684649308227E-2</v>
      </c>
      <c r="T10" s="100">
        <f t="shared" si="5"/>
        <v>0.2378621615220653</v>
      </c>
      <c r="U10" s="53">
        <f t="shared" si="6"/>
        <v>-873</v>
      </c>
      <c r="V10" s="53">
        <f t="shared" si="7"/>
        <v>3013</v>
      </c>
      <c r="W10" s="100">
        <f>R10/R7</f>
        <v>0.12592354641824607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27393</v>
      </c>
      <c r="O11" s="97">
        <v>34927</v>
      </c>
      <c r="P11" s="97">
        <v>36004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0.31486146095717893</v>
      </c>
      <c r="U11" s="97">
        <f t="shared" si="6"/>
        <v>451</v>
      </c>
      <c r="V11" s="97">
        <f t="shared" si="7"/>
        <v>8625</v>
      </c>
      <c r="W11" s="98">
        <f>R11/R7</f>
        <v>0.28925473819466752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36110</v>
      </c>
      <c r="O12" s="101">
        <v>44069</v>
      </c>
      <c r="P12" s="101">
        <v>44891</v>
      </c>
      <c r="Q12" s="101">
        <v>46362</v>
      </c>
      <c r="R12" s="101">
        <v>44311</v>
      </c>
      <c r="S12" s="102">
        <f t="shared" si="4"/>
        <v>-4.4238816271946813E-2</v>
      </c>
      <c r="T12" s="102">
        <f t="shared" si="5"/>
        <v>0.22711160343395176</v>
      </c>
      <c r="U12" s="101">
        <f t="shared" si="6"/>
        <v>-2051</v>
      </c>
      <c r="V12" s="101">
        <f t="shared" si="7"/>
        <v>8201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28843</v>
      </c>
      <c r="O13" s="97">
        <v>34314</v>
      </c>
      <c r="P13" s="97">
        <v>34058</v>
      </c>
      <c r="Q13" s="97">
        <v>34975</v>
      </c>
      <c r="R13" s="97">
        <v>32692</v>
      </c>
      <c r="S13" s="98">
        <f t="shared" si="4"/>
        <v>-6.5275196568977845E-2</v>
      </c>
      <c r="T13" s="98">
        <f t="shared" si="5"/>
        <v>0.13344659016052418</v>
      </c>
      <c r="U13" s="97">
        <f t="shared" si="6"/>
        <v>-2283</v>
      </c>
      <c r="V13" s="97">
        <f t="shared" si="7"/>
        <v>3849</v>
      </c>
      <c r="W13" s="98">
        <f>R13/R12</f>
        <v>0.73778520006318971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24921</v>
      </c>
      <c r="O14" s="53">
        <v>29302</v>
      </c>
      <c r="P14" s="53">
        <v>29733</v>
      </c>
      <c r="Q14" s="53">
        <v>30970</v>
      </c>
      <c r="R14" s="53">
        <v>28587</v>
      </c>
      <c r="S14" s="100">
        <f t="shared" si="4"/>
        <v>-7.6945431062318326E-2</v>
      </c>
      <c r="T14" s="100">
        <f t="shared" si="5"/>
        <v>0.14710485133020335</v>
      </c>
      <c r="U14" s="53">
        <f t="shared" si="6"/>
        <v>-2383</v>
      </c>
      <c r="V14" s="53">
        <f t="shared" si="7"/>
        <v>3666</v>
      </c>
      <c r="W14" s="100">
        <f>R14/R12</f>
        <v>0.64514454650086883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3922</v>
      </c>
      <c r="O15" s="53">
        <v>5012</v>
      </c>
      <c r="P15" s="53">
        <v>4325</v>
      </c>
      <c r="Q15" s="53">
        <v>4005</v>
      </c>
      <c r="R15" s="53">
        <v>4105</v>
      </c>
      <c r="S15" s="100">
        <f t="shared" si="4"/>
        <v>2.4968789013732895E-2</v>
      </c>
      <c r="T15" s="100">
        <f t="shared" si="5"/>
        <v>4.6659867414584388E-2</v>
      </c>
      <c r="U15" s="53">
        <f t="shared" si="6"/>
        <v>100</v>
      </c>
      <c r="V15" s="53">
        <f t="shared" si="7"/>
        <v>183</v>
      </c>
      <c r="W15" s="100">
        <f>R15/R12</f>
        <v>9.2640653562320874E-2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0.26221479993681029</v>
      </c>
    </row>
    <row r="17" spans="2:23" x14ac:dyDescent="0.25">
      <c r="B17" s="93" t="s">
        <v>54</v>
      </c>
      <c r="C17" s="101">
        <v>6890</v>
      </c>
      <c r="D17" s="101">
        <v>3786</v>
      </c>
      <c r="E17" s="101">
        <v>4393</v>
      </c>
      <c r="F17" s="101">
        <v>6413</v>
      </c>
      <c r="G17" s="101">
        <v>6356</v>
      </c>
      <c r="H17" s="101">
        <v>6429</v>
      </c>
      <c r="I17" s="102">
        <f t="shared" si="0"/>
        <v>1.1485210824417891E-2</v>
      </c>
      <c r="J17" s="102">
        <f t="shared" si="1"/>
        <v>0.69809825673534065</v>
      </c>
      <c r="K17" s="101">
        <f t="shared" si="2"/>
        <v>73</v>
      </c>
      <c r="L17" s="101">
        <f t="shared" si="3"/>
        <v>2643</v>
      </c>
      <c r="M17" s="95">
        <f>H17/H17</f>
        <v>1</v>
      </c>
      <c r="N17" s="101">
        <v>4931</v>
      </c>
      <c r="O17" s="101">
        <v>6412</v>
      </c>
      <c r="P17" s="101">
        <v>6415</v>
      </c>
      <c r="Q17" s="101">
        <v>6415</v>
      </c>
      <c r="R17" s="101">
        <v>6497</v>
      </c>
      <c r="S17" s="102">
        <f t="shared" si="4"/>
        <v>1.278254091971931E-2</v>
      </c>
      <c r="T17" s="102">
        <f t="shared" si="5"/>
        <v>0.31758264043804507</v>
      </c>
      <c r="U17" s="101">
        <f t="shared" si="6"/>
        <v>82</v>
      </c>
      <c r="V17" s="101">
        <f t="shared" si="7"/>
        <v>1566</v>
      </c>
      <c r="W17" s="95">
        <f>R17/R17</f>
        <v>1</v>
      </c>
    </row>
    <row r="18" spans="2:23" x14ac:dyDescent="0.25">
      <c r="B18" s="96" t="s">
        <v>62</v>
      </c>
      <c r="C18" s="97">
        <v>4440</v>
      </c>
      <c r="D18" s="97">
        <v>2472</v>
      </c>
      <c r="E18" s="97">
        <v>2822</v>
      </c>
      <c r="F18" s="97">
        <v>4753</v>
      </c>
      <c r="G18" s="97">
        <v>4696</v>
      </c>
      <c r="H18" s="97">
        <v>4755</v>
      </c>
      <c r="I18" s="98">
        <f t="shared" si="0"/>
        <v>1.2563884156729044E-2</v>
      </c>
      <c r="J18" s="98">
        <f t="shared" si="1"/>
        <v>0.92354368932038833</v>
      </c>
      <c r="K18" s="97">
        <f t="shared" si="2"/>
        <v>59</v>
      </c>
      <c r="L18" s="97">
        <f t="shared" si="3"/>
        <v>2283</v>
      </c>
      <c r="M18" s="98">
        <f>H18/H17</f>
        <v>0.73961735884274382</v>
      </c>
      <c r="N18" s="97">
        <v>3271</v>
      </c>
      <c r="O18" s="97">
        <v>4752</v>
      </c>
      <c r="P18" s="97">
        <v>4755</v>
      </c>
      <c r="Q18" s="97">
        <v>4755</v>
      </c>
      <c r="R18" s="97">
        <v>4755</v>
      </c>
      <c r="S18" s="98">
        <f t="shared" si="4"/>
        <v>0</v>
      </c>
      <c r="T18" s="98">
        <f t="shared" si="5"/>
        <v>0.45368388871904619</v>
      </c>
      <c r="U18" s="97">
        <f t="shared" si="6"/>
        <v>0</v>
      </c>
      <c r="V18" s="97">
        <f t="shared" si="7"/>
        <v>1484</v>
      </c>
      <c r="W18" s="98">
        <f>R18/R17</f>
        <v>0.73187625057718952</v>
      </c>
    </row>
    <row r="19" spans="2:23" x14ac:dyDescent="0.25">
      <c r="B19" s="99" t="s">
        <v>63</v>
      </c>
      <c r="C19" s="53">
        <v>3379</v>
      </c>
      <c r="D19" s="53">
        <v>0</v>
      </c>
      <c r="E19" s="53">
        <v>2173</v>
      </c>
      <c r="F19" s="53">
        <v>3692</v>
      </c>
      <c r="G19" s="53">
        <v>3635</v>
      </c>
      <c r="H19" s="53">
        <v>3694</v>
      </c>
      <c r="I19" s="100">
        <f t="shared" si="0"/>
        <v>1.6231086657496618E-2</v>
      </c>
      <c r="J19" s="100" t="str">
        <f t="shared" si="1"/>
        <v>-</v>
      </c>
      <c r="K19" s="53">
        <f t="shared" si="2"/>
        <v>59</v>
      </c>
      <c r="L19" s="53">
        <f t="shared" si="3"/>
        <v>3694</v>
      </c>
      <c r="M19" s="100">
        <f>H19/H17</f>
        <v>0.57458391662778041</v>
      </c>
      <c r="N19" s="53">
        <v>2210</v>
      </c>
      <c r="O19" s="53">
        <v>3691</v>
      </c>
      <c r="P19" s="53">
        <v>3694</v>
      </c>
      <c r="Q19" s="53">
        <v>3694</v>
      </c>
      <c r="R19" s="53">
        <v>3694</v>
      </c>
      <c r="S19" s="100">
        <f t="shared" si="4"/>
        <v>0</v>
      </c>
      <c r="T19" s="100">
        <f t="shared" si="5"/>
        <v>0.67149321266968331</v>
      </c>
      <c r="U19" s="53">
        <f t="shared" si="6"/>
        <v>0</v>
      </c>
      <c r="V19" s="53">
        <f t="shared" si="7"/>
        <v>1484</v>
      </c>
      <c r="W19" s="100">
        <f>R19/R17</f>
        <v>0.56857010928120666</v>
      </c>
    </row>
    <row r="20" spans="2:23" x14ac:dyDescent="0.25">
      <c r="B20" s="99" t="s">
        <v>64</v>
      </c>
      <c r="C20" s="53">
        <v>1061</v>
      </c>
      <c r="D20" s="53">
        <v>0</v>
      </c>
      <c r="E20" s="53">
        <v>649</v>
      </c>
      <c r="F20" s="53">
        <v>1061</v>
      </c>
      <c r="G20" s="53">
        <v>1061</v>
      </c>
      <c r="H20" s="53">
        <v>1061</v>
      </c>
      <c r="I20" s="100">
        <f t="shared" si="0"/>
        <v>0</v>
      </c>
      <c r="J20" s="100" t="str">
        <f t="shared" si="1"/>
        <v>-</v>
      </c>
      <c r="K20" s="53">
        <f t="shared" si="2"/>
        <v>0</v>
      </c>
      <c r="L20" s="53">
        <f t="shared" si="3"/>
        <v>1061</v>
      </c>
      <c r="M20" s="100">
        <f>H20/H17</f>
        <v>0.16503344221496344</v>
      </c>
      <c r="N20" s="53">
        <v>1061</v>
      </c>
      <c r="O20" s="53">
        <v>1061</v>
      </c>
      <c r="P20" s="53">
        <v>1061</v>
      </c>
      <c r="Q20" s="53">
        <v>1061</v>
      </c>
      <c r="R20" s="53">
        <v>1061</v>
      </c>
      <c r="S20" s="100">
        <f t="shared" si="4"/>
        <v>0</v>
      </c>
      <c r="T20" s="100">
        <f t="shared" si="5"/>
        <v>0</v>
      </c>
      <c r="U20" s="53">
        <f t="shared" si="6"/>
        <v>0</v>
      </c>
      <c r="V20" s="53">
        <f t="shared" si="7"/>
        <v>0</v>
      </c>
      <c r="W20" s="100">
        <f>R20/R17</f>
        <v>0.16330614129598275</v>
      </c>
    </row>
    <row r="21" spans="2:23" x14ac:dyDescent="0.25">
      <c r="B21" s="96" t="s">
        <v>65</v>
      </c>
      <c r="C21" s="97">
        <v>2450</v>
      </c>
      <c r="D21" s="97">
        <v>1314</v>
      </c>
      <c r="E21" s="97">
        <v>1571</v>
      </c>
      <c r="F21" s="97">
        <v>1660</v>
      </c>
      <c r="G21" s="97">
        <v>1660</v>
      </c>
      <c r="H21" s="97">
        <v>1674</v>
      </c>
      <c r="I21" s="98">
        <f t="shared" si="0"/>
        <v>8.4337349397589634E-3</v>
      </c>
      <c r="J21" s="98">
        <f t="shared" si="1"/>
        <v>0.27397260273972601</v>
      </c>
      <c r="K21" s="97">
        <f t="shared" si="2"/>
        <v>14</v>
      </c>
      <c r="L21" s="97">
        <f t="shared" si="3"/>
        <v>360</v>
      </c>
      <c r="M21" s="98">
        <f>H21/H17</f>
        <v>0.26038264115725618</v>
      </c>
      <c r="N21" s="97">
        <v>1660</v>
      </c>
      <c r="O21" s="97">
        <v>1660</v>
      </c>
      <c r="P21" s="97">
        <v>1660</v>
      </c>
      <c r="Q21" s="97">
        <v>1660</v>
      </c>
      <c r="R21" s="97">
        <v>1742</v>
      </c>
      <c r="S21" s="98">
        <f t="shared" si="4"/>
        <v>4.9397590361445864E-2</v>
      </c>
      <c r="T21" s="98">
        <f t="shared" si="5"/>
        <v>4.9397590361445864E-2</v>
      </c>
      <c r="U21" s="97">
        <f t="shared" si="6"/>
        <v>82</v>
      </c>
      <c r="V21" s="97">
        <f t="shared" si="7"/>
        <v>82</v>
      </c>
      <c r="W21" s="98">
        <f>R21/R17</f>
        <v>0.26812374942281053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763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749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3576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-3576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13664</v>
      </c>
      <c r="O29" s="101">
        <v>18637</v>
      </c>
      <c r="P29" s="101">
        <v>19295</v>
      </c>
      <c r="Q29" s="101">
        <v>20140</v>
      </c>
      <c r="R29" s="101">
        <v>20107</v>
      </c>
      <c r="S29" s="102">
        <f t="shared" si="4"/>
        <v>-1.6385302879841079E-3</v>
      </c>
      <c r="T29" s="102">
        <f t="shared" si="5"/>
        <v>0.47153103044496492</v>
      </c>
      <c r="U29" s="101">
        <f t="shared" si="6"/>
        <v>-33</v>
      </c>
      <c r="V29" s="101">
        <f t="shared" si="7"/>
        <v>6443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10280</v>
      </c>
      <c r="O30" s="97">
        <v>14288</v>
      </c>
      <c r="P30" s="97">
        <v>14948</v>
      </c>
      <c r="Q30" s="97">
        <v>15777</v>
      </c>
      <c r="R30" s="97">
        <v>15654</v>
      </c>
      <c r="S30" s="98">
        <f t="shared" si="4"/>
        <v>-7.7961589655828334E-3</v>
      </c>
      <c r="T30" s="98">
        <f t="shared" si="5"/>
        <v>0.52276264591439681</v>
      </c>
      <c r="U30" s="97">
        <f t="shared" si="6"/>
        <v>-123</v>
      </c>
      <c r="V30" s="97">
        <f t="shared" si="7"/>
        <v>5374</v>
      </c>
      <c r="W30" s="98">
        <f>R30/R29</f>
        <v>0.77853483861341821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9016</v>
      </c>
      <c r="O31" s="53">
        <v>12383</v>
      </c>
      <c r="P31" s="53">
        <v>12849</v>
      </c>
      <c r="Q31" s="53">
        <v>13674</v>
      </c>
      <c r="R31" s="53">
        <v>13498</v>
      </c>
      <c r="S31" s="100">
        <f t="shared" si="4"/>
        <v>-1.2871142313880313E-2</v>
      </c>
      <c r="T31" s="100">
        <f t="shared" si="5"/>
        <v>0.49711623779946756</v>
      </c>
      <c r="U31" s="53">
        <f t="shared" si="6"/>
        <v>-176</v>
      </c>
      <c r="V31" s="53">
        <f t="shared" si="7"/>
        <v>4482</v>
      </c>
      <c r="W31" s="100">
        <f>R31/R29</f>
        <v>0.67130849952752769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2156</v>
      </c>
      <c r="S32" s="100">
        <f t="shared" si="4"/>
        <v>2.5202092249167807E-2</v>
      </c>
      <c r="T32" s="100">
        <f t="shared" si="5"/>
        <v>0.70569620253164556</v>
      </c>
      <c r="U32" s="53">
        <f t="shared" si="6"/>
        <v>53</v>
      </c>
      <c r="V32" s="53">
        <f t="shared" si="7"/>
        <v>892</v>
      </c>
      <c r="W32" s="100">
        <f>R32/R29</f>
        <v>0.10722633908589048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3384</v>
      </c>
      <c r="O33" s="97">
        <v>4349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0.31589834515366433</v>
      </c>
      <c r="U33" s="97">
        <f t="shared" si="6"/>
        <v>90</v>
      </c>
      <c r="V33" s="97">
        <f t="shared" si="7"/>
        <v>1069</v>
      </c>
      <c r="W33" s="98">
        <f>R33/R29</f>
        <v>0.22146516138658179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3192</v>
      </c>
      <c r="O36" s="101">
        <v>4653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0.44266917293233088</v>
      </c>
      <c r="U36" s="101">
        <f t="shared" si="6"/>
        <v>-192</v>
      </c>
      <c r="V36" s="101">
        <f t="shared" si="7"/>
        <v>1413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2930</v>
      </c>
      <c r="O37" s="97">
        <v>3809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0.27064846416382249</v>
      </c>
      <c r="U37" s="97">
        <f t="shared" si="6"/>
        <v>-192</v>
      </c>
      <c r="V37" s="97">
        <f t="shared" si="7"/>
        <v>793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2640</v>
      </c>
      <c r="P39" s="101">
        <v>2646</v>
      </c>
      <c r="Q39" s="101">
        <v>2773</v>
      </c>
      <c r="R39" s="101">
        <v>2675</v>
      </c>
      <c r="S39" s="102">
        <f t="shared" si="4"/>
        <v>-3.5340786152181725E-2</v>
      </c>
      <c r="T39" s="102">
        <f t="shared" si="5"/>
        <v>0.12489486963835161</v>
      </c>
      <c r="U39" s="101">
        <f t="shared" si="6"/>
        <v>-98</v>
      </c>
      <c r="V39" s="101">
        <f t="shared" si="7"/>
        <v>297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2640</v>
      </c>
      <c r="P40" s="97">
        <v>2646</v>
      </c>
      <c r="Q40" s="97">
        <v>2773</v>
      </c>
      <c r="R40" s="97">
        <v>2675</v>
      </c>
      <c r="S40" s="98">
        <f t="shared" si="4"/>
        <v>-3.5340786152181725E-2</v>
      </c>
      <c r="T40" s="98">
        <f t="shared" si="5"/>
        <v>0.12489486963835161</v>
      </c>
      <c r="U40" s="97">
        <f t="shared" si="6"/>
        <v>-98</v>
      </c>
      <c r="V40" s="97">
        <f t="shared" si="7"/>
        <v>297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0.69046728971962612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966</v>
      </c>
      <c r="P42" s="53">
        <v>972</v>
      </c>
      <c r="Q42" s="53">
        <v>1092</v>
      </c>
      <c r="R42" s="53">
        <v>828</v>
      </c>
      <c r="S42" s="100">
        <f t="shared" si="4"/>
        <v>-0.24175824175824179</v>
      </c>
      <c r="T42" s="100">
        <f t="shared" si="5"/>
        <v>0.14999999999999991</v>
      </c>
      <c r="U42" s="53">
        <f t="shared" si="6"/>
        <v>-264</v>
      </c>
      <c r="V42" s="53">
        <f t="shared" si="7"/>
        <v>108</v>
      </c>
      <c r="W42" s="100">
        <f>R42/R39</f>
        <v>0.30953271028037382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6412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</v>
      </c>
      <c r="O44" s="97">
        <v>4752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0.45368388871904619</v>
      </c>
      <c r="U44" s="97">
        <f t="shared" si="6"/>
        <v>0</v>
      </c>
      <c r="V44" s="97">
        <f t="shared" si="7"/>
        <v>1484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2210</v>
      </c>
      <c r="O45" s="53">
        <v>3691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0.67149321266968331</v>
      </c>
      <c r="U45" s="53">
        <f t="shared" si="6"/>
        <v>0</v>
      </c>
      <c r="V45" s="53">
        <f t="shared" si="7"/>
        <v>1484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3053</v>
      </c>
      <c r="P48" s="101">
        <v>3053</v>
      </c>
      <c r="Q48" s="101">
        <v>3077</v>
      </c>
      <c r="R48" s="101">
        <v>3105</v>
      </c>
      <c r="S48" s="102">
        <f t="shared" si="4"/>
        <v>9.0997725056873868E-3</v>
      </c>
      <c r="T48" s="102">
        <f t="shared" si="5"/>
        <v>0.11650485436893199</v>
      </c>
      <c r="U48" s="101">
        <f t="shared" si="6"/>
        <v>28</v>
      </c>
      <c r="V48" s="101">
        <f t="shared" si="7"/>
        <v>324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2849</v>
      </c>
      <c r="P49" s="97">
        <v>2639</v>
      </c>
      <c r="Q49" s="97">
        <v>2689</v>
      </c>
      <c r="R49" s="97">
        <v>2717</v>
      </c>
      <c r="S49" s="98">
        <f t="shared" si="4"/>
        <v>1.0412792859799236E-2</v>
      </c>
      <c r="T49" s="98">
        <f t="shared" si="5"/>
        <v>-1.2359142130134448E-2</v>
      </c>
      <c r="U49" s="97">
        <f t="shared" si="6"/>
        <v>28</v>
      </c>
      <c r="V49" s="97">
        <f t="shared" si="7"/>
        <v>-34</v>
      </c>
      <c r="W49" s="98">
        <f>R49/R48</f>
        <v>0.87504025764895332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0.66119162640901774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796</v>
      </c>
      <c r="P51" s="53">
        <v>586</v>
      </c>
      <c r="Q51" s="53">
        <v>636</v>
      </c>
      <c r="R51" s="53">
        <v>664</v>
      </c>
      <c r="S51" s="100">
        <f t="shared" si="4"/>
        <v>4.4025157232704393E-2</v>
      </c>
      <c r="T51" s="100">
        <f t="shared" si="5"/>
        <v>0.13310580204778155</v>
      </c>
      <c r="U51" s="53">
        <f t="shared" si="6"/>
        <v>28</v>
      </c>
      <c r="V51" s="53">
        <f t="shared" si="7"/>
        <v>78</v>
      </c>
      <c r="W51" s="100">
        <f>R51/R48</f>
        <v>0.21384863123993558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0.35040257648953299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A7E57-AFBA-47D2-8B40-5DD4CDCE7375}">
  <sheetPr>
    <tabColor rgb="FF92D050"/>
  </sheetPr>
  <dimension ref="B1:S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228</v>
      </c>
      <c r="M6" s="92" t="s">
        <v>229</v>
      </c>
      <c r="N6" s="92" t="s">
        <v>230</v>
      </c>
      <c r="O6" s="92" t="s">
        <v>231</v>
      </c>
      <c r="P6" s="92" t="s">
        <v>232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209</v>
      </c>
      <c r="M7" s="94">
        <v>293</v>
      </c>
      <c r="N7" s="94">
        <v>301</v>
      </c>
      <c r="O7" s="94">
        <v>320</v>
      </c>
      <c r="P7" s="94">
        <v>322</v>
      </c>
      <c r="Q7" s="95">
        <f t="shared" ref="Q7:Q52" si="0">IFERROR(P7/O7-1,"-")</f>
        <v>6.2500000000000888E-3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137</v>
      </c>
      <c r="M8" s="97">
        <v>193</v>
      </c>
      <c r="N8" s="97">
        <v>193</v>
      </c>
      <c r="O8" s="97">
        <v>209</v>
      </c>
      <c r="P8" s="97">
        <v>209</v>
      </c>
      <c r="Q8" s="98">
        <f t="shared" si="0"/>
        <v>0</v>
      </c>
      <c r="R8" s="97">
        <f t="shared" si="1"/>
        <v>0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96</v>
      </c>
      <c r="M9" s="53">
        <v>129</v>
      </c>
      <c r="N9" s="53">
        <v>131</v>
      </c>
      <c r="O9" s="53">
        <v>136</v>
      </c>
      <c r="P9" s="53">
        <v>135</v>
      </c>
      <c r="Q9" s="100">
        <f t="shared" si="0"/>
        <v>-7.3529411764705621E-3</v>
      </c>
      <c r="R9" s="53">
        <f t="shared" si="1"/>
        <v>-1</v>
      </c>
      <c r="S9" s="100">
        <f>P9/P7</f>
        <v>0.41925465838509318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41</v>
      </c>
      <c r="M10" s="53">
        <v>64</v>
      </c>
      <c r="N10" s="53">
        <v>62</v>
      </c>
      <c r="O10" s="53">
        <v>73</v>
      </c>
      <c r="P10" s="53">
        <v>74</v>
      </c>
      <c r="Q10" s="100">
        <f t="shared" si="0"/>
        <v>1.3698630136986356E-2</v>
      </c>
      <c r="R10" s="53">
        <f t="shared" si="1"/>
        <v>1</v>
      </c>
      <c r="S10" s="100">
        <f>P10/P7</f>
        <v>0.22981366459627328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72</v>
      </c>
      <c r="M11" s="97">
        <v>100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65</v>
      </c>
      <c r="M12" s="101">
        <v>84</v>
      </c>
      <c r="N12" s="101">
        <v>88</v>
      </c>
      <c r="O12" s="101">
        <v>94</v>
      </c>
      <c r="P12" s="101">
        <v>91</v>
      </c>
      <c r="Q12" s="102">
        <f t="shared" si="0"/>
        <v>-3.1914893617021267E-2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47</v>
      </c>
      <c r="M13" s="97">
        <v>60</v>
      </c>
      <c r="N13" s="97">
        <v>60</v>
      </c>
      <c r="O13" s="97">
        <v>62</v>
      </c>
      <c r="P13" s="97">
        <v>59</v>
      </c>
      <c r="Q13" s="98">
        <f t="shared" si="0"/>
        <v>-4.8387096774193505E-2</v>
      </c>
      <c r="R13" s="97">
        <f t="shared" si="1"/>
        <v>-3</v>
      </c>
      <c r="S13" s="98">
        <f>P13/P12</f>
        <v>0.64835164835164838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39</v>
      </c>
      <c r="M14" s="53">
        <v>48</v>
      </c>
      <c r="N14" s="53">
        <v>49</v>
      </c>
      <c r="O14" s="53">
        <v>51</v>
      </c>
      <c r="P14" s="53">
        <v>48</v>
      </c>
      <c r="Q14" s="100">
        <f t="shared" si="0"/>
        <v>-5.8823529411764719E-2</v>
      </c>
      <c r="R14" s="53">
        <f t="shared" si="1"/>
        <v>-3</v>
      </c>
      <c r="S14" s="100">
        <f>P14/P12</f>
        <v>0.52747252747252749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8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0.12087912087912088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0.35164835164835168</v>
      </c>
    </row>
    <row r="17" spans="2:19" x14ac:dyDescent="0.25">
      <c r="B17" s="93" t="s">
        <v>54</v>
      </c>
      <c r="C17" s="101">
        <v>19</v>
      </c>
      <c r="D17" s="101">
        <v>9</v>
      </c>
      <c r="E17" s="101">
        <v>11</v>
      </c>
      <c r="F17" s="101">
        <v>14</v>
      </c>
      <c r="G17" s="101">
        <v>14</v>
      </c>
      <c r="H17" s="101">
        <v>14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12</v>
      </c>
      <c r="M17" s="101">
        <v>14</v>
      </c>
      <c r="N17" s="101">
        <v>14</v>
      </c>
      <c r="O17" s="101">
        <v>14</v>
      </c>
      <c r="P17" s="101">
        <v>15</v>
      </c>
      <c r="Q17" s="102">
        <f t="shared" si="0"/>
        <v>7.1428571428571397E-2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7</v>
      </c>
      <c r="D18" s="97">
        <v>4</v>
      </c>
      <c r="E18" s="97">
        <v>5</v>
      </c>
      <c r="F18" s="97">
        <v>8</v>
      </c>
      <c r="G18" s="97">
        <v>8</v>
      </c>
      <c r="H18" s="97">
        <v>8</v>
      </c>
      <c r="I18" s="98">
        <f t="shared" si="2"/>
        <v>0</v>
      </c>
      <c r="J18" s="97">
        <f t="shared" si="3"/>
        <v>0</v>
      </c>
      <c r="K18" s="98">
        <f>H18/H17</f>
        <v>0.5714285714285714</v>
      </c>
      <c r="L18" s="97">
        <v>6</v>
      </c>
      <c r="M18" s="97">
        <v>8</v>
      </c>
      <c r="N18" s="97">
        <v>8</v>
      </c>
      <c r="O18" s="97">
        <v>8</v>
      </c>
      <c r="P18" s="97">
        <v>8</v>
      </c>
      <c r="Q18" s="98">
        <f t="shared" si="0"/>
        <v>0</v>
      </c>
      <c r="R18" s="97">
        <f t="shared" si="1"/>
        <v>0</v>
      </c>
      <c r="S18" s="98">
        <f>P18/P17</f>
        <v>0.53333333333333333</v>
      </c>
    </row>
    <row r="19" spans="2:19" x14ac:dyDescent="0.25">
      <c r="B19" s="99" t="s">
        <v>63</v>
      </c>
      <c r="C19" s="53">
        <v>5</v>
      </c>
      <c r="D19" s="53">
        <v>0</v>
      </c>
      <c r="E19" s="53">
        <v>4</v>
      </c>
      <c r="F19" s="53">
        <v>6</v>
      </c>
      <c r="G19" s="53">
        <v>6</v>
      </c>
      <c r="H19" s="53">
        <v>6</v>
      </c>
      <c r="I19" s="100">
        <f t="shared" si="2"/>
        <v>0</v>
      </c>
      <c r="J19" s="53">
        <f t="shared" si="3"/>
        <v>0</v>
      </c>
      <c r="K19" s="100">
        <f>H19/H17</f>
        <v>0.42857142857142855</v>
      </c>
      <c r="L19" s="53">
        <v>4</v>
      </c>
      <c r="M19" s="53">
        <v>6</v>
      </c>
      <c r="N19" s="53">
        <v>6</v>
      </c>
      <c r="O19" s="53">
        <v>6</v>
      </c>
      <c r="P19" s="53">
        <v>6</v>
      </c>
      <c r="Q19" s="100">
        <f t="shared" si="0"/>
        <v>0</v>
      </c>
      <c r="R19" s="53">
        <f t="shared" si="1"/>
        <v>0</v>
      </c>
      <c r="S19" s="100">
        <f>P19/P17</f>
        <v>0.4</v>
      </c>
    </row>
    <row r="20" spans="2:19" x14ac:dyDescent="0.25">
      <c r="B20" s="99" t="s">
        <v>64</v>
      </c>
      <c r="C20" s="53">
        <v>2</v>
      </c>
      <c r="D20" s="53">
        <v>0</v>
      </c>
      <c r="E20" s="53">
        <v>2</v>
      </c>
      <c r="F20" s="53">
        <v>2</v>
      </c>
      <c r="G20" s="53">
        <v>2</v>
      </c>
      <c r="H20" s="53">
        <v>2</v>
      </c>
      <c r="I20" s="100">
        <f t="shared" si="2"/>
        <v>0</v>
      </c>
      <c r="J20" s="53">
        <f t="shared" si="3"/>
        <v>0</v>
      </c>
      <c r="K20" s="100">
        <f>H20/H17</f>
        <v>0.14285714285714285</v>
      </c>
      <c r="L20" s="53">
        <v>2</v>
      </c>
      <c r="M20" s="53">
        <v>2</v>
      </c>
      <c r="N20" s="53">
        <v>2</v>
      </c>
      <c r="O20" s="53">
        <v>2</v>
      </c>
      <c r="P20" s="53">
        <v>2</v>
      </c>
      <c r="Q20" s="100">
        <f t="shared" si="0"/>
        <v>0</v>
      </c>
      <c r="R20" s="53">
        <f t="shared" si="1"/>
        <v>0</v>
      </c>
      <c r="S20" s="100">
        <f>P20/P17</f>
        <v>0.13333333333333333</v>
      </c>
    </row>
    <row r="21" spans="2:19" x14ac:dyDescent="0.25">
      <c r="B21" s="96" t="s">
        <v>65</v>
      </c>
      <c r="C21" s="97">
        <v>12</v>
      </c>
      <c r="D21" s="97">
        <v>5</v>
      </c>
      <c r="E21" s="97">
        <v>6</v>
      </c>
      <c r="F21" s="97">
        <v>6</v>
      </c>
      <c r="G21" s="97">
        <v>6</v>
      </c>
      <c r="H21" s="97">
        <v>6</v>
      </c>
      <c r="I21" s="98">
        <f t="shared" si="2"/>
        <v>0</v>
      </c>
      <c r="J21" s="97">
        <f t="shared" si="3"/>
        <v>0</v>
      </c>
      <c r="K21" s="98">
        <f>H21/H17</f>
        <v>0.42857142857142855</v>
      </c>
      <c r="L21" s="97">
        <v>6</v>
      </c>
      <c r="M21" s="97">
        <v>6</v>
      </c>
      <c r="N21" s="97">
        <v>6</v>
      </c>
      <c r="O21" s="97">
        <v>6</v>
      </c>
      <c r="P21" s="97">
        <v>7</v>
      </c>
      <c r="Q21" s="98">
        <f t="shared" si="0"/>
        <v>0.16666666666666674</v>
      </c>
      <c r="R21" s="97">
        <f t="shared" si="1"/>
        <v>1</v>
      </c>
      <c r="S21" s="98">
        <f>P21/P17</f>
        <v>0.46666666666666667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6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5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3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41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28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18</v>
      </c>
      <c r="M31" s="53">
        <v>25</v>
      </c>
      <c r="N31" s="53">
        <v>26</v>
      </c>
      <c r="O31" s="53">
        <v>28</v>
      </c>
      <c r="P31" s="53">
        <v>29</v>
      </c>
      <c r="Q31" s="100">
        <f t="shared" si="0"/>
        <v>3.5714285714285809E-2</v>
      </c>
      <c r="R31" s="53">
        <f t="shared" si="1"/>
        <v>1</v>
      </c>
      <c r="S31" s="100">
        <f>P31/P29</f>
        <v>0.43939393939393939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18</v>
      </c>
      <c r="Q32" s="100">
        <f t="shared" si="0"/>
        <v>5.8823529411764719E-2</v>
      </c>
      <c r="R32" s="53">
        <f t="shared" si="1"/>
        <v>1</v>
      </c>
      <c r="S32" s="100">
        <f>P32/P29</f>
        <v>0.27272727272727271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7</v>
      </c>
      <c r="M36" s="101">
        <v>11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17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17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10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4</v>
      </c>
      <c r="M45" s="53">
        <v>6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15</v>
      </c>
      <c r="N48" s="101">
        <v>15</v>
      </c>
      <c r="O48" s="101">
        <v>17</v>
      </c>
      <c r="P48" s="101">
        <v>18</v>
      </c>
      <c r="Q48" s="102">
        <f t="shared" si="0"/>
        <v>5.8823529411764719E-2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13</v>
      </c>
      <c r="N49" s="97">
        <v>12</v>
      </c>
      <c r="O49" s="97">
        <v>14</v>
      </c>
      <c r="P49" s="97">
        <v>15</v>
      </c>
      <c r="Q49" s="98">
        <f t="shared" si="0"/>
        <v>7.1428571428571397E-2</v>
      </c>
      <c r="R49" s="97">
        <f t="shared" si="1"/>
        <v>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5</v>
      </c>
      <c r="N51" s="53">
        <v>4</v>
      </c>
      <c r="O51" s="53">
        <v>6</v>
      </c>
      <c r="P51" s="53">
        <v>7</v>
      </c>
      <c r="Q51" s="100">
        <f t="shared" si="0"/>
        <v>0.16666666666666674</v>
      </c>
      <c r="R51" s="53">
        <f t="shared" si="1"/>
        <v>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0CFA2-92A9-4B51-8B15-86119A2D7199}">
  <sheetPr>
    <tabColor theme="7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6A277-6E8E-4945-AF95-D3F8EF5EE8D5}">
  <sheetPr>
    <tabColor theme="7" tint="0.79998168889431442"/>
  </sheetPr>
  <dimension ref="A4:O290"/>
  <sheetViews>
    <sheetView showGridLines="0" topLeftCell="F1" zoomScaleNormal="100" workbookViewId="0">
      <selection activeCell="Q273" sqref="Q27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21031</v>
      </c>
      <c r="D9" s="121">
        <v>6.5400202634245286E-2</v>
      </c>
      <c r="E9" s="120">
        <v>6223</v>
      </c>
      <c r="F9" s="121">
        <f t="shared" ref="F9:L21" si="0">IFERROR(E9/C9-1,"-")</f>
        <v>-0.70410346631163523</v>
      </c>
      <c r="G9" s="120">
        <v>15598</v>
      </c>
      <c r="H9" s="121">
        <f>IFERROR(G9/E9-1,"-")</f>
        <v>1.5065081150570463</v>
      </c>
      <c r="I9" s="120">
        <v>22490</v>
      </c>
      <c r="J9" s="121">
        <f t="shared" si="0"/>
        <v>0.44185151942556744</v>
      </c>
      <c r="K9" s="120">
        <v>22650</v>
      </c>
      <c r="L9" s="121">
        <f t="shared" si="0"/>
        <v>7.1142730102267127E-3</v>
      </c>
      <c r="M9" s="120">
        <v>22528</v>
      </c>
      <c r="N9" s="121">
        <f t="shared" ref="N9:N15" si="1">IFERROR(M9/K9-1,"-")</f>
        <v>-5.3863134657836653E-3</v>
      </c>
    </row>
    <row r="10" spans="1:15" x14ac:dyDescent="0.25">
      <c r="A10" s="1" t="s">
        <v>74</v>
      </c>
      <c r="B10" s="119" t="s">
        <v>75</v>
      </c>
      <c r="C10" s="120">
        <v>22403</v>
      </c>
      <c r="D10" s="121">
        <v>0.16542683244030587</v>
      </c>
      <c r="E10" s="120">
        <v>5135</v>
      </c>
      <c r="F10" s="121">
        <f t="shared" si="0"/>
        <v>-0.7707896263893228</v>
      </c>
      <c r="G10" s="120">
        <v>21666</v>
      </c>
      <c r="H10" s="121">
        <f t="shared" si="0"/>
        <v>3.2192794547224928</v>
      </c>
      <c r="I10" s="120">
        <v>23086</v>
      </c>
      <c r="J10" s="121">
        <f t="shared" si="0"/>
        <v>6.5540478168559124E-2</v>
      </c>
      <c r="K10" s="120">
        <v>23921</v>
      </c>
      <c r="L10" s="121">
        <f t="shared" si="0"/>
        <v>3.6169106817985019E-2</v>
      </c>
      <c r="M10" s="120">
        <v>23285</v>
      </c>
      <c r="N10" s="121">
        <f t="shared" si="1"/>
        <v>-2.6587517244262338E-2</v>
      </c>
    </row>
    <row r="11" spans="1:15" x14ac:dyDescent="0.25">
      <c r="A11" s="1" t="s">
        <v>76</v>
      </c>
      <c r="B11" s="119" t="s">
        <v>77</v>
      </c>
      <c r="C11" s="120">
        <v>8865</v>
      </c>
      <c r="D11" s="121">
        <v>-0.59655031174623407</v>
      </c>
      <c r="E11" s="120">
        <v>5413</v>
      </c>
      <c r="F11" s="121">
        <f t="shared" si="0"/>
        <v>-0.38939650310208684</v>
      </c>
      <c r="G11" s="120">
        <v>22231</v>
      </c>
      <c r="H11" s="121">
        <f t="shared" si="0"/>
        <v>3.1069647145760211</v>
      </c>
      <c r="I11" s="120">
        <v>21689</v>
      </c>
      <c r="J11" s="121">
        <f t="shared" si="0"/>
        <v>-2.4380369753947195E-2</v>
      </c>
      <c r="K11" s="120">
        <v>27356</v>
      </c>
      <c r="L11" s="121">
        <f t="shared" si="0"/>
        <v>0.26128452210798092</v>
      </c>
      <c r="M11" s="120">
        <v>24054</v>
      </c>
      <c r="N11" s="121">
        <f t="shared" si="1"/>
        <v>-0.12070478140078955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6463</v>
      </c>
      <c r="F12" s="121" t="str">
        <f t="shared" si="0"/>
        <v>-</v>
      </c>
      <c r="G12" s="120">
        <v>23894</v>
      </c>
      <c r="H12" s="121">
        <f t="shared" si="0"/>
        <v>2.6970447160761255</v>
      </c>
      <c r="I12" s="120">
        <v>23484</v>
      </c>
      <c r="J12" s="121">
        <f t="shared" si="0"/>
        <v>-1.715911944421189E-2</v>
      </c>
      <c r="K12" s="120">
        <v>22205</v>
      </c>
      <c r="L12" s="121">
        <f t="shared" si="0"/>
        <v>-5.4462612842786529E-2</v>
      </c>
      <c r="M12" s="120">
        <v>23503</v>
      </c>
      <c r="N12" s="121">
        <f t="shared" si="1"/>
        <v>5.845530285971634E-2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6823</v>
      </c>
      <c r="F13" s="121" t="str">
        <f t="shared" si="0"/>
        <v>-</v>
      </c>
      <c r="G13" s="120">
        <v>20251</v>
      </c>
      <c r="H13" s="121">
        <f t="shared" si="0"/>
        <v>1.9680492452000586</v>
      </c>
      <c r="I13" s="120">
        <v>21547</v>
      </c>
      <c r="J13" s="121">
        <f t="shared" si="0"/>
        <v>6.3996839662238791E-2</v>
      </c>
      <c r="K13" s="120">
        <v>23449</v>
      </c>
      <c r="L13" s="121">
        <f t="shared" si="0"/>
        <v>8.8272149255116616E-2</v>
      </c>
      <c r="M13" s="120">
        <v>19536</v>
      </c>
      <c r="N13" s="121">
        <f t="shared" si="1"/>
        <v>-0.16687278775214298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3802</v>
      </c>
      <c r="F14" s="121" t="str">
        <f t="shared" si="0"/>
        <v>-</v>
      </c>
      <c r="G14" s="120">
        <v>18886</v>
      </c>
      <c r="H14" s="121">
        <f t="shared" si="0"/>
        <v>3.9673855865334033</v>
      </c>
      <c r="I14" s="120">
        <v>21065</v>
      </c>
      <c r="J14" s="121">
        <f t="shared" si="0"/>
        <v>0.11537646934237</v>
      </c>
      <c r="K14" s="120">
        <v>22841</v>
      </c>
      <c r="L14" s="121">
        <f t="shared" si="0"/>
        <v>8.4310467600284822E-2</v>
      </c>
      <c r="M14" s="120">
        <v>23159</v>
      </c>
      <c r="N14" s="121">
        <f t="shared" si="1"/>
        <v>1.3922332647432256E-2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10219</v>
      </c>
      <c r="F15" s="121" t="str">
        <f t="shared" si="0"/>
        <v>-</v>
      </c>
      <c r="G15" s="120">
        <v>23111</v>
      </c>
      <c r="H15" s="121">
        <f t="shared" si="0"/>
        <v>1.2615715823466092</v>
      </c>
      <c r="I15" s="120">
        <v>24276</v>
      </c>
      <c r="J15" s="121">
        <f t="shared" si="0"/>
        <v>5.040889619661626E-2</v>
      </c>
      <c r="K15" s="120">
        <v>24893</v>
      </c>
      <c r="L15" s="121">
        <f t="shared" si="0"/>
        <v>2.5416048772450184E-2</v>
      </c>
      <c r="M15" s="120">
        <v>26869</v>
      </c>
      <c r="N15" s="121">
        <f t="shared" si="1"/>
        <v>7.937974530992653E-2</v>
      </c>
    </row>
    <row r="16" spans="1:15" x14ac:dyDescent="0.25">
      <c r="A16" s="1" t="s">
        <v>86</v>
      </c>
      <c r="B16" s="119" t="s">
        <v>87</v>
      </c>
      <c r="C16" s="120">
        <v>13295</v>
      </c>
      <c r="D16" s="121">
        <v>-0.46193694605204583</v>
      </c>
      <c r="E16" s="120">
        <v>18239</v>
      </c>
      <c r="F16" s="121">
        <f t="shared" si="0"/>
        <v>0.37186912373072589</v>
      </c>
      <c r="G16" s="120">
        <v>24659</v>
      </c>
      <c r="H16" s="121">
        <f t="shared" si="0"/>
        <v>0.35199298207138541</v>
      </c>
      <c r="I16" s="120">
        <v>25495</v>
      </c>
      <c r="J16" s="121">
        <f t="shared" si="0"/>
        <v>3.3902429133379375E-2</v>
      </c>
      <c r="K16" s="120">
        <v>25319</v>
      </c>
      <c r="L16" s="121">
        <f t="shared" si="0"/>
        <v>-6.9033143753677306E-3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5725</v>
      </c>
      <c r="D17" s="121">
        <v>-0.74152331933721616</v>
      </c>
      <c r="E17" s="120">
        <v>15267</v>
      </c>
      <c r="F17" s="121">
        <f t="shared" si="0"/>
        <v>1.6667248908296943</v>
      </c>
      <c r="G17" s="120">
        <v>20130</v>
      </c>
      <c r="H17" s="121">
        <f t="shared" si="0"/>
        <v>0.31853016309687554</v>
      </c>
      <c r="I17" s="120">
        <v>22106</v>
      </c>
      <c r="J17" s="121">
        <f t="shared" si="0"/>
        <v>9.8161947342275235E-2</v>
      </c>
      <c r="K17" s="120">
        <v>21182</v>
      </c>
      <c r="L17" s="121">
        <f t="shared" si="0"/>
        <v>-4.1798606713109532E-2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6665</v>
      </c>
      <c r="D18" s="121">
        <v>-0.70771389729421563</v>
      </c>
      <c r="E18" s="120">
        <v>23140</v>
      </c>
      <c r="F18" s="121">
        <f t="shared" si="0"/>
        <v>2.471867966991748</v>
      </c>
      <c r="G18" s="120">
        <v>22327</v>
      </c>
      <c r="H18" s="121">
        <f t="shared" si="0"/>
        <v>-3.5133967156439017E-2</v>
      </c>
      <c r="I18" s="120">
        <v>25007</v>
      </c>
      <c r="J18" s="121">
        <f t="shared" si="0"/>
        <v>0.12003403950373981</v>
      </c>
      <c r="K18" s="120">
        <v>27341</v>
      </c>
      <c r="L18" s="121">
        <f t="shared" si="0"/>
        <v>9.3333866517375075E-2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4928</v>
      </c>
      <c r="D19" s="121">
        <v>-0.74807013956341706</v>
      </c>
      <c r="E19" s="120">
        <v>19838</v>
      </c>
      <c r="F19" s="121">
        <f t="shared" si="0"/>
        <v>3.0255681818181817</v>
      </c>
      <c r="G19" s="120">
        <v>21079</v>
      </c>
      <c r="H19" s="121">
        <f t="shared" si="0"/>
        <v>6.2556709345700234E-2</v>
      </c>
      <c r="I19" s="120">
        <v>24207</v>
      </c>
      <c r="J19" s="121">
        <f t="shared" si="0"/>
        <v>0.14839413634422893</v>
      </c>
      <c r="K19" s="120">
        <v>23363</v>
      </c>
      <c r="L19" s="121">
        <f t="shared" si="0"/>
        <v>-3.4865947866319691E-2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6261</v>
      </c>
      <c r="D20" s="121">
        <v>-0.70148755602174118</v>
      </c>
      <c r="E20" s="120">
        <v>19784</v>
      </c>
      <c r="F20" s="121">
        <f t="shared" si="0"/>
        <v>2.1598786136399934</v>
      </c>
      <c r="G20" s="120">
        <v>23285</v>
      </c>
      <c r="H20" s="121">
        <f t="shared" si="0"/>
        <v>0.17696118075212297</v>
      </c>
      <c r="I20" s="120">
        <v>24142</v>
      </c>
      <c r="J20" s="121">
        <f t="shared" si="0"/>
        <v>3.6804809963495888E-2</v>
      </c>
      <c r="K20" s="120">
        <v>23290</v>
      </c>
      <c r="L20" s="121">
        <f t="shared" si="0"/>
        <v>-3.5291193770193074E-2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96681</v>
      </c>
      <c r="D21" s="124">
        <v>-0.61362219451371569</v>
      </c>
      <c r="E21" s="123">
        <v>140346</v>
      </c>
      <c r="F21" s="124">
        <f t="shared" si="0"/>
        <v>0.45163992925186958</v>
      </c>
      <c r="G21" s="123">
        <v>257117</v>
      </c>
      <c r="H21" s="124">
        <f t="shared" si="0"/>
        <v>0.83202228777450027</v>
      </c>
      <c r="I21" s="123">
        <v>278594</v>
      </c>
      <c r="J21" s="124">
        <f t="shared" si="0"/>
        <v>8.3530066078866927E-2</v>
      </c>
      <c r="K21" s="123">
        <v>287810</v>
      </c>
      <c r="L21" s="124">
        <f t="shared" si="0"/>
        <v>3.3080396562739978E-2</v>
      </c>
      <c r="M21" s="123">
        <v>162934</v>
      </c>
      <c r="N21" s="124">
        <v>-2.6184143681080574E-2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239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827</v>
      </c>
      <c r="D31" s="121">
        <v>-0.49201474201474205</v>
      </c>
      <c r="E31" s="120">
        <v>3353</v>
      </c>
      <c r="F31" s="121">
        <f t="shared" ref="F31:L43" si="2">IFERROR(E31/C31-1,"-")</f>
        <v>3.0544135429262393</v>
      </c>
      <c r="G31" s="120">
        <v>744</v>
      </c>
      <c r="H31" s="121">
        <f t="shared" si="2"/>
        <v>-0.77810915597971964</v>
      </c>
      <c r="I31" s="120">
        <v>1649</v>
      </c>
      <c r="J31" s="121">
        <f t="shared" si="2"/>
        <v>1.2163978494623655</v>
      </c>
      <c r="K31" s="120">
        <v>1032</v>
      </c>
      <c r="L31" s="121">
        <f t="shared" si="2"/>
        <v>-0.37416616130988478</v>
      </c>
      <c r="M31" s="120">
        <v>851</v>
      </c>
      <c r="N31" s="121">
        <f t="shared" ref="N31" si="3">IFERROR(M31/K31-1,"-")</f>
        <v>-0.17538759689922478</v>
      </c>
    </row>
    <row r="32" spans="1:15" x14ac:dyDescent="0.25">
      <c r="B32" s="119" t="s">
        <v>75</v>
      </c>
      <c r="C32" s="120">
        <v>1316</v>
      </c>
      <c r="D32" s="121">
        <v>-0.15424164524421591</v>
      </c>
      <c r="E32" s="120">
        <v>2820</v>
      </c>
      <c r="F32" s="121">
        <f t="shared" si="2"/>
        <v>1.1428571428571428</v>
      </c>
      <c r="G32" s="120">
        <v>1386</v>
      </c>
      <c r="H32" s="121">
        <f t="shared" si="2"/>
        <v>-0.50851063829787235</v>
      </c>
      <c r="I32" s="120">
        <v>1146</v>
      </c>
      <c r="J32" s="121">
        <f t="shared" si="2"/>
        <v>-0.17316017316017318</v>
      </c>
      <c r="K32" s="120">
        <v>1343</v>
      </c>
      <c r="L32" s="121">
        <f t="shared" si="2"/>
        <v>0.17190226876090753</v>
      </c>
      <c r="M32" s="120">
        <v>670</v>
      </c>
      <c r="N32" s="121">
        <f>IFERROR(M32/K32-1,"-")</f>
        <v>-0.50111690245718543</v>
      </c>
    </row>
    <row r="33" spans="2:15" x14ac:dyDescent="0.25">
      <c r="B33" s="119" t="s">
        <v>77</v>
      </c>
      <c r="C33" s="120">
        <v>486</v>
      </c>
      <c r="D33" s="121">
        <v>-0.87865168539325844</v>
      </c>
      <c r="E33" s="120">
        <v>3098</v>
      </c>
      <c r="F33" s="121">
        <f t="shared" si="2"/>
        <v>5.3744855967078191</v>
      </c>
      <c r="G33" s="120">
        <v>1477</v>
      </c>
      <c r="H33" s="121">
        <f t="shared" si="2"/>
        <v>-0.52324080051646216</v>
      </c>
      <c r="I33" s="120">
        <v>1783</v>
      </c>
      <c r="J33" s="121">
        <f t="shared" si="2"/>
        <v>0.2071767095463779</v>
      </c>
      <c r="K33" s="120">
        <v>2340</v>
      </c>
      <c r="L33" s="121">
        <f t="shared" si="2"/>
        <v>0.31239484015703867</v>
      </c>
      <c r="M33" s="120">
        <v>929</v>
      </c>
      <c r="N33" s="121">
        <f>IFERROR(M33/K33-1,"-")</f>
        <v>-0.60299145299145307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4325</v>
      </c>
      <c r="F34" s="121" t="str">
        <f t="shared" si="2"/>
        <v>-</v>
      </c>
      <c r="G34" s="120">
        <v>3054</v>
      </c>
      <c r="H34" s="121">
        <f t="shared" si="2"/>
        <v>-0.29387283236994222</v>
      </c>
      <c r="I34" s="120">
        <v>3984</v>
      </c>
      <c r="J34" s="121">
        <f t="shared" si="2"/>
        <v>0.30451866404715133</v>
      </c>
      <c r="K34" s="120">
        <v>1383</v>
      </c>
      <c r="L34" s="121">
        <f t="shared" si="2"/>
        <v>-0.65286144578313254</v>
      </c>
      <c r="M34" s="120">
        <v>2250</v>
      </c>
      <c r="N34" s="121">
        <f>IFERROR(M34/K34-1,"-")</f>
        <v>0.6268980477223427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4087</v>
      </c>
      <c r="F35" s="121" t="str">
        <f t="shared" si="2"/>
        <v>-</v>
      </c>
      <c r="G35" s="120">
        <v>2857</v>
      </c>
      <c r="H35" s="121">
        <f t="shared" si="2"/>
        <v>-0.30095424516760461</v>
      </c>
      <c r="I35" s="120">
        <v>2472</v>
      </c>
      <c r="J35" s="121">
        <f t="shared" si="2"/>
        <v>-0.13475673783689179</v>
      </c>
      <c r="K35" s="120">
        <v>2206</v>
      </c>
      <c r="L35" s="121">
        <f t="shared" si="2"/>
        <v>-0.10760517799352753</v>
      </c>
      <c r="M35" s="120">
        <v>1847</v>
      </c>
      <c r="N35" s="121">
        <f>IFERROR(M35/K35-1,"-")</f>
        <v>-0.16273798730734357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2007</v>
      </c>
      <c r="F36" s="121" t="str">
        <f t="shared" si="2"/>
        <v>-</v>
      </c>
      <c r="G36" s="120">
        <v>1981</v>
      </c>
      <c r="H36" s="121">
        <f t="shared" si="2"/>
        <v>-1.2954658694569021E-2</v>
      </c>
      <c r="I36" s="120">
        <v>3499</v>
      </c>
      <c r="J36" s="121">
        <f t="shared" si="2"/>
        <v>0.76627965673902065</v>
      </c>
      <c r="K36" s="120">
        <v>2734</v>
      </c>
      <c r="L36" s="121">
        <f t="shared" si="2"/>
        <v>-0.21863389539868539</v>
      </c>
      <c r="M36" s="120">
        <v>2922</v>
      </c>
      <c r="N36" s="121">
        <f t="shared" ref="N36:N37" si="4">IFERROR(M36/K36-1,"-")</f>
        <v>6.8763716166788669E-2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4124</v>
      </c>
      <c r="F37" s="121" t="str">
        <f t="shared" si="2"/>
        <v>-</v>
      </c>
      <c r="G37" s="120">
        <v>4035</v>
      </c>
      <c r="H37" s="121">
        <f t="shared" si="2"/>
        <v>-2.1580989330746814E-2</v>
      </c>
      <c r="I37" s="120">
        <v>4301</v>
      </c>
      <c r="J37" s="121">
        <f t="shared" si="2"/>
        <v>6.5923172242874806E-2</v>
      </c>
      <c r="K37" s="120">
        <v>4112</v>
      </c>
      <c r="L37" s="121">
        <f t="shared" si="2"/>
        <v>-4.3943269007207575E-2</v>
      </c>
      <c r="M37" s="120">
        <v>5186</v>
      </c>
      <c r="N37" s="121">
        <f t="shared" si="4"/>
        <v>0.26118677042801552</v>
      </c>
    </row>
    <row r="38" spans="2:15" x14ac:dyDescent="0.25">
      <c r="B38" s="119" t="s">
        <v>87</v>
      </c>
      <c r="C38" s="120">
        <v>8045</v>
      </c>
      <c r="D38" s="121">
        <v>0.12596221133659902</v>
      </c>
      <c r="E38" s="120">
        <v>8610</v>
      </c>
      <c r="F38" s="121">
        <f t="shared" si="2"/>
        <v>7.0229956494717305E-2</v>
      </c>
      <c r="G38" s="120">
        <v>5520</v>
      </c>
      <c r="H38" s="121">
        <f t="shared" si="2"/>
        <v>-0.35888501742160284</v>
      </c>
      <c r="I38" s="120">
        <v>4258</v>
      </c>
      <c r="J38" s="121">
        <f t="shared" si="2"/>
        <v>-0.2286231884057971</v>
      </c>
      <c r="K38" s="120">
        <v>5008</v>
      </c>
      <c r="L38" s="121">
        <f t="shared" si="2"/>
        <v>0.17613903240958195</v>
      </c>
      <c r="M38" s="120"/>
      <c r="N38" s="121"/>
    </row>
    <row r="39" spans="2:15" x14ac:dyDescent="0.25">
      <c r="B39" s="119" t="s">
        <v>89</v>
      </c>
      <c r="C39" s="120">
        <v>3978</v>
      </c>
      <c r="D39" s="121">
        <v>-0.31836874571624396</v>
      </c>
      <c r="E39" s="120">
        <v>5192</v>
      </c>
      <c r="F39" s="121">
        <f t="shared" si="2"/>
        <v>0.30517848164906991</v>
      </c>
      <c r="G39" s="120">
        <v>3446</v>
      </c>
      <c r="H39" s="121">
        <f t="shared" si="2"/>
        <v>-0.33628659476117106</v>
      </c>
      <c r="I39" s="120">
        <v>3382</v>
      </c>
      <c r="J39" s="121">
        <f t="shared" si="2"/>
        <v>-1.8572257690075422E-2</v>
      </c>
      <c r="K39" s="120">
        <v>2838</v>
      </c>
      <c r="L39" s="121">
        <f t="shared" si="2"/>
        <v>-0.16085156712004733</v>
      </c>
      <c r="M39" s="120"/>
      <c r="N39" s="121"/>
    </row>
    <row r="40" spans="2:15" x14ac:dyDescent="0.25">
      <c r="B40" s="119" t="s">
        <v>91</v>
      </c>
      <c r="C40" s="120">
        <v>3756</v>
      </c>
      <c r="D40" s="121">
        <v>-2.6438569206842955E-2</v>
      </c>
      <c r="E40" s="120">
        <v>4314</v>
      </c>
      <c r="F40" s="121">
        <f t="shared" si="2"/>
        <v>0.14856230031948892</v>
      </c>
      <c r="G40" s="120">
        <v>1651</v>
      </c>
      <c r="H40" s="121">
        <f t="shared" si="2"/>
        <v>-0.61729253592953182</v>
      </c>
      <c r="I40" s="120">
        <v>2377</v>
      </c>
      <c r="J40" s="121">
        <f t="shared" si="2"/>
        <v>0.43973349485160518</v>
      </c>
      <c r="K40" s="120">
        <v>3489</v>
      </c>
      <c r="L40" s="121">
        <f t="shared" si="2"/>
        <v>0.46781657551535538</v>
      </c>
      <c r="M40" s="120"/>
      <c r="N40" s="121"/>
    </row>
    <row r="41" spans="2:15" x14ac:dyDescent="0.25">
      <c r="B41" s="119" t="s">
        <v>93</v>
      </c>
      <c r="C41" s="120">
        <v>1562</v>
      </c>
      <c r="D41" s="121">
        <v>-0.19025401762571281</v>
      </c>
      <c r="E41" s="120">
        <v>1248</v>
      </c>
      <c r="F41" s="121">
        <f t="shared" si="2"/>
        <v>-0.20102432778489121</v>
      </c>
      <c r="G41" s="120">
        <v>1088</v>
      </c>
      <c r="H41" s="121">
        <f t="shared" si="2"/>
        <v>-0.12820512820512819</v>
      </c>
      <c r="I41" s="120">
        <v>1284</v>
      </c>
      <c r="J41" s="121">
        <f t="shared" si="2"/>
        <v>0.18014705882352944</v>
      </c>
      <c r="K41" s="120">
        <v>1304</v>
      </c>
      <c r="L41" s="121">
        <f t="shared" si="2"/>
        <v>1.5576323987538832E-2</v>
      </c>
      <c r="M41" s="120"/>
      <c r="N41" s="121"/>
    </row>
    <row r="42" spans="2:15" x14ac:dyDescent="0.25">
      <c r="B42" s="119" t="s">
        <v>95</v>
      </c>
      <c r="C42" s="120">
        <v>1855</v>
      </c>
      <c r="D42" s="121">
        <v>-0.16290613718411551</v>
      </c>
      <c r="E42" s="120">
        <v>2038</v>
      </c>
      <c r="F42" s="121">
        <f t="shared" si="2"/>
        <v>9.8652291105121304E-2</v>
      </c>
      <c r="G42" s="120">
        <v>1822</v>
      </c>
      <c r="H42" s="121">
        <f t="shared" si="2"/>
        <v>-0.10598626104023556</v>
      </c>
      <c r="I42" s="120">
        <v>1883</v>
      </c>
      <c r="J42" s="121">
        <f t="shared" si="2"/>
        <v>3.3479692645444592E-2</v>
      </c>
      <c r="K42" s="120">
        <v>1399</v>
      </c>
      <c r="L42" s="121">
        <f t="shared" si="2"/>
        <v>-0.25703664365374401</v>
      </c>
      <c r="M42" s="120"/>
      <c r="N42" s="121"/>
    </row>
    <row r="43" spans="2:15" ht="15.75" x14ac:dyDescent="0.25">
      <c r="B43" s="122" t="s">
        <v>32</v>
      </c>
      <c r="C43" s="123">
        <v>26839</v>
      </c>
      <c r="D43" s="124">
        <v>-0.41112842003642192</v>
      </c>
      <c r="E43" s="123">
        <v>45216</v>
      </c>
      <c r="F43" s="124">
        <f t="shared" si="2"/>
        <v>0.68471254517679503</v>
      </c>
      <c r="G43" s="123">
        <v>29061</v>
      </c>
      <c r="H43" s="124">
        <f t="shared" si="2"/>
        <v>-0.35728503184713378</v>
      </c>
      <c r="I43" s="123">
        <v>32018</v>
      </c>
      <c r="J43" s="124">
        <f t="shared" si="2"/>
        <v>0.10175148824885594</v>
      </c>
      <c r="K43" s="123">
        <v>29188</v>
      </c>
      <c r="L43" s="124">
        <f t="shared" si="2"/>
        <v>-8.838778187269658E-2</v>
      </c>
      <c r="M43" s="123">
        <v>14655</v>
      </c>
      <c r="N43" s="124">
        <v>-3.2673267326732702E-2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332</v>
      </c>
      <c r="D53" s="121">
        <v>-0.63636363636363635</v>
      </c>
      <c r="E53" s="120">
        <v>460</v>
      </c>
      <c r="F53" s="121">
        <f>IFERROR(E53/C53-1,"-")</f>
        <v>0.3855421686746987</v>
      </c>
      <c r="G53" s="120">
        <v>515</v>
      </c>
      <c r="H53" s="121">
        <f>IFERROR(G53/E53-1,"-")</f>
        <v>0.11956521739130443</v>
      </c>
      <c r="I53" s="120">
        <v>722</v>
      </c>
      <c r="J53" s="121">
        <f>IFERROR(I53/G53-1,"-")</f>
        <v>0.40194174757281553</v>
      </c>
      <c r="K53" s="120">
        <v>461</v>
      </c>
      <c r="L53" s="121">
        <f>IFERROR(K53/I53-1,"-")</f>
        <v>-0.36149584487534625</v>
      </c>
      <c r="M53" s="120">
        <v>603</v>
      </c>
      <c r="N53" s="121">
        <f t="shared" ref="N53:N59" si="5">IFERROR(M53/K53-1,"-")</f>
        <v>0.30802603036876364</v>
      </c>
    </row>
    <row r="54" spans="1:15" x14ac:dyDescent="0.25">
      <c r="A54" s="1">
        <v>2</v>
      </c>
      <c r="B54" s="119" t="s">
        <v>75</v>
      </c>
      <c r="C54" s="120">
        <v>399</v>
      </c>
      <c r="D54" s="121">
        <v>-0.49684741488020179</v>
      </c>
      <c r="E54" s="120">
        <v>243</v>
      </c>
      <c r="F54" s="121">
        <f t="shared" ref="F54:L65" si="6">IFERROR(E54/C54-1,"-")</f>
        <v>-0.39097744360902253</v>
      </c>
      <c r="G54" s="120">
        <v>515</v>
      </c>
      <c r="H54" s="121">
        <f t="shared" si="6"/>
        <v>1.119341563786008</v>
      </c>
      <c r="I54" s="120">
        <v>509</v>
      </c>
      <c r="J54" s="121">
        <f t="shared" si="6"/>
        <v>-1.1650485436893177E-2</v>
      </c>
      <c r="K54" s="120">
        <v>473</v>
      </c>
      <c r="L54" s="121">
        <f t="shared" si="6"/>
        <v>-7.0726915520628708E-2</v>
      </c>
      <c r="M54" s="120">
        <v>400</v>
      </c>
      <c r="N54" s="121">
        <f t="shared" si="5"/>
        <v>-0.15433403805496826</v>
      </c>
    </row>
    <row r="55" spans="1:15" x14ac:dyDescent="0.25">
      <c r="A55" s="1">
        <v>3</v>
      </c>
      <c r="B55" s="119" t="s">
        <v>77</v>
      </c>
      <c r="C55" s="120">
        <v>135</v>
      </c>
      <c r="D55" s="121">
        <v>-0.92281303602058318</v>
      </c>
      <c r="E55" s="120">
        <v>377</v>
      </c>
      <c r="F55" s="121">
        <f t="shared" si="6"/>
        <v>1.7925925925925927</v>
      </c>
      <c r="G55" s="120">
        <v>541</v>
      </c>
      <c r="H55" s="121">
        <f t="shared" si="6"/>
        <v>0.4350132625994696</v>
      </c>
      <c r="I55" s="120">
        <v>747</v>
      </c>
      <c r="J55" s="121">
        <f t="shared" si="6"/>
        <v>0.38077634011090566</v>
      </c>
      <c r="K55" s="120">
        <v>813</v>
      </c>
      <c r="L55" s="121">
        <f t="shared" si="6"/>
        <v>8.8353413654618462E-2</v>
      </c>
      <c r="M55" s="120">
        <v>604</v>
      </c>
      <c r="N55" s="121">
        <f t="shared" si="5"/>
        <v>-0.25707257072570722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439</v>
      </c>
      <c r="F56" s="121" t="str">
        <f t="shared" si="6"/>
        <v>-</v>
      </c>
      <c r="G56" s="120">
        <v>688</v>
      </c>
      <c r="H56" s="121">
        <f t="shared" si="6"/>
        <v>0.56719817767653757</v>
      </c>
      <c r="I56" s="120">
        <v>838</v>
      </c>
      <c r="J56" s="121">
        <f t="shared" si="6"/>
        <v>0.21802325581395343</v>
      </c>
      <c r="K56" s="120">
        <v>563</v>
      </c>
      <c r="L56" s="121">
        <f t="shared" si="6"/>
        <v>-0.32816229116945106</v>
      </c>
      <c r="M56" s="120">
        <v>1123</v>
      </c>
      <c r="N56" s="121">
        <f t="shared" si="5"/>
        <v>0.99467140319715819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689</v>
      </c>
      <c r="F57" s="121" t="str">
        <f t="shared" si="6"/>
        <v>-</v>
      </c>
      <c r="G57" s="120">
        <v>629</v>
      </c>
      <c r="H57" s="121">
        <f t="shared" si="6"/>
        <v>-8.7082728592162595E-2</v>
      </c>
      <c r="I57" s="120">
        <v>849</v>
      </c>
      <c r="J57" s="121">
        <f t="shared" si="6"/>
        <v>0.34976152623211454</v>
      </c>
      <c r="K57" s="120">
        <v>742</v>
      </c>
      <c r="L57" s="121">
        <f t="shared" si="6"/>
        <v>-0.12603062426383982</v>
      </c>
      <c r="M57" s="120">
        <v>815</v>
      </c>
      <c r="N57" s="121">
        <f t="shared" si="5"/>
        <v>9.8382749326145547E-2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850</v>
      </c>
      <c r="F58" s="121" t="str">
        <f t="shared" si="6"/>
        <v>-</v>
      </c>
      <c r="G58" s="120">
        <v>736</v>
      </c>
      <c r="H58" s="121">
        <f t="shared" si="6"/>
        <v>-0.13411764705882356</v>
      </c>
      <c r="I58" s="120">
        <v>1281</v>
      </c>
      <c r="J58" s="121">
        <f t="shared" si="6"/>
        <v>0.74048913043478271</v>
      </c>
      <c r="K58" s="120">
        <v>858</v>
      </c>
      <c r="L58" s="121">
        <f t="shared" si="6"/>
        <v>-0.33021077283372369</v>
      </c>
      <c r="M58" s="120">
        <v>1243</v>
      </c>
      <c r="N58" s="121">
        <f t="shared" si="5"/>
        <v>0.44871794871794868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1976</v>
      </c>
      <c r="F59" s="121" t="str">
        <f t="shared" si="6"/>
        <v>-</v>
      </c>
      <c r="G59" s="120">
        <v>1359</v>
      </c>
      <c r="H59" s="121">
        <f t="shared" si="6"/>
        <v>-0.31224696356275305</v>
      </c>
      <c r="I59" s="120">
        <v>1503</v>
      </c>
      <c r="J59" s="121">
        <f t="shared" si="6"/>
        <v>0.10596026490066235</v>
      </c>
      <c r="K59" s="120">
        <v>1216</v>
      </c>
      <c r="L59" s="121">
        <f t="shared" si="6"/>
        <v>-0.19095143047238861</v>
      </c>
      <c r="M59" s="120">
        <v>1299</v>
      </c>
      <c r="N59" s="121">
        <f t="shared" si="5"/>
        <v>6.8256578947368363E-2</v>
      </c>
    </row>
    <row r="60" spans="1:15" x14ac:dyDescent="0.25">
      <c r="A60" s="1">
        <v>8</v>
      </c>
      <c r="B60" s="119" t="s">
        <v>87</v>
      </c>
      <c r="C60" s="120">
        <v>2124</v>
      </c>
      <c r="D60" s="121">
        <v>-0.19939690915944219</v>
      </c>
      <c r="E60" s="120">
        <v>2642</v>
      </c>
      <c r="F60" s="121">
        <f t="shared" si="6"/>
        <v>0.24387947269303201</v>
      </c>
      <c r="G60" s="120">
        <v>1359</v>
      </c>
      <c r="H60" s="121">
        <f t="shared" si="6"/>
        <v>-0.48561695685087058</v>
      </c>
      <c r="I60" s="120">
        <v>1534</v>
      </c>
      <c r="J60" s="121">
        <f t="shared" si="6"/>
        <v>0.1287711552612214</v>
      </c>
      <c r="K60" s="120">
        <v>1718</v>
      </c>
      <c r="L60" s="121">
        <f t="shared" si="6"/>
        <v>0.11994784876140807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1597</v>
      </c>
      <c r="D61" s="121">
        <v>-0.60204335908298034</v>
      </c>
      <c r="E61" s="120">
        <v>1343</v>
      </c>
      <c r="F61" s="121">
        <f t="shared" si="6"/>
        <v>-0.15904821540388225</v>
      </c>
      <c r="G61" s="120">
        <v>914</v>
      </c>
      <c r="H61" s="121">
        <f t="shared" si="6"/>
        <v>-0.31943410275502604</v>
      </c>
      <c r="I61" s="120">
        <v>1027</v>
      </c>
      <c r="J61" s="121">
        <f t="shared" si="6"/>
        <v>0.12363238512035002</v>
      </c>
      <c r="K61" s="120">
        <v>1147</v>
      </c>
      <c r="L61" s="121">
        <f t="shared" si="6"/>
        <v>0.11684518013631928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502</v>
      </c>
      <c r="D62" s="121">
        <v>-0.75012444001991041</v>
      </c>
      <c r="E62" s="120">
        <v>980</v>
      </c>
      <c r="F62" s="121">
        <f t="shared" si="6"/>
        <v>0.952191235059761</v>
      </c>
      <c r="G62" s="120">
        <v>587</v>
      </c>
      <c r="H62" s="121">
        <f t="shared" si="6"/>
        <v>-0.40102040816326534</v>
      </c>
      <c r="I62" s="120">
        <v>688</v>
      </c>
      <c r="J62" s="121">
        <f t="shared" si="6"/>
        <v>0.17206132879045999</v>
      </c>
      <c r="K62" s="120">
        <v>932</v>
      </c>
      <c r="L62" s="121">
        <f t="shared" si="6"/>
        <v>0.35465116279069764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239</v>
      </c>
      <c r="D63" s="121">
        <v>-0.75979899497487435</v>
      </c>
      <c r="E63" s="120">
        <v>317</v>
      </c>
      <c r="F63" s="121">
        <f t="shared" si="6"/>
        <v>0.32635983263598334</v>
      </c>
      <c r="G63" s="120">
        <v>454</v>
      </c>
      <c r="H63" s="121">
        <f t="shared" si="6"/>
        <v>0.43217665615141954</v>
      </c>
      <c r="I63" s="120">
        <v>605</v>
      </c>
      <c r="J63" s="121">
        <f t="shared" si="6"/>
        <v>0.33259911894273131</v>
      </c>
      <c r="K63" s="120">
        <v>937</v>
      </c>
      <c r="L63" s="121">
        <f t="shared" si="6"/>
        <v>0.54876033057851248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288</v>
      </c>
      <c r="D64" s="121">
        <v>-0.77429467084639492</v>
      </c>
      <c r="E64" s="120">
        <v>705</v>
      </c>
      <c r="F64" s="121">
        <f t="shared" si="6"/>
        <v>1.4479166666666665</v>
      </c>
      <c r="G64" s="120">
        <v>821</v>
      </c>
      <c r="H64" s="121">
        <f t="shared" si="6"/>
        <v>0.1645390070921986</v>
      </c>
      <c r="I64" s="120">
        <v>977</v>
      </c>
      <c r="J64" s="121">
        <f t="shared" si="6"/>
        <v>0.19001218026796596</v>
      </c>
      <c r="K64" s="120">
        <v>952</v>
      </c>
      <c r="L64" s="121">
        <f t="shared" si="6"/>
        <v>-2.5588536335721557E-2</v>
      </c>
      <c r="M64" s="120"/>
      <c r="N64" s="121"/>
    </row>
    <row r="65" spans="1:15" ht="15.75" x14ac:dyDescent="0.25">
      <c r="B65" s="122" t="s">
        <v>32</v>
      </c>
      <c r="C65" s="123">
        <v>6781</v>
      </c>
      <c r="D65" s="124">
        <v>-0.6722096002320298</v>
      </c>
      <c r="E65" s="123">
        <v>11021</v>
      </c>
      <c r="F65" s="124">
        <f t="shared" si="6"/>
        <v>0.6252765078896918</v>
      </c>
      <c r="G65" s="123">
        <v>9118</v>
      </c>
      <c r="H65" s="124">
        <f t="shared" si="6"/>
        <v>-0.17267035659196084</v>
      </c>
      <c r="I65" s="123">
        <v>11280</v>
      </c>
      <c r="J65" s="124">
        <f t="shared" si="6"/>
        <v>0.23711340206185572</v>
      </c>
      <c r="K65" s="123">
        <v>10812</v>
      </c>
      <c r="L65" s="124">
        <f t="shared" si="6"/>
        <v>-4.1489361702127692E-2</v>
      </c>
      <c r="M65" s="123">
        <v>6087</v>
      </c>
      <c r="N65" s="124">
        <v>0.18747561451424111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495</v>
      </c>
      <c r="D75" s="121">
        <v>-0.30769230769230771</v>
      </c>
      <c r="E75" s="120">
        <v>2893</v>
      </c>
      <c r="F75" s="121">
        <f>IFERROR(E75/C75-1,"-")</f>
        <v>4.8444444444444441</v>
      </c>
      <c r="G75" s="120">
        <v>229</v>
      </c>
      <c r="H75" s="121">
        <f>IFERROR(G75/E75-1,"-")</f>
        <v>-0.92084341513999313</v>
      </c>
      <c r="I75" s="120">
        <v>927</v>
      </c>
      <c r="J75" s="121">
        <f>IFERROR(I75/G75-1,"-")</f>
        <v>3.0480349344978164</v>
      </c>
      <c r="K75" s="120">
        <v>571</v>
      </c>
      <c r="L75" s="121">
        <f>IFERROR(K75/I75-1,"-")</f>
        <v>-0.38403451995685001</v>
      </c>
      <c r="M75" s="120">
        <v>248</v>
      </c>
      <c r="N75" s="121">
        <f t="shared" ref="N75:N81" si="7">IFERROR(M75/K75-1,"-")</f>
        <v>-0.56567425569176888</v>
      </c>
    </row>
    <row r="76" spans="1:15" x14ac:dyDescent="0.25">
      <c r="A76" s="1">
        <v>2</v>
      </c>
      <c r="B76" s="119" t="s">
        <v>75</v>
      </c>
      <c r="C76" s="120">
        <v>917</v>
      </c>
      <c r="D76" s="121">
        <v>0.201834862385321</v>
      </c>
      <c r="E76" s="120">
        <v>2577</v>
      </c>
      <c r="F76" s="121">
        <f t="shared" ref="F76:L87" si="8">IFERROR(E76/C76-1,"-")</f>
        <v>1.8102508178844054</v>
      </c>
      <c r="G76" s="120">
        <v>871</v>
      </c>
      <c r="H76" s="121">
        <f t="shared" si="8"/>
        <v>-0.66201008925106719</v>
      </c>
      <c r="I76" s="120">
        <v>637</v>
      </c>
      <c r="J76" s="121">
        <f t="shared" si="8"/>
        <v>-0.26865671641791045</v>
      </c>
      <c r="K76" s="120">
        <v>870</v>
      </c>
      <c r="L76" s="121">
        <f t="shared" si="8"/>
        <v>0.36577708006279441</v>
      </c>
      <c r="M76" s="120">
        <v>270</v>
      </c>
      <c r="N76" s="121">
        <f t="shared" si="7"/>
        <v>-0.68965517241379315</v>
      </c>
    </row>
    <row r="77" spans="1:15" x14ac:dyDescent="0.25">
      <c r="A77" s="1">
        <v>3</v>
      </c>
      <c r="B77" s="119" t="s">
        <v>77</v>
      </c>
      <c r="C77" s="120">
        <v>351</v>
      </c>
      <c r="D77" s="121">
        <v>-0.84441489361702127</v>
      </c>
      <c r="E77" s="120">
        <v>2721</v>
      </c>
      <c r="F77" s="121">
        <f t="shared" si="8"/>
        <v>6.7521367521367521</v>
      </c>
      <c r="G77" s="120">
        <v>936</v>
      </c>
      <c r="H77" s="121">
        <f t="shared" si="8"/>
        <v>-0.6560088202866593</v>
      </c>
      <c r="I77" s="120">
        <v>1036</v>
      </c>
      <c r="J77" s="121">
        <f t="shared" si="8"/>
        <v>0.1068376068376069</v>
      </c>
      <c r="K77" s="120">
        <v>1527</v>
      </c>
      <c r="L77" s="121">
        <f t="shared" si="8"/>
        <v>0.47393822393822393</v>
      </c>
      <c r="M77" s="120">
        <v>325</v>
      </c>
      <c r="N77" s="121">
        <f t="shared" si="7"/>
        <v>-0.78716437459070066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3886</v>
      </c>
      <c r="F78" s="121" t="str">
        <f t="shared" si="8"/>
        <v>-</v>
      </c>
      <c r="G78" s="120">
        <v>2366</v>
      </c>
      <c r="H78" s="121">
        <f t="shared" si="8"/>
        <v>-0.3911477097272259</v>
      </c>
      <c r="I78" s="120">
        <v>3146</v>
      </c>
      <c r="J78" s="121">
        <f t="shared" si="8"/>
        <v>0.32967032967032961</v>
      </c>
      <c r="K78" s="120">
        <v>820</v>
      </c>
      <c r="L78" s="121">
        <f t="shared" si="8"/>
        <v>-0.73935155753337578</v>
      </c>
      <c r="M78" s="120">
        <v>1127</v>
      </c>
      <c r="N78" s="121">
        <f t="shared" si="7"/>
        <v>0.37439024390243913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3398</v>
      </c>
      <c r="F79" s="121" t="str">
        <f t="shared" si="8"/>
        <v>-</v>
      </c>
      <c r="G79" s="120">
        <v>2228</v>
      </c>
      <c r="H79" s="121">
        <f t="shared" si="8"/>
        <v>-0.34432018834608591</v>
      </c>
      <c r="I79" s="120">
        <v>1623</v>
      </c>
      <c r="J79" s="121">
        <f t="shared" si="8"/>
        <v>-0.27154398563734294</v>
      </c>
      <c r="K79" s="120">
        <v>1464</v>
      </c>
      <c r="L79" s="121">
        <f t="shared" si="8"/>
        <v>-9.7966728280961202E-2</v>
      </c>
      <c r="M79" s="120">
        <v>1032</v>
      </c>
      <c r="N79" s="121">
        <f t="shared" si="7"/>
        <v>-0.29508196721311475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1157</v>
      </c>
      <c r="F80" s="121" t="str">
        <f t="shared" si="8"/>
        <v>-</v>
      </c>
      <c r="G80" s="120">
        <v>1245</v>
      </c>
      <c r="H80" s="121">
        <f t="shared" si="8"/>
        <v>7.605877268798622E-2</v>
      </c>
      <c r="I80" s="120">
        <v>2218</v>
      </c>
      <c r="J80" s="121">
        <f t="shared" si="8"/>
        <v>0.78152610441767068</v>
      </c>
      <c r="K80" s="120">
        <v>1876</v>
      </c>
      <c r="L80" s="121">
        <f t="shared" si="8"/>
        <v>-0.15419296663660953</v>
      </c>
      <c r="M80" s="120">
        <v>1679</v>
      </c>
      <c r="N80" s="121">
        <f t="shared" si="7"/>
        <v>-0.10501066098081024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2148</v>
      </c>
      <c r="F81" s="121" t="str">
        <f t="shared" si="8"/>
        <v>-</v>
      </c>
      <c r="G81" s="120">
        <v>2676</v>
      </c>
      <c r="H81" s="121">
        <f t="shared" si="8"/>
        <v>0.24581005586592175</v>
      </c>
      <c r="I81" s="120">
        <v>2798</v>
      </c>
      <c r="J81" s="121">
        <f t="shared" si="8"/>
        <v>4.5590433482810111E-2</v>
      </c>
      <c r="K81" s="120">
        <v>2896</v>
      </c>
      <c r="L81" s="121">
        <f t="shared" si="8"/>
        <v>3.5025017869906971E-2</v>
      </c>
      <c r="M81" s="120">
        <v>3887</v>
      </c>
      <c r="N81" s="121">
        <f t="shared" si="7"/>
        <v>0.34219613259668513</v>
      </c>
    </row>
    <row r="82" spans="1:15" x14ac:dyDescent="0.25">
      <c r="A82" s="1">
        <v>8</v>
      </c>
      <c r="B82" s="119" t="s">
        <v>87</v>
      </c>
      <c r="C82" s="120">
        <v>5921</v>
      </c>
      <c r="D82" s="121">
        <v>0.31812110418521811</v>
      </c>
      <c r="E82" s="120">
        <v>5968</v>
      </c>
      <c r="F82" s="121">
        <f t="shared" si="8"/>
        <v>7.9378483364296315E-3</v>
      </c>
      <c r="G82" s="120">
        <v>4161</v>
      </c>
      <c r="H82" s="121">
        <f t="shared" si="8"/>
        <v>-0.30278150134048254</v>
      </c>
      <c r="I82" s="120">
        <v>2724</v>
      </c>
      <c r="J82" s="121">
        <f t="shared" si="8"/>
        <v>-0.34534967555875995</v>
      </c>
      <c r="K82" s="120">
        <v>3290</v>
      </c>
      <c r="L82" s="121">
        <f t="shared" si="8"/>
        <v>0.20778267254038174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2381</v>
      </c>
      <c r="D83" s="121">
        <v>0.30608886450905093</v>
      </c>
      <c r="E83" s="120">
        <v>3849</v>
      </c>
      <c r="F83" s="121">
        <f t="shared" si="8"/>
        <v>0.61654766904661917</v>
      </c>
      <c r="G83" s="120">
        <v>2532</v>
      </c>
      <c r="H83" s="121">
        <f t="shared" si="8"/>
        <v>-0.34216679657053783</v>
      </c>
      <c r="I83" s="120">
        <v>2355</v>
      </c>
      <c r="J83" s="121">
        <f t="shared" si="8"/>
        <v>-6.9905213270142208E-2</v>
      </c>
      <c r="K83" s="120">
        <v>1691</v>
      </c>
      <c r="L83" s="121">
        <f t="shared" si="8"/>
        <v>-0.28195329087048837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3254</v>
      </c>
      <c r="D84" s="121">
        <v>0.75987020010816653</v>
      </c>
      <c r="E84" s="120">
        <v>3334</v>
      </c>
      <c r="F84" s="121">
        <f t="shared" si="8"/>
        <v>2.4585125998770829E-2</v>
      </c>
      <c r="G84" s="120">
        <v>1064</v>
      </c>
      <c r="H84" s="121">
        <f t="shared" si="8"/>
        <v>-0.68086382723455308</v>
      </c>
      <c r="I84" s="120">
        <v>1689</v>
      </c>
      <c r="J84" s="121">
        <f t="shared" si="8"/>
        <v>0.58740601503759393</v>
      </c>
      <c r="K84" s="120">
        <v>2557</v>
      </c>
      <c r="L84" s="121">
        <f t="shared" si="8"/>
        <v>0.51391355831853169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1323</v>
      </c>
      <c r="D85" s="121">
        <v>0.41648822269807284</v>
      </c>
      <c r="E85" s="120">
        <v>931</v>
      </c>
      <c r="F85" s="121">
        <f t="shared" si="8"/>
        <v>-0.29629629629629628</v>
      </c>
      <c r="G85" s="120">
        <v>634</v>
      </c>
      <c r="H85" s="121">
        <f t="shared" si="8"/>
        <v>-0.31901181525241673</v>
      </c>
      <c r="I85" s="120">
        <v>679</v>
      </c>
      <c r="J85" s="121">
        <f t="shared" si="8"/>
        <v>7.0977917981072558E-2</v>
      </c>
      <c r="K85" s="120">
        <v>367</v>
      </c>
      <c r="L85" s="121">
        <f t="shared" si="8"/>
        <v>-0.459499263622975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1567</v>
      </c>
      <c r="D86" s="121">
        <v>0.66702127659574462</v>
      </c>
      <c r="E86" s="120">
        <v>1333</v>
      </c>
      <c r="F86" s="121">
        <f t="shared" si="8"/>
        <v>-0.14932992980216975</v>
      </c>
      <c r="G86" s="120">
        <v>1001</v>
      </c>
      <c r="H86" s="121">
        <f t="shared" si="8"/>
        <v>-0.24906226556639155</v>
      </c>
      <c r="I86" s="120">
        <v>906</v>
      </c>
      <c r="J86" s="121">
        <f t="shared" si="8"/>
        <v>-9.4905094905094911E-2</v>
      </c>
      <c r="K86" s="120">
        <v>447</v>
      </c>
      <c r="L86" s="121">
        <f t="shared" si="8"/>
        <v>-0.50662251655629142</v>
      </c>
      <c r="M86" s="120"/>
      <c r="N86" s="121"/>
    </row>
    <row r="87" spans="1:15" ht="15.75" x14ac:dyDescent="0.25">
      <c r="B87" s="122" t="s">
        <v>32</v>
      </c>
      <c r="C87" s="123">
        <v>20058</v>
      </c>
      <c r="D87" s="124">
        <v>-0.1941341904379269</v>
      </c>
      <c r="E87" s="123">
        <v>34195</v>
      </c>
      <c r="F87" s="124">
        <f t="shared" si="8"/>
        <v>0.70480606241898491</v>
      </c>
      <c r="G87" s="123">
        <v>19943</v>
      </c>
      <c r="H87" s="124">
        <f t="shared" si="8"/>
        <v>-0.41678607983623339</v>
      </c>
      <c r="I87" s="123">
        <v>20738</v>
      </c>
      <c r="J87" s="124">
        <f t="shared" si="8"/>
        <v>3.9863611292182632E-2</v>
      </c>
      <c r="K87" s="123">
        <v>18376</v>
      </c>
      <c r="L87" s="124">
        <f t="shared" si="8"/>
        <v>-0.1138971935577201</v>
      </c>
      <c r="M87" s="123">
        <v>8568</v>
      </c>
      <c r="N87" s="124">
        <v>-0.14525139664804465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20204</v>
      </c>
      <c r="D97" s="121">
        <v>0.11550353356890453</v>
      </c>
      <c r="E97" s="120">
        <v>2870</v>
      </c>
      <c r="F97" s="121">
        <f t="shared" ref="F97:L109" si="9">IFERROR(E97/C97-1,"-")</f>
        <v>-0.85794892100574138</v>
      </c>
      <c r="G97" s="120">
        <v>14854</v>
      </c>
      <c r="H97" s="121">
        <f t="shared" si="9"/>
        <v>4.1756097560975611</v>
      </c>
      <c r="I97" s="120">
        <v>20841</v>
      </c>
      <c r="J97" s="121">
        <f t="shared" si="9"/>
        <v>0.40305641578026119</v>
      </c>
      <c r="K97" s="120">
        <v>21618</v>
      </c>
      <c r="L97" s="121">
        <f t="shared" si="9"/>
        <v>3.7282280120915612E-2</v>
      </c>
      <c r="M97" s="120">
        <v>21677</v>
      </c>
      <c r="N97" s="121">
        <f t="shared" ref="N97:N103" si="10">IFERROR(M97/K97-1,"-")</f>
        <v>2.729207142196266E-3</v>
      </c>
    </row>
    <row r="98" spans="2:14" x14ac:dyDescent="0.25">
      <c r="B98" s="119" t="s">
        <v>75</v>
      </c>
      <c r="C98" s="120">
        <v>21087</v>
      </c>
      <c r="D98" s="121">
        <v>0.19358125318390229</v>
      </c>
      <c r="E98" s="120">
        <v>2315</v>
      </c>
      <c r="F98" s="121">
        <f t="shared" si="9"/>
        <v>-0.89021672120263673</v>
      </c>
      <c r="G98" s="120">
        <v>20280</v>
      </c>
      <c r="H98" s="121">
        <f t="shared" si="9"/>
        <v>7.7602591792656579</v>
      </c>
      <c r="I98" s="120">
        <v>21940</v>
      </c>
      <c r="J98" s="121">
        <f t="shared" si="9"/>
        <v>8.1854043392505016E-2</v>
      </c>
      <c r="K98" s="120">
        <v>22578</v>
      </c>
      <c r="L98" s="121">
        <f t="shared" si="9"/>
        <v>2.9079307201458571E-2</v>
      </c>
      <c r="M98" s="120">
        <v>22615</v>
      </c>
      <c r="N98" s="121">
        <f t="shared" si="10"/>
        <v>1.6387633979979555E-3</v>
      </c>
    </row>
    <row r="99" spans="2:14" x14ac:dyDescent="0.25">
      <c r="B99" s="119" t="s">
        <v>77</v>
      </c>
      <c r="C99" s="120">
        <v>8379</v>
      </c>
      <c r="D99" s="121">
        <v>-0.53367097061442559</v>
      </c>
      <c r="E99" s="120">
        <v>2315</v>
      </c>
      <c r="F99" s="121">
        <f t="shared" si="9"/>
        <v>-0.72371404702231767</v>
      </c>
      <c r="G99" s="120">
        <v>20754</v>
      </c>
      <c r="H99" s="121">
        <f t="shared" si="9"/>
        <v>7.9650107991360688</v>
      </c>
      <c r="I99" s="120">
        <v>19906</v>
      </c>
      <c r="J99" s="121">
        <f t="shared" si="9"/>
        <v>-4.0859593331405986E-2</v>
      </c>
      <c r="K99" s="120">
        <v>25016</v>
      </c>
      <c r="L99" s="121">
        <f t="shared" si="9"/>
        <v>0.25670652064704114</v>
      </c>
      <c r="M99" s="120">
        <v>23125</v>
      </c>
      <c r="N99" s="121">
        <f t="shared" si="10"/>
        <v>-7.559162136232811E-2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2138</v>
      </c>
      <c r="F100" s="121" t="str">
        <f t="shared" si="9"/>
        <v>-</v>
      </c>
      <c r="G100" s="120">
        <v>20840</v>
      </c>
      <c r="H100" s="121">
        <f t="shared" si="9"/>
        <v>8.7474275023386348</v>
      </c>
      <c r="I100" s="120">
        <v>19500</v>
      </c>
      <c r="J100" s="121">
        <f t="shared" si="9"/>
        <v>-6.4299424184261045E-2</v>
      </c>
      <c r="K100" s="120">
        <v>20822</v>
      </c>
      <c r="L100" s="121">
        <f t="shared" si="9"/>
        <v>6.7794871794871758E-2</v>
      </c>
      <c r="M100" s="120">
        <v>21253</v>
      </c>
      <c r="N100" s="121">
        <f t="shared" si="10"/>
        <v>2.0699260397656349E-2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2736</v>
      </c>
      <c r="F101" s="121" t="str">
        <f t="shared" si="9"/>
        <v>-</v>
      </c>
      <c r="G101" s="120">
        <v>17394</v>
      </c>
      <c r="H101" s="121">
        <f t="shared" si="9"/>
        <v>5.3574561403508776</v>
      </c>
      <c r="I101" s="120">
        <v>19075</v>
      </c>
      <c r="J101" s="121">
        <f t="shared" si="9"/>
        <v>9.664252040933663E-2</v>
      </c>
      <c r="K101" s="120">
        <v>21243</v>
      </c>
      <c r="L101" s="121">
        <f t="shared" si="9"/>
        <v>0.11365661861074705</v>
      </c>
      <c r="M101" s="120">
        <v>17689</v>
      </c>
      <c r="N101" s="121">
        <f t="shared" si="10"/>
        <v>-0.16730217012662996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1795</v>
      </c>
      <c r="F102" s="121" t="str">
        <f t="shared" si="9"/>
        <v>-</v>
      </c>
      <c r="G102" s="120">
        <v>16905</v>
      </c>
      <c r="H102" s="121">
        <f t="shared" si="9"/>
        <v>8.4178272980501401</v>
      </c>
      <c r="I102" s="120">
        <v>17566</v>
      </c>
      <c r="J102" s="121">
        <f t="shared" si="9"/>
        <v>3.9100857734398087E-2</v>
      </c>
      <c r="K102" s="120">
        <v>20107</v>
      </c>
      <c r="L102" s="121">
        <f t="shared" si="9"/>
        <v>0.14465444608903555</v>
      </c>
      <c r="M102" s="120">
        <v>20237</v>
      </c>
      <c r="N102" s="121">
        <f t="shared" si="10"/>
        <v>6.4654100561993832E-3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6095</v>
      </c>
      <c r="F103" s="121" t="str">
        <f t="shared" si="9"/>
        <v>-</v>
      </c>
      <c r="G103" s="120">
        <v>19076</v>
      </c>
      <c r="H103" s="121">
        <f t="shared" si="9"/>
        <v>2.1297785069729285</v>
      </c>
      <c r="I103" s="120">
        <v>19975</v>
      </c>
      <c r="J103" s="121">
        <f t="shared" si="9"/>
        <v>4.7127280352275092E-2</v>
      </c>
      <c r="K103" s="120">
        <v>20781</v>
      </c>
      <c r="L103" s="121">
        <f t="shared" si="9"/>
        <v>4.0350438047559445E-2</v>
      </c>
      <c r="M103" s="120">
        <v>21683</v>
      </c>
      <c r="N103" s="121">
        <f t="shared" si="10"/>
        <v>4.3405033444011254E-2</v>
      </c>
    </row>
    <row r="104" spans="2:14" x14ac:dyDescent="0.25">
      <c r="B104" s="119" t="s">
        <v>87</v>
      </c>
      <c r="C104" s="120">
        <v>5250</v>
      </c>
      <c r="D104" s="121">
        <v>-0.70109314506946019</v>
      </c>
      <c r="E104" s="120">
        <v>9629</v>
      </c>
      <c r="F104" s="121">
        <f t="shared" si="9"/>
        <v>0.834095238095238</v>
      </c>
      <c r="G104" s="120">
        <v>19139</v>
      </c>
      <c r="H104" s="121">
        <f t="shared" si="9"/>
        <v>0.9876414996365146</v>
      </c>
      <c r="I104" s="120">
        <v>21237</v>
      </c>
      <c r="J104" s="121">
        <f t="shared" si="9"/>
        <v>0.10961910235644501</v>
      </c>
      <c r="K104" s="120">
        <v>20311</v>
      </c>
      <c r="L104" s="121">
        <f t="shared" si="9"/>
        <v>-4.3603145453689263E-2</v>
      </c>
      <c r="M104" s="120"/>
      <c r="N104" s="121"/>
    </row>
    <row r="105" spans="2:14" x14ac:dyDescent="0.25">
      <c r="B105" s="119" t="s">
        <v>89</v>
      </c>
      <c r="C105" s="120">
        <v>1747</v>
      </c>
      <c r="D105" s="121">
        <v>-0.89290749708821182</v>
      </c>
      <c r="E105" s="120">
        <v>10075</v>
      </c>
      <c r="F105" s="121">
        <f t="shared" si="9"/>
        <v>4.7670291929021182</v>
      </c>
      <c r="G105" s="120">
        <v>16684</v>
      </c>
      <c r="H105" s="121">
        <f t="shared" si="9"/>
        <v>0.65598014888337475</v>
      </c>
      <c r="I105" s="120">
        <v>18724</v>
      </c>
      <c r="J105" s="121">
        <f t="shared" si="9"/>
        <v>0.12227283625029961</v>
      </c>
      <c r="K105" s="120">
        <v>18344</v>
      </c>
      <c r="L105" s="121">
        <f t="shared" si="9"/>
        <v>-2.0294808801538111E-2</v>
      </c>
      <c r="M105" s="120"/>
      <c r="N105" s="121"/>
    </row>
    <row r="106" spans="2:14" x14ac:dyDescent="0.25">
      <c r="B106" s="119" t="s">
        <v>91</v>
      </c>
      <c r="C106" s="120">
        <v>2909</v>
      </c>
      <c r="D106" s="121">
        <v>-0.84645025072578517</v>
      </c>
      <c r="E106" s="120">
        <v>18826</v>
      </c>
      <c r="F106" s="121">
        <f t="shared" si="9"/>
        <v>5.4716397387418354</v>
      </c>
      <c r="G106" s="120">
        <v>20676</v>
      </c>
      <c r="H106" s="121">
        <f t="shared" si="9"/>
        <v>9.8268352278763516E-2</v>
      </c>
      <c r="I106" s="120">
        <v>22630</v>
      </c>
      <c r="J106" s="121">
        <f t="shared" si="9"/>
        <v>9.4505707100019265E-2</v>
      </c>
      <c r="K106" s="120">
        <v>23852</v>
      </c>
      <c r="L106" s="121">
        <f t="shared" si="9"/>
        <v>5.3999116217410492E-2</v>
      </c>
      <c r="M106" s="120"/>
      <c r="N106" s="121"/>
    </row>
    <row r="107" spans="2:14" x14ac:dyDescent="0.25">
      <c r="B107" s="119" t="s">
        <v>93</v>
      </c>
      <c r="C107" s="120">
        <v>3366</v>
      </c>
      <c r="D107" s="121">
        <v>-0.8090970961887477</v>
      </c>
      <c r="E107" s="120">
        <v>18590</v>
      </c>
      <c r="F107" s="121">
        <f t="shared" si="9"/>
        <v>4.522875816993464</v>
      </c>
      <c r="G107" s="120">
        <v>19991</v>
      </c>
      <c r="H107" s="121">
        <f t="shared" si="9"/>
        <v>7.5363098440021536E-2</v>
      </c>
      <c r="I107" s="120">
        <v>22923</v>
      </c>
      <c r="J107" s="121">
        <f t="shared" si="9"/>
        <v>0.14666599969986494</v>
      </c>
      <c r="K107" s="120">
        <v>22059</v>
      </c>
      <c r="L107" s="121">
        <f t="shared" si="9"/>
        <v>-3.7691401648998868E-2</v>
      </c>
      <c r="M107" s="120"/>
      <c r="N107" s="121"/>
    </row>
    <row r="108" spans="2:14" x14ac:dyDescent="0.25">
      <c r="B108" s="119" t="s">
        <v>95</v>
      </c>
      <c r="C108" s="120">
        <v>4406</v>
      </c>
      <c r="D108" s="121">
        <v>-0.76511355155133809</v>
      </c>
      <c r="E108" s="120">
        <v>17746</v>
      </c>
      <c r="F108" s="121">
        <f t="shared" si="9"/>
        <v>3.0276895142986833</v>
      </c>
      <c r="G108" s="120">
        <v>21463</v>
      </c>
      <c r="H108" s="121">
        <f t="shared" si="9"/>
        <v>0.2094556519779105</v>
      </c>
      <c r="I108" s="120">
        <v>22259</v>
      </c>
      <c r="J108" s="121">
        <f t="shared" si="9"/>
        <v>3.7087080091319891E-2</v>
      </c>
      <c r="K108" s="120">
        <v>21891</v>
      </c>
      <c r="L108" s="121">
        <f t="shared" si="9"/>
        <v>-1.6532638483310103E-2</v>
      </c>
      <c r="M108" s="120"/>
      <c r="N108" s="121"/>
    </row>
    <row r="109" spans="2:14" ht="15.75" x14ac:dyDescent="0.25">
      <c r="B109" s="122" t="s">
        <v>32</v>
      </c>
      <c r="C109" s="123">
        <v>69842</v>
      </c>
      <c r="D109" s="124">
        <v>-0.65871964895649582</v>
      </c>
      <c r="E109" s="123">
        <v>95130</v>
      </c>
      <c r="F109" s="124">
        <f t="shared" si="9"/>
        <v>0.36207439649494577</v>
      </c>
      <c r="G109" s="123">
        <v>228056</v>
      </c>
      <c r="H109" s="124">
        <f t="shared" si="9"/>
        <v>1.3973089456533163</v>
      </c>
      <c r="I109" s="123">
        <v>246576</v>
      </c>
      <c r="J109" s="124">
        <f t="shared" si="9"/>
        <v>8.1208124320342412E-2</v>
      </c>
      <c r="K109" s="123">
        <v>258622</v>
      </c>
      <c r="L109" s="124">
        <f t="shared" si="9"/>
        <v>4.8853091947310467E-2</v>
      </c>
      <c r="M109" s="123">
        <v>148279</v>
      </c>
      <c r="N109" s="124">
        <v>-2.5538067229652017E-2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243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8678</v>
      </c>
      <c r="D119" s="121">
        <v>8.8969757811519612E-2</v>
      </c>
      <c r="E119" s="120">
        <v>119</v>
      </c>
      <c r="F119" s="121">
        <f t="shared" ref="F119:L131" si="11">IFERROR(E119/C119-1,"-")</f>
        <v>-0.98628716294076979</v>
      </c>
      <c r="G119" s="120">
        <v>4593</v>
      </c>
      <c r="H119" s="121">
        <f t="shared" si="11"/>
        <v>37.596638655462186</v>
      </c>
      <c r="I119" s="120">
        <v>7748</v>
      </c>
      <c r="J119" s="121">
        <f t="shared" si="11"/>
        <v>0.68691487045504029</v>
      </c>
      <c r="K119" s="120">
        <v>8574</v>
      </c>
      <c r="L119" s="121">
        <f t="shared" si="11"/>
        <v>0.10660815694372738</v>
      </c>
      <c r="M119" s="120">
        <v>8868</v>
      </c>
      <c r="N119" s="121">
        <f t="shared" ref="N119:N125" si="12">IFERROR(M119/K119-1,"-")</f>
        <v>3.4289713086074203E-2</v>
      </c>
    </row>
    <row r="120" spans="1:15" x14ac:dyDescent="0.25">
      <c r="B120" s="119" t="s">
        <v>75</v>
      </c>
      <c r="C120" s="120">
        <v>8839</v>
      </c>
      <c r="D120" s="121">
        <v>9.0426844312854637E-2</v>
      </c>
      <c r="E120" s="120">
        <v>85</v>
      </c>
      <c r="F120" s="121">
        <f t="shared" si="11"/>
        <v>-0.99038352754836523</v>
      </c>
      <c r="G120" s="120">
        <v>7429</v>
      </c>
      <c r="H120" s="121">
        <f t="shared" si="11"/>
        <v>86.4</v>
      </c>
      <c r="I120" s="120">
        <v>8576</v>
      </c>
      <c r="J120" s="121">
        <f t="shared" si="11"/>
        <v>0.15439493875353349</v>
      </c>
      <c r="K120" s="120">
        <v>9308</v>
      </c>
      <c r="L120" s="121">
        <f t="shared" si="11"/>
        <v>8.5354477611940371E-2</v>
      </c>
      <c r="M120" s="120">
        <v>9450</v>
      </c>
      <c r="N120" s="121">
        <f t="shared" si="12"/>
        <v>1.5255694026643729E-2</v>
      </c>
    </row>
    <row r="121" spans="1:15" x14ac:dyDescent="0.25">
      <c r="B121" s="119" t="s">
        <v>77</v>
      </c>
      <c r="C121" s="120">
        <v>4215</v>
      </c>
      <c r="D121" s="121">
        <v>-0.47167209827024315</v>
      </c>
      <c r="E121" s="120">
        <v>65</v>
      </c>
      <c r="F121" s="121">
        <f t="shared" si="11"/>
        <v>-0.98457888493475687</v>
      </c>
      <c r="G121" s="120">
        <v>8841</v>
      </c>
      <c r="H121" s="121">
        <f t="shared" si="11"/>
        <v>135.01538461538462</v>
      </c>
      <c r="I121" s="120">
        <v>7226</v>
      </c>
      <c r="J121" s="121">
        <f t="shared" si="11"/>
        <v>-0.18267164347924447</v>
      </c>
      <c r="K121" s="120">
        <v>9445</v>
      </c>
      <c r="L121" s="121">
        <f t="shared" si="11"/>
        <v>0.30708552449487958</v>
      </c>
      <c r="M121" s="120">
        <v>9153</v>
      </c>
      <c r="N121" s="121">
        <f t="shared" si="12"/>
        <v>-3.0915828480677643E-2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43</v>
      </c>
      <c r="F122" s="121" t="str">
        <f t="shared" si="11"/>
        <v>-</v>
      </c>
      <c r="G122" s="120">
        <v>9017</v>
      </c>
      <c r="H122" s="121">
        <f t="shared" si="11"/>
        <v>208.69767441860466</v>
      </c>
      <c r="I122" s="120">
        <v>7139</v>
      </c>
      <c r="J122" s="121">
        <f t="shared" si="11"/>
        <v>-0.20827326161694582</v>
      </c>
      <c r="K122" s="120">
        <v>8977</v>
      </c>
      <c r="L122" s="121">
        <f t="shared" si="11"/>
        <v>0.25745902787505259</v>
      </c>
      <c r="M122" s="120">
        <v>9475</v>
      </c>
      <c r="N122" s="121">
        <f t="shared" si="12"/>
        <v>5.5475103041105145E-2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56</v>
      </c>
      <c r="F123" s="121" t="str">
        <f t="shared" si="11"/>
        <v>-</v>
      </c>
      <c r="G123" s="120">
        <v>8204</v>
      </c>
      <c r="H123" s="121">
        <f t="shared" si="11"/>
        <v>145.5</v>
      </c>
      <c r="I123" s="120">
        <v>8883</v>
      </c>
      <c r="J123" s="121">
        <f t="shared" si="11"/>
        <v>8.2764505119453879E-2</v>
      </c>
      <c r="K123" s="120">
        <v>10301</v>
      </c>
      <c r="L123" s="121">
        <f t="shared" si="11"/>
        <v>0.15963075537543614</v>
      </c>
      <c r="M123" s="120">
        <v>9728</v>
      </c>
      <c r="N123" s="121">
        <f t="shared" si="12"/>
        <v>-5.5625667410931001E-2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90</v>
      </c>
      <c r="F124" s="121" t="str">
        <f t="shared" si="11"/>
        <v>-</v>
      </c>
      <c r="G124" s="120">
        <v>7353</v>
      </c>
      <c r="H124" s="121">
        <f t="shared" si="11"/>
        <v>80.7</v>
      </c>
      <c r="I124" s="120">
        <v>8301</v>
      </c>
      <c r="J124" s="121">
        <f t="shared" si="11"/>
        <v>0.12892696858425134</v>
      </c>
      <c r="K124" s="120">
        <v>10338</v>
      </c>
      <c r="L124" s="121">
        <f t="shared" si="11"/>
        <v>0.24539212143115297</v>
      </c>
      <c r="M124" s="120">
        <v>10224</v>
      </c>
      <c r="N124" s="121">
        <f t="shared" si="12"/>
        <v>-1.1027278003482244E-2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659</v>
      </c>
      <c r="F125" s="121" t="str">
        <f t="shared" si="11"/>
        <v>-</v>
      </c>
      <c r="G125" s="120">
        <v>8399</v>
      </c>
      <c r="H125" s="121">
        <f t="shared" si="11"/>
        <v>11.745068285280729</v>
      </c>
      <c r="I125" s="120">
        <v>9581</v>
      </c>
      <c r="J125" s="121">
        <f t="shared" si="11"/>
        <v>0.14073103940945342</v>
      </c>
      <c r="K125" s="120">
        <v>10171</v>
      </c>
      <c r="L125" s="121">
        <f t="shared" si="11"/>
        <v>6.1580210833942273E-2</v>
      </c>
      <c r="M125" s="120">
        <v>9685</v>
      </c>
      <c r="N125" s="121">
        <f t="shared" si="12"/>
        <v>-4.7782912201356775E-2</v>
      </c>
    </row>
    <row r="126" spans="1:15" x14ac:dyDescent="0.25">
      <c r="B126" s="119" t="s">
        <v>87</v>
      </c>
      <c r="C126" s="120">
        <v>302</v>
      </c>
      <c r="D126" s="121">
        <v>-0.96985727118474896</v>
      </c>
      <c r="E126" s="120">
        <v>2900</v>
      </c>
      <c r="F126" s="121">
        <f t="shared" si="11"/>
        <v>8.6026490066225172</v>
      </c>
      <c r="G126" s="120">
        <v>9415</v>
      </c>
      <c r="H126" s="121">
        <f t="shared" si="11"/>
        <v>2.2465517241379311</v>
      </c>
      <c r="I126" s="120">
        <v>10320</v>
      </c>
      <c r="J126" s="121">
        <f t="shared" si="11"/>
        <v>9.6123207647371256E-2</v>
      </c>
      <c r="K126" s="120">
        <v>10030</v>
      </c>
      <c r="L126" s="121">
        <f t="shared" si="11"/>
        <v>-2.81007751937985E-2</v>
      </c>
      <c r="M126" s="120"/>
      <c r="N126" s="121"/>
    </row>
    <row r="127" spans="1:15" x14ac:dyDescent="0.25">
      <c r="B127" s="119" t="s">
        <v>89</v>
      </c>
      <c r="C127" s="120">
        <v>247</v>
      </c>
      <c r="D127" s="121">
        <v>-0.97150438394093219</v>
      </c>
      <c r="E127" s="120">
        <v>2693</v>
      </c>
      <c r="F127" s="121">
        <f t="shared" si="11"/>
        <v>9.902834008097166</v>
      </c>
      <c r="G127" s="120">
        <v>8053</v>
      </c>
      <c r="H127" s="121">
        <f t="shared" si="11"/>
        <v>1.9903453397697737</v>
      </c>
      <c r="I127" s="120">
        <v>9284</v>
      </c>
      <c r="J127" s="121">
        <f t="shared" si="11"/>
        <v>0.15286228734633056</v>
      </c>
      <c r="K127" s="120">
        <v>9243</v>
      </c>
      <c r="L127" s="121">
        <f t="shared" si="11"/>
        <v>-4.4161999138302432E-3</v>
      </c>
      <c r="M127" s="120"/>
      <c r="N127" s="121"/>
    </row>
    <row r="128" spans="1:15" x14ac:dyDescent="0.25">
      <c r="A128" s="125"/>
      <c r="B128" s="119" t="s">
        <v>91</v>
      </c>
      <c r="C128" s="120">
        <v>683</v>
      </c>
      <c r="D128" s="121">
        <v>-0.93075831305758316</v>
      </c>
      <c r="E128" s="120">
        <v>6991</v>
      </c>
      <c r="F128" s="121">
        <f t="shared" si="11"/>
        <v>9.2357247437774532</v>
      </c>
      <c r="G128" s="120">
        <v>9529</v>
      </c>
      <c r="H128" s="121">
        <f t="shared" si="11"/>
        <v>0.36303819196109277</v>
      </c>
      <c r="I128" s="120">
        <v>10847</v>
      </c>
      <c r="J128" s="121">
        <f t="shared" si="11"/>
        <v>0.13831461853289961</v>
      </c>
      <c r="K128" s="120">
        <v>11119</v>
      </c>
      <c r="L128" s="121">
        <f t="shared" si="11"/>
        <v>2.5076057896192605E-2</v>
      </c>
      <c r="M128" s="120"/>
      <c r="N128" s="121"/>
    </row>
    <row r="129" spans="2:15" x14ac:dyDescent="0.25">
      <c r="B129" s="119" t="s">
        <v>93</v>
      </c>
      <c r="C129" s="120">
        <v>1361</v>
      </c>
      <c r="D129" s="121">
        <v>-0.83544915971466571</v>
      </c>
      <c r="E129" s="120">
        <v>7004</v>
      </c>
      <c r="F129" s="121">
        <f t="shared" si="11"/>
        <v>4.1462160176340923</v>
      </c>
      <c r="G129" s="120">
        <v>7510</v>
      </c>
      <c r="H129" s="121">
        <f t="shared" si="11"/>
        <v>7.2244431753283767E-2</v>
      </c>
      <c r="I129" s="120">
        <v>9244</v>
      </c>
      <c r="J129" s="121">
        <f t="shared" si="11"/>
        <v>0.23089214380825562</v>
      </c>
      <c r="K129" s="120">
        <v>9424</v>
      </c>
      <c r="L129" s="121">
        <f t="shared" si="11"/>
        <v>1.9472090004327036E-2</v>
      </c>
      <c r="M129" s="120"/>
      <c r="N129" s="121"/>
    </row>
    <row r="130" spans="2:15" x14ac:dyDescent="0.25">
      <c r="B130" s="119" t="s">
        <v>95</v>
      </c>
      <c r="C130" s="120">
        <v>1252</v>
      </c>
      <c r="D130" s="121">
        <v>-0.86241758241758237</v>
      </c>
      <c r="E130" s="120">
        <v>5762</v>
      </c>
      <c r="F130" s="121">
        <f t="shared" si="11"/>
        <v>3.6022364217252401</v>
      </c>
      <c r="G130" s="120">
        <v>8219</v>
      </c>
      <c r="H130" s="121">
        <f t="shared" si="11"/>
        <v>0.42641443943075319</v>
      </c>
      <c r="I130" s="120">
        <v>8681</v>
      </c>
      <c r="J130" s="121">
        <f t="shared" si="11"/>
        <v>5.6211217909721389E-2</v>
      </c>
      <c r="K130" s="120">
        <v>9229</v>
      </c>
      <c r="L130" s="121">
        <f t="shared" si="11"/>
        <v>6.3126367929962068E-2</v>
      </c>
      <c r="M130" s="120"/>
      <c r="N130" s="121"/>
    </row>
    <row r="131" spans="2:15" ht="15.75" x14ac:dyDescent="0.25">
      <c r="B131" s="122" t="s">
        <v>32</v>
      </c>
      <c r="C131" s="123">
        <v>26093</v>
      </c>
      <c r="D131" s="124">
        <v>-0.7405824045812911</v>
      </c>
      <c r="E131" s="123">
        <v>26467</v>
      </c>
      <c r="F131" s="124">
        <f t="shared" si="11"/>
        <v>1.4333346108151623E-2</v>
      </c>
      <c r="G131" s="123">
        <v>96562</v>
      </c>
      <c r="H131" s="124">
        <f t="shared" si="11"/>
        <v>2.6483923376279894</v>
      </c>
      <c r="I131" s="123">
        <v>105830</v>
      </c>
      <c r="J131" s="124">
        <f t="shared" si="11"/>
        <v>9.5979785008595497E-2</v>
      </c>
      <c r="K131" s="123">
        <v>116159</v>
      </c>
      <c r="L131" s="124">
        <f t="shared" si="11"/>
        <v>9.7599924407067995E-2</v>
      </c>
      <c r="M131" s="123">
        <v>66583</v>
      </c>
      <c r="N131" s="124">
        <v>-7.9119110766755485E-3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244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1507</v>
      </c>
      <c r="D141" s="121">
        <v>0.29913793103448283</v>
      </c>
      <c r="E141" s="120">
        <v>239</v>
      </c>
      <c r="F141" s="121">
        <f t="shared" ref="F141:L153" si="13">IFERROR(E141/C141-1,"-")</f>
        <v>-0.8414067684140677</v>
      </c>
      <c r="G141" s="120">
        <v>1070</v>
      </c>
      <c r="H141" s="121">
        <f t="shared" si="13"/>
        <v>3.476987447698745</v>
      </c>
      <c r="I141" s="120">
        <v>1623</v>
      </c>
      <c r="J141" s="121">
        <f t="shared" si="13"/>
        <v>0.51682242990654204</v>
      </c>
      <c r="K141" s="120">
        <v>1605</v>
      </c>
      <c r="L141" s="121">
        <f t="shared" si="13"/>
        <v>-1.1090573012939031E-2</v>
      </c>
      <c r="M141" s="120">
        <v>1749</v>
      </c>
      <c r="N141" s="121">
        <f t="shared" ref="N141:N147" si="14">IFERROR(M141/K141-1,"-")</f>
        <v>8.9719626168224265E-2</v>
      </c>
    </row>
    <row r="142" spans="2:15" x14ac:dyDescent="0.25">
      <c r="B142" s="119" t="s">
        <v>75</v>
      </c>
      <c r="C142" s="120">
        <v>1212</v>
      </c>
      <c r="D142" s="121">
        <v>1.6778523489932917E-2</v>
      </c>
      <c r="E142" s="120">
        <v>192</v>
      </c>
      <c r="F142" s="121">
        <f t="shared" si="13"/>
        <v>-0.84158415841584155</v>
      </c>
      <c r="G142" s="120">
        <v>1299</v>
      </c>
      <c r="H142" s="121">
        <f t="shared" si="13"/>
        <v>5.765625</v>
      </c>
      <c r="I142" s="120">
        <v>1902</v>
      </c>
      <c r="J142" s="121">
        <f t="shared" si="13"/>
        <v>0.46420323325635104</v>
      </c>
      <c r="K142" s="120">
        <v>2028</v>
      </c>
      <c r="L142" s="121">
        <f t="shared" si="13"/>
        <v>6.6246056782334417E-2</v>
      </c>
      <c r="M142" s="120">
        <v>1749</v>
      </c>
      <c r="N142" s="121">
        <f t="shared" si="14"/>
        <v>-0.1375739644970414</v>
      </c>
    </row>
    <row r="143" spans="2:15" x14ac:dyDescent="0.25">
      <c r="B143" s="119" t="s">
        <v>77</v>
      </c>
      <c r="C143" s="120">
        <v>620</v>
      </c>
      <c r="D143" s="121">
        <v>-0.53030303030303028</v>
      </c>
      <c r="E143" s="120">
        <v>316</v>
      </c>
      <c r="F143" s="121">
        <f t="shared" si="13"/>
        <v>-0.49032258064516132</v>
      </c>
      <c r="G143" s="120">
        <v>1553</v>
      </c>
      <c r="H143" s="121">
        <f t="shared" si="13"/>
        <v>3.9145569620253164</v>
      </c>
      <c r="I143" s="120">
        <v>2140</v>
      </c>
      <c r="J143" s="121">
        <f t="shared" si="13"/>
        <v>0.37797810688989064</v>
      </c>
      <c r="K143" s="120">
        <v>3428</v>
      </c>
      <c r="L143" s="121">
        <f t="shared" si="13"/>
        <v>0.60186915887850456</v>
      </c>
      <c r="M143" s="120">
        <v>2359</v>
      </c>
      <c r="N143" s="121">
        <f t="shared" si="14"/>
        <v>-0.31184364060676784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269</v>
      </c>
      <c r="F144" s="121" t="str">
        <f t="shared" si="13"/>
        <v>-</v>
      </c>
      <c r="G144" s="120">
        <v>1519</v>
      </c>
      <c r="H144" s="121">
        <f t="shared" si="13"/>
        <v>4.6468401486988844</v>
      </c>
      <c r="I144" s="120">
        <v>1573</v>
      </c>
      <c r="J144" s="121">
        <f t="shared" si="13"/>
        <v>3.5549703752468798E-2</v>
      </c>
      <c r="K144" s="120">
        <v>1590</v>
      </c>
      <c r="L144" s="121">
        <f t="shared" si="13"/>
        <v>1.0807374443738027E-2</v>
      </c>
      <c r="M144" s="120">
        <v>2129</v>
      </c>
      <c r="N144" s="121">
        <f t="shared" si="14"/>
        <v>0.33899371069182394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262</v>
      </c>
      <c r="F145" s="121" t="str">
        <f t="shared" si="13"/>
        <v>-</v>
      </c>
      <c r="G145" s="120">
        <v>881</v>
      </c>
      <c r="H145" s="121">
        <f t="shared" si="13"/>
        <v>2.3625954198473282</v>
      </c>
      <c r="I145" s="120">
        <v>1613</v>
      </c>
      <c r="J145" s="121">
        <f t="shared" si="13"/>
        <v>0.83087400681044277</v>
      </c>
      <c r="K145" s="120">
        <v>1681</v>
      </c>
      <c r="L145" s="121">
        <f t="shared" si="13"/>
        <v>4.2157470551766885E-2</v>
      </c>
      <c r="M145" s="120">
        <v>829</v>
      </c>
      <c r="N145" s="121">
        <f t="shared" si="14"/>
        <v>-0.50684116597263529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231</v>
      </c>
      <c r="F146" s="121" t="str">
        <f t="shared" si="13"/>
        <v>-</v>
      </c>
      <c r="G146" s="120">
        <v>1321</v>
      </c>
      <c r="H146" s="121">
        <f t="shared" si="13"/>
        <v>4.7186147186147185</v>
      </c>
      <c r="I146" s="120">
        <v>1398</v>
      </c>
      <c r="J146" s="121">
        <f t="shared" si="13"/>
        <v>5.8289174867524496E-2</v>
      </c>
      <c r="K146" s="120">
        <v>1391</v>
      </c>
      <c r="L146" s="121">
        <f t="shared" si="13"/>
        <v>-5.0071530758225569E-3</v>
      </c>
      <c r="M146" s="120">
        <v>1601</v>
      </c>
      <c r="N146" s="121">
        <f t="shared" si="14"/>
        <v>0.15097052480230055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675</v>
      </c>
      <c r="F147" s="121" t="str">
        <f t="shared" si="13"/>
        <v>-</v>
      </c>
      <c r="G147" s="120">
        <v>1114</v>
      </c>
      <c r="H147" s="121">
        <f t="shared" si="13"/>
        <v>0.65037037037037027</v>
      </c>
      <c r="I147" s="120">
        <v>1435</v>
      </c>
      <c r="J147" s="121">
        <f t="shared" si="13"/>
        <v>0.28815080789946146</v>
      </c>
      <c r="K147" s="120">
        <v>1166</v>
      </c>
      <c r="L147" s="121">
        <f t="shared" si="13"/>
        <v>-0.18745644599303135</v>
      </c>
      <c r="M147" s="120">
        <v>1959</v>
      </c>
      <c r="N147" s="121">
        <f t="shared" si="14"/>
        <v>0.68010291595197248</v>
      </c>
    </row>
    <row r="148" spans="1:15" x14ac:dyDescent="0.25">
      <c r="B148" s="119" t="s">
        <v>87</v>
      </c>
      <c r="C148" s="120">
        <v>902</v>
      </c>
      <c r="D148" s="121">
        <v>-0.17474839890210425</v>
      </c>
      <c r="E148" s="120">
        <v>905</v>
      </c>
      <c r="F148" s="121">
        <f t="shared" si="13"/>
        <v>3.3259423503326779E-3</v>
      </c>
      <c r="G148" s="120">
        <v>998</v>
      </c>
      <c r="H148" s="121">
        <f t="shared" si="13"/>
        <v>0.10276243093922655</v>
      </c>
      <c r="I148" s="120">
        <v>1506</v>
      </c>
      <c r="J148" s="121">
        <f t="shared" si="13"/>
        <v>0.50901803607214435</v>
      </c>
      <c r="K148" s="120">
        <v>1232</v>
      </c>
      <c r="L148" s="121">
        <f t="shared" si="13"/>
        <v>-0.18193891102257631</v>
      </c>
      <c r="M148" s="120"/>
      <c r="N148" s="121"/>
    </row>
    <row r="149" spans="1:15" x14ac:dyDescent="0.25">
      <c r="B149" s="119" t="s">
        <v>89</v>
      </c>
      <c r="C149" s="120">
        <v>76</v>
      </c>
      <c r="D149" s="121">
        <v>-0.94685314685314681</v>
      </c>
      <c r="E149" s="120">
        <v>827</v>
      </c>
      <c r="F149" s="121">
        <f t="shared" si="13"/>
        <v>9.8815789473684212</v>
      </c>
      <c r="G149" s="120">
        <v>1047</v>
      </c>
      <c r="H149" s="121">
        <f t="shared" si="13"/>
        <v>0.2660217654171706</v>
      </c>
      <c r="I149" s="120">
        <v>1465</v>
      </c>
      <c r="J149" s="121">
        <f t="shared" si="13"/>
        <v>0.39923591212989495</v>
      </c>
      <c r="K149" s="120">
        <v>1114</v>
      </c>
      <c r="L149" s="121">
        <f t="shared" si="13"/>
        <v>-0.23959044368600679</v>
      </c>
      <c r="M149" s="120"/>
      <c r="N149" s="121"/>
    </row>
    <row r="150" spans="1:15" x14ac:dyDescent="0.25">
      <c r="A150" s="125"/>
      <c r="B150" s="119" t="s">
        <v>91</v>
      </c>
      <c r="C150" s="120">
        <v>194</v>
      </c>
      <c r="D150" s="121">
        <v>-0.86694101508916321</v>
      </c>
      <c r="E150" s="120">
        <v>1854</v>
      </c>
      <c r="F150" s="121">
        <f t="shared" si="13"/>
        <v>8.5567010309278349</v>
      </c>
      <c r="G150" s="120">
        <v>1679</v>
      </c>
      <c r="H150" s="121">
        <f t="shared" si="13"/>
        <v>-9.4390507011866243E-2</v>
      </c>
      <c r="I150" s="120">
        <v>1982</v>
      </c>
      <c r="J150" s="121">
        <f t="shared" si="13"/>
        <v>0.18046456223942831</v>
      </c>
      <c r="K150" s="120">
        <v>1956</v>
      </c>
      <c r="L150" s="121">
        <f t="shared" si="13"/>
        <v>-1.3118062563067578E-2</v>
      </c>
      <c r="M150" s="120"/>
      <c r="N150" s="121"/>
    </row>
    <row r="151" spans="1:15" x14ac:dyDescent="0.25">
      <c r="B151" s="119" t="s">
        <v>93</v>
      </c>
      <c r="C151" s="120">
        <v>606</v>
      </c>
      <c r="D151" s="121">
        <v>-0.59491978609625673</v>
      </c>
      <c r="E151" s="120">
        <v>1955</v>
      </c>
      <c r="F151" s="121">
        <f t="shared" si="13"/>
        <v>2.226072607260726</v>
      </c>
      <c r="G151" s="120">
        <v>2421</v>
      </c>
      <c r="H151" s="121">
        <f t="shared" si="13"/>
        <v>0.23836317135549878</v>
      </c>
      <c r="I151" s="120">
        <v>2298</v>
      </c>
      <c r="J151" s="121">
        <f t="shared" si="13"/>
        <v>-5.0805452292441156E-2</v>
      </c>
      <c r="K151" s="120">
        <v>2484</v>
      </c>
      <c r="L151" s="121">
        <f t="shared" si="13"/>
        <v>8.0939947780678922E-2</v>
      </c>
      <c r="M151" s="120"/>
      <c r="N151" s="121"/>
    </row>
    <row r="152" spans="1:15" x14ac:dyDescent="0.25">
      <c r="B152" s="119" t="s">
        <v>95</v>
      </c>
      <c r="C152" s="120">
        <v>440</v>
      </c>
      <c r="D152" s="121">
        <v>-0.68023255813953487</v>
      </c>
      <c r="E152" s="120">
        <v>1573</v>
      </c>
      <c r="F152" s="121">
        <f t="shared" si="13"/>
        <v>2.5750000000000002</v>
      </c>
      <c r="G152" s="120">
        <v>1685</v>
      </c>
      <c r="H152" s="121">
        <f t="shared" si="13"/>
        <v>7.1201525746980243E-2</v>
      </c>
      <c r="I152" s="120">
        <v>1850</v>
      </c>
      <c r="J152" s="121">
        <f t="shared" si="13"/>
        <v>9.7922848664688367E-2</v>
      </c>
      <c r="K152" s="120">
        <v>1784</v>
      </c>
      <c r="L152" s="121">
        <f t="shared" si="13"/>
        <v>-3.5675675675675644E-2</v>
      </c>
      <c r="M152" s="120"/>
      <c r="N152" s="121"/>
    </row>
    <row r="153" spans="1:15" ht="15.75" x14ac:dyDescent="0.25">
      <c r="B153" s="122" t="s">
        <v>32</v>
      </c>
      <c r="C153" s="123">
        <v>6042</v>
      </c>
      <c r="D153" s="124">
        <v>-0.59968197177499505</v>
      </c>
      <c r="E153" s="123">
        <v>9298</v>
      </c>
      <c r="F153" s="124">
        <f t="shared" si="13"/>
        <v>0.53889440582588555</v>
      </c>
      <c r="G153" s="123">
        <v>16587</v>
      </c>
      <c r="H153" s="124">
        <f t="shared" si="13"/>
        <v>0.78393202839320275</v>
      </c>
      <c r="I153" s="123">
        <v>20785</v>
      </c>
      <c r="J153" s="124">
        <f t="shared" si="13"/>
        <v>0.25308976909628011</v>
      </c>
      <c r="K153" s="123">
        <v>21459</v>
      </c>
      <c r="L153" s="124">
        <f t="shared" si="13"/>
        <v>3.2427231176329174E-2</v>
      </c>
      <c r="M153" s="123">
        <v>12375</v>
      </c>
      <c r="N153" s="124">
        <v>-3.9878966560633056E-2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245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1411</v>
      </c>
      <c r="D163" s="121">
        <v>0.10927672955974832</v>
      </c>
      <c r="E163" s="120">
        <v>1035</v>
      </c>
      <c r="F163" s="121">
        <f t="shared" ref="F163:L175" si="15">IFERROR(E163/C163-1,"-")</f>
        <v>-0.26647767540751244</v>
      </c>
      <c r="G163" s="120">
        <v>1353</v>
      </c>
      <c r="H163" s="121">
        <f t="shared" si="15"/>
        <v>0.30724637681159428</v>
      </c>
      <c r="I163" s="120">
        <v>1657</v>
      </c>
      <c r="J163" s="121">
        <f t="shared" si="15"/>
        <v>0.22468588322246852</v>
      </c>
      <c r="K163" s="120">
        <v>1470</v>
      </c>
      <c r="L163" s="121">
        <f t="shared" si="15"/>
        <v>-0.11285455642727826</v>
      </c>
      <c r="M163" s="120">
        <v>1563</v>
      </c>
      <c r="N163" s="121">
        <f t="shared" ref="N163:N169" si="16">IFERROR(M163/K163-1,"-")</f>
        <v>6.3265306122449072E-2</v>
      </c>
    </row>
    <row r="164" spans="2:14" x14ac:dyDescent="0.25">
      <c r="B164" s="119" t="s">
        <v>75</v>
      </c>
      <c r="C164" s="120">
        <v>1560</v>
      </c>
      <c r="D164" s="121">
        <v>-6.1936259771497304E-2</v>
      </c>
      <c r="E164" s="120">
        <v>945</v>
      </c>
      <c r="F164" s="121">
        <f t="shared" si="15"/>
        <v>-0.39423076923076927</v>
      </c>
      <c r="G164" s="120">
        <v>2904</v>
      </c>
      <c r="H164" s="121">
        <f t="shared" si="15"/>
        <v>2.0730158730158732</v>
      </c>
      <c r="I164" s="120">
        <v>2192</v>
      </c>
      <c r="J164" s="121">
        <f t="shared" si="15"/>
        <v>-0.24517906336088158</v>
      </c>
      <c r="K164" s="120">
        <v>2057</v>
      </c>
      <c r="L164" s="121">
        <f t="shared" si="15"/>
        <v>-6.1587591240875872E-2</v>
      </c>
      <c r="M164" s="120">
        <v>2346</v>
      </c>
      <c r="N164" s="121">
        <f t="shared" si="16"/>
        <v>0.14049586776859502</v>
      </c>
    </row>
    <row r="165" spans="2:14" x14ac:dyDescent="0.25">
      <c r="B165" s="119" t="s">
        <v>77</v>
      </c>
      <c r="C165" s="120">
        <v>592</v>
      </c>
      <c r="D165" s="121">
        <v>-0.64315852923447858</v>
      </c>
      <c r="E165" s="120">
        <v>728</v>
      </c>
      <c r="F165" s="121">
        <f t="shared" si="15"/>
        <v>0.22972972972972983</v>
      </c>
      <c r="G165" s="120">
        <v>2196</v>
      </c>
      <c r="H165" s="121">
        <f t="shared" si="15"/>
        <v>2.0164835164835164</v>
      </c>
      <c r="I165" s="120">
        <v>1764</v>
      </c>
      <c r="J165" s="121">
        <f t="shared" si="15"/>
        <v>-0.19672131147540983</v>
      </c>
      <c r="K165" s="120">
        <v>2459</v>
      </c>
      <c r="L165" s="121">
        <f t="shared" si="15"/>
        <v>0.39399092970521532</v>
      </c>
      <c r="M165" s="120">
        <v>2000</v>
      </c>
      <c r="N165" s="121">
        <f t="shared" si="16"/>
        <v>-0.18666124440829601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473</v>
      </c>
      <c r="F166" s="121" t="str">
        <f t="shared" si="15"/>
        <v>-</v>
      </c>
      <c r="G166" s="120">
        <v>2930</v>
      </c>
      <c r="H166" s="121">
        <f t="shared" si="15"/>
        <v>5.1945031712473577</v>
      </c>
      <c r="I166" s="120">
        <v>2972</v>
      </c>
      <c r="J166" s="121">
        <f t="shared" si="15"/>
        <v>1.4334470989761039E-2</v>
      </c>
      <c r="K166" s="120">
        <v>3165</v>
      </c>
      <c r="L166" s="121">
        <f t="shared" si="15"/>
        <v>6.4939434724091472E-2</v>
      </c>
      <c r="M166" s="120">
        <v>2200</v>
      </c>
      <c r="N166" s="121">
        <f t="shared" si="16"/>
        <v>-0.30489731437598733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899</v>
      </c>
      <c r="F167" s="121" t="str">
        <f t="shared" si="15"/>
        <v>-</v>
      </c>
      <c r="G167" s="120">
        <v>2517</v>
      </c>
      <c r="H167" s="121">
        <f t="shared" si="15"/>
        <v>1.799777530589544</v>
      </c>
      <c r="I167" s="120">
        <v>2516</v>
      </c>
      <c r="J167" s="121">
        <f t="shared" si="15"/>
        <v>-3.9729837107671528E-4</v>
      </c>
      <c r="K167" s="120">
        <v>2477</v>
      </c>
      <c r="L167" s="121">
        <f t="shared" si="15"/>
        <v>-1.5500794912559623E-2</v>
      </c>
      <c r="M167" s="120">
        <v>1698</v>
      </c>
      <c r="N167" s="121">
        <f t="shared" si="16"/>
        <v>-0.3144933387161889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377</v>
      </c>
      <c r="F168" s="121" t="str">
        <f t="shared" si="15"/>
        <v>-</v>
      </c>
      <c r="G168" s="120">
        <v>1955</v>
      </c>
      <c r="H168" s="121">
        <f t="shared" si="15"/>
        <v>4.1856763925729439</v>
      </c>
      <c r="I168" s="120">
        <v>1820</v>
      </c>
      <c r="J168" s="121">
        <f t="shared" si="15"/>
        <v>-6.9053708439897665E-2</v>
      </c>
      <c r="K168" s="120">
        <v>1716</v>
      </c>
      <c r="L168" s="121">
        <f t="shared" si="15"/>
        <v>-5.7142857142857162E-2</v>
      </c>
      <c r="M168" s="120">
        <v>1687</v>
      </c>
      <c r="N168" s="121">
        <f t="shared" si="16"/>
        <v>-1.689976689976691E-2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1143</v>
      </c>
      <c r="F169" s="121" t="str">
        <f t="shared" si="15"/>
        <v>-</v>
      </c>
      <c r="G169" s="120">
        <v>2623</v>
      </c>
      <c r="H169" s="121">
        <f t="shared" si="15"/>
        <v>1.294838145231846</v>
      </c>
      <c r="I169" s="120">
        <v>1969</v>
      </c>
      <c r="J169" s="121">
        <f t="shared" si="15"/>
        <v>-0.24933282500953102</v>
      </c>
      <c r="K169" s="120">
        <v>1892</v>
      </c>
      <c r="L169" s="121">
        <f t="shared" si="15"/>
        <v>-3.9106145251396662E-2</v>
      </c>
      <c r="M169" s="120">
        <v>2136</v>
      </c>
      <c r="N169" s="121">
        <f t="shared" si="16"/>
        <v>0.12896405919661724</v>
      </c>
    </row>
    <row r="170" spans="2:14" x14ac:dyDescent="0.25">
      <c r="B170" s="119" t="s">
        <v>87</v>
      </c>
      <c r="C170" s="120">
        <v>877</v>
      </c>
      <c r="D170" s="121">
        <v>-0.5550481988838154</v>
      </c>
      <c r="E170" s="120">
        <v>1745</v>
      </c>
      <c r="F170" s="121">
        <f t="shared" si="15"/>
        <v>0.98973774230330669</v>
      </c>
      <c r="G170" s="120">
        <v>2466</v>
      </c>
      <c r="H170" s="121">
        <f t="shared" si="15"/>
        <v>0.41318051575931225</v>
      </c>
      <c r="I170" s="120">
        <v>2255</v>
      </c>
      <c r="J170" s="121">
        <f t="shared" si="15"/>
        <v>-8.5563665855636684E-2</v>
      </c>
      <c r="K170" s="120">
        <v>2125</v>
      </c>
      <c r="L170" s="121">
        <f t="shared" si="15"/>
        <v>-5.7649667405764937E-2</v>
      </c>
      <c r="M170" s="120"/>
      <c r="N170" s="121"/>
    </row>
    <row r="171" spans="2:14" x14ac:dyDescent="0.25">
      <c r="B171" s="119" t="s">
        <v>89</v>
      </c>
      <c r="C171" s="120">
        <v>256</v>
      </c>
      <c r="D171" s="121">
        <v>-0.83079973562458687</v>
      </c>
      <c r="E171" s="120">
        <v>1185</v>
      </c>
      <c r="F171" s="121">
        <f t="shared" si="15"/>
        <v>3.62890625</v>
      </c>
      <c r="G171" s="120">
        <v>1641</v>
      </c>
      <c r="H171" s="121">
        <f t="shared" si="15"/>
        <v>0.38481012658227853</v>
      </c>
      <c r="I171" s="120">
        <v>2059</v>
      </c>
      <c r="J171" s="121">
        <f t="shared" si="15"/>
        <v>0.25472273004265689</v>
      </c>
      <c r="K171" s="120">
        <v>1668</v>
      </c>
      <c r="L171" s="121">
        <f t="shared" si="15"/>
        <v>-0.18989800874210783</v>
      </c>
      <c r="M171" s="120"/>
      <c r="N171" s="121"/>
    </row>
    <row r="172" spans="2:14" x14ac:dyDescent="0.25">
      <c r="B172" s="119" t="s">
        <v>91</v>
      </c>
      <c r="C172" s="120">
        <v>841</v>
      </c>
      <c r="D172" s="121">
        <v>-0.57309644670050763</v>
      </c>
      <c r="E172" s="120">
        <v>2808</v>
      </c>
      <c r="F172" s="121">
        <f t="shared" si="15"/>
        <v>2.3388822829964329</v>
      </c>
      <c r="G172" s="120">
        <v>2797</v>
      </c>
      <c r="H172" s="121">
        <f t="shared" si="15"/>
        <v>-3.9173789173788665E-3</v>
      </c>
      <c r="I172" s="120">
        <v>2556</v>
      </c>
      <c r="J172" s="121">
        <f t="shared" si="15"/>
        <v>-8.6163746871648184E-2</v>
      </c>
      <c r="K172" s="120">
        <v>2794</v>
      </c>
      <c r="L172" s="121">
        <f t="shared" si="15"/>
        <v>9.3114241001564846E-2</v>
      </c>
      <c r="M172" s="120"/>
      <c r="N172" s="121"/>
    </row>
    <row r="173" spans="2:14" x14ac:dyDescent="0.25">
      <c r="B173" s="119" t="s">
        <v>93</v>
      </c>
      <c r="C173" s="120">
        <v>60</v>
      </c>
      <c r="D173" s="121">
        <v>-0.94565217391304346</v>
      </c>
      <c r="E173" s="120">
        <v>2009</v>
      </c>
      <c r="F173" s="121">
        <f t="shared" si="15"/>
        <v>32.483333333333334</v>
      </c>
      <c r="G173" s="120">
        <v>1616</v>
      </c>
      <c r="H173" s="121">
        <f t="shared" si="15"/>
        <v>-0.19561971129915379</v>
      </c>
      <c r="I173" s="120">
        <v>1504</v>
      </c>
      <c r="J173" s="121">
        <f t="shared" si="15"/>
        <v>-6.9306930693069257E-2</v>
      </c>
      <c r="K173" s="120">
        <v>1368</v>
      </c>
      <c r="L173" s="121">
        <f t="shared" si="15"/>
        <v>-9.0425531914893664E-2</v>
      </c>
      <c r="M173" s="120"/>
      <c r="N173" s="121"/>
    </row>
    <row r="174" spans="2:14" x14ac:dyDescent="0.25">
      <c r="B174" s="119" t="s">
        <v>95</v>
      </c>
      <c r="C174" s="120">
        <v>767</v>
      </c>
      <c r="D174" s="121">
        <v>-0.42069486404833834</v>
      </c>
      <c r="E174" s="120">
        <v>1899</v>
      </c>
      <c r="F174" s="121">
        <f t="shared" si="15"/>
        <v>1.4758800521512385</v>
      </c>
      <c r="G174" s="120">
        <v>1942</v>
      </c>
      <c r="H174" s="121">
        <f t="shared" si="15"/>
        <v>2.2643496577145816E-2</v>
      </c>
      <c r="I174" s="120">
        <v>1825</v>
      </c>
      <c r="J174" s="121">
        <f t="shared" si="15"/>
        <v>-6.0247167868177187E-2</v>
      </c>
      <c r="K174" s="120">
        <v>1388</v>
      </c>
      <c r="L174" s="121">
        <f t="shared" si="15"/>
        <v>-0.23945205479452059</v>
      </c>
      <c r="M174" s="120"/>
      <c r="N174" s="121"/>
    </row>
    <row r="175" spans="2:14" ht="15.75" x14ac:dyDescent="0.25">
      <c r="B175" s="122" t="s">
        <v>32</v>
      </c>
      <c r="C175" s="123">
        <v>6586</v>
      </c>
      <c r="D175" s="124">
        <v>-0.6643563347263276</v>
      </c>
      <c r="E175" s="123">
        <v>15246</v>
      </c>
      <c r="F175" s="124">
        <f t="shared" si="15"/>
        <v>1.3149104160340115</v>
      </c>
      <c r="G175" s="123">
        <v>26940</v>
      </c>
      <c r="H175" s="124">
        <f t="shared" si="15"/>
        <v>0.7670208579299489</v>
      </c>
      <c r="I175" s="123">
        <v>25089</v>
      </c>
      <c r="J175" s="124">
        <f t="shared" si="15"/>
        <v>-6.8708240534521181E-2</v>
      </c>
      <c r="K175" s="123">
        <v>24579</v>
      </c>
      <c r="L175" s="124">
        <f t="shared" si="15"/>
        <v>-2.0327633624297459E-2</v>
      </c>
      <c r="M175" s="123">
        <v>13630</v>
      </c>
      <c r="N175" s="124">
        <v>-0.10540824363349965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246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313</v>
      </c>
      <c r="D185" s="121">
        <v>1.6233766233766156E-2</v>
      </c>
      <c r="E185" s="120">
        <v>175</v>
      </c>
      <c r="F185" s="121">
        <f t="shared" ref="F185:L197" si="17">IFERROR(E185/C185-1,"-")</f>
        <v>-0.4408945686900958</v>
      </c>
      <c r="G185" s="120">
        <v>418</v>
      </c>
      <c r="H185" s="121">
        <f t="shared" si="17"/>
        <v>1.3885714285714288</v>
      </c>
      <c r="I185" s="120">
        <v>363</v>
      </c>
      <c r="J185" s="121">
        <f t="shared" si="17"/>
        <v>-0.13157894736842102</v>
      </c>
      <c r="K185" s="120">
        <v>373</v>
      </c>
      <c r="L185" s="121">
        <f t="shared" si="17"/>
        <v>2.7548209366391241E-2</v>
      </c>
      <c r="M185" s="120">
        <v>326</v>
      </c>
      <c r="N185" s="121">
        <f t="shared" ref="N185:N191" si="18">IFERROR(M185/K185-1,"-")</f>
        <v>-0.12600536193029488</v>
      </c>
    </row>
    <row r="186" spans="1:15" x14ac:dyDescent="0.25">
      <c r="B186" s="119" t="s">
        <v>75</v>
      </c>
      <c r="C186" s="120">
        <v>321</v>
      </c>
      <c r="D186" s="121">
        <v>7.0000000000000062E-2</v>
      </c>
      <c r="E186" s="120">
        <v>18</v>
      </c>
      <c r="F186" s="121">
        <f t="shared" si="17"/>
        <v>-0.94392523364485981</v>
      </c>
      <c r="G186" s="120">
        <v>389</v>
      </c>
      <c r="H186" s="121">
        <f t="shared" si="17"/>
        <v>20.611111111111111</v>
      </c>
      <c r="I186" s="120">
        <v>445</v>
      </c>
      <c r="J186" s="121">
        <f t="shared" si="17"/>
        <v>0.14395886889460163</v>
      </c>
      <c r="K186" s="120">
        <v>462</v>
      </c>
      <c r="L186" s="121">
        <f t="shared" si="17"/>
        <v>3.8202247191011285E-2</v>
      </c>
      <c r="M186" s="120">
        <v>351</v>
      </c>
      <c r="N186" s="121">
        <f t="shared" si="18"/>
        <v>-0.24025974025974028</v>
      </c>
    </row>
    <row r="187" spans="1:15" x14ac:dyDescent="0.25">
      <c r="B187" s="119" t="s">
        <v>77</v>
      </c>
      <c r="C187" s="120">
        <v>227</v>
      </c>
      <c r="D187" s="121">
        <v>-0.38482384823848237</v>
      </c>
      <c r="E187" s="120">
        <v>20</v>
      </c>
      <c r="F187" s="121">
        <f t="shared" si="17"/>
        <v>-0.91189427312775329</v>
      </c>
      <c r="G187" s="120">
        <v>354</v>
      </c>
      <c r="H187" s="121">
        <f t="shared" si="17"/>
        <v>16.7</v>
      </c>
      <c r="I187" s="120">
        <v>318</v>
      </c>
      <c r="J187" s="121">
        <f t="shared" si="17"/>
        <v>-0.10169491525423724</v>
      </c>
      <c r="K187" s="120">
        <v>592</v>
      </c>
      <c r="L187" s="121">
        <f t="shared" si="17"/>
        <v>0.86163522012578619</v>
      </c>
      <c r="M187" s="120">
        <v>381</v>
      </c>
      <c r="N187" s="121">
        <f t="shared" si="18"/>
        <v>-0.35641891891891897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33</v>
      </c>
      <c r="F188" s="121" t="str">
        <f t="shared" si="17"/>
        <v>-</v>
      </c>
      <c r="G188" s="120">
        <v>556</v>
      </c>
      <c r="H188" s="121">
        <f t="shared" si="17"/>
        <v>15.848484848484848</v>
      </c>
      <c r="I188" s="120">
        <v>355</v>
      </c>
      <c r="J188" s="121">
        <f t="shared" si="17"/>
        <v>-0.36151079136690645</v>
      </c>
      <c r="K188" s="120">
        <v>404</v>
      </c>
      <c r="L188" s="121">
        <f t="shared" si="17"/>
        <v>0.13802816901408455</v>
      </c>
      <c r="M188" s="120">
        <v>569</v>
      </c>
      <c r="N188" s="121">
        <f t="shared" si="18"/>
        <v>0.40841584158415833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120</v>
      </c>
      <c r="F189" s="121" t="str">
        <f t="shared" si="17"/>
        <v>-</v>
      </c>
      <c r="G189" s="120">
        <v>214</v>
      </c>
      <c r="H189" s="121">
        <f t="shared" si="17"/>
        <v>0.78333333333333344</v>
      </c>
      <c r="I189" s="120">
        <v>518</v>
      </c>
      <c r="J189" s="121">
        <f t="shared" si="17"/>
        <v>1.4205607476635516</v>
      </c>
      <c r="K189" s="120">
        <v>597</v>
      </c>
      <c r="L189" s="121">
        <f t="shared" si="17"/>
        <v>0.15250965250965254</v>
      </c>
      <c r="M189" s="120">
        <v>211</v>
      </c>
      <c r="N189" s="121">
        <f t="shared" si="18"/>
        <v>-0.64656616415410384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86</v>
      </c>
      <c r="F190" s="121" t="str">
        <f t="shared" si="17"/>
        <v>-</v>
      </c>
      <c r="G190" s="120">
        <v>248</v>
      </c>
      <c r="H190" s="121">
        <f t="shared" si="17"/>
        <v>1.8837209302325579</v>
      </c>
      <c r="I190" s="120">
        <v>365</v>
      </c>
      <c r="J190" s="121">
        <f t="shared" si="17"/>
        <v>0.47177419354838701</v>
      </c>
      <c r="K190" s="120">
        <v>533</v>
      </c>
      <c r="L190" s="121">
        <f t="shared" si="17"/>
        <v>0.46027397260273983</v>
      </c>
      <c r="M190" s="120">
        <v>304</v>
      </c>
      <c r="N190" s="121">
        <f t="shared" si="18"/>
        <v>-0.42964352720450283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202</v>
      </c>
      <c r="F191" s="121" t="str">
        <f t="shared" si="17"/>
        <v>-</v>
      </c>
      <c r="G191" s="120">
        <v>528</v>
      </c>
      <c r="H191" s="121">
        <f t="shared" si="17"/>
        <v>1.613861386138614</v>
      </c>
      <c r="I191" s="120">
        <v>693</v>
      </c>
      <c r="J191" s="121">
        <f t="shared" si="17"/>
        <v>0.3125</v>
      </c>
      <c r="K191" s="120">
        <v>628</v>
      </c>
      <c r="L191" s="121">
        <f t="shared" si="17"/>
        <v>-9.3795093795093765E-2</v>
      </c>
      <c r="M191" s="120">
        <v>663</v>
      </c>
      <c r="N191" s="121">
        <f t="shared" si="18"/>
        <v>5.5732484076433053E-2</v>
      </c>
    </row>
    <row r="192" spans="1:15" x14ac:dyDescent="0.25">
      <c r="B192" s="119" t="s">
        <v>87</v>
      </c>
      <c r="C192" s="120">
        <v>538</v>
      </c>
      <c r="D192" s="121">
        <v>0.41578947368421049</v>
      </c>
      <c r="E192" s="120">
        <v>605</v>
      </c>
      <c r="F192" s="121">
        <f t="shared" si="17"/>
        <v>0.12453531598513012</v>
      </c>
      <c r="G192" s="120">
        <v>262</v>
      </c>
      <c r="H192" s="121">
        <f t="shared" si="17"/>
        <v>-0.56694214876033056</v>
      </c>
      <c r="I192" s="120">
        <v>497</v>
      </c>
      <c r="J192" s="121">
        <f t="shared" si="17"/>
        <v>0.89694656488549618</v>
      </c>
      <c r="K192" s="120">
        <v>486</v>
      </c>
      <c r="L192" s="121">
        <f t="shared" si="17"/>
        <v>-2.2132796780684139E-2</v>
      </c>
      <c r="M192" s="120"/>
      <c r="N192" s="121"/>
    </row>
    <row r="193" spans="2:15" x14ac:dyDescent="0.25">
      <c r="B193" s="119" t="s">
        <v>89</v>
      </c>
      <c r="C193" s="120">
        <v>168</v>
      </c>
      <c r="D193" s="121">
        <v>-0.54959785522788196</v>
      </c>
      <c r="E193" s="120">
        <v>500</v>
      </c>
      <c r="F193" s="121">
        <f t="shared" si="17"/>
        <v>1.9761904761904763</v>
      </c>
      <c r="G193" s="120">
        <v>331</v>
      </c>
      <c r="H193" s="121">
        <f t="shared" si="17"/>
        <v>-0.33799999999999997</v>
      </c>
      <c r="I193" s="120">
        <v>339</v>
      </c>
      <c r="J193" s="121">
        <f t="shared" si="17"/>
        <v>2.4169184290030232E-2</v>
      </c>
      <c r="K193" s="120">
        <v>217</v>
      </c>
      <c r="L193" s="121">
        <f t="shared" si="17"/>
        <v>-0.35988200589970498</v>
      </c>
      <c r="M193" s="120"/>
      <c r="N193" s="121"/>
    </row>
    <row r="194" spans="2:15" x14ac:dyDescent="0.25">
      <c r="B194" s="119" t="s">
        <v>91</v>
      </c>
      <c r="C194" s="120">
        <v>84</v>
      </c>
      <c r="D194" s="121">
        <v>-0.69117647058823528</v>
      </c>
      <c r="E194" s="120">
        <v>408</v>
      </c>
      <c r="F194" s="121">
        <f t="shared" si="17"/>
        <v>3.8571428571428568</v>
      </c>
      <c r="G194" s="120">
        <v>379</v>
      </c>
      <c r="H194" s="121">
        <f t="shared" si="17"/>
        <v>-7.1078431372548989E-2</v>
      </c>
      <c r="I194" s="120">
        <v>638</v>
      </c>
      <c r="J194" s="121">
        <f t="shared" si="17"/>
        <v>0.68337730870712399</v>
      </c>
      <c r="K194" s="120">
        <v>350</v>
      </c>
      <c r="L194" s="121">
        <f t="shared" si="17"/>
        <v>-0.45141065830721006</v>
      </c>
      <c r="M194" s="120"/>
      <c r="N194" s="121"/>
    </row>
    <row r="195" spans="2:15" x14ac:dyDescent="0.25">
      <c r="B195" s="119" t="s">
        <v>93</v>
      </c>
      <c r="C195" s="120">
        <v>72</v>
      </c>
      <c r="D195" s="121">
        <v>-0.77500000000000002</v>
      </c>
      <c r="E195" s="120">
        <v>628</v>
      </c>
      <c r="F195" s="121">
        <f t="shared" si="17"/>
        <v>7.7222222222222214</v>
      </c>
      <c r="G195" s="120">
        <v>412</v>
      </c>
      <c r="H195" s="121">
        <f t="shared" si="17"/>
        <v>-0.3439490445859873</v>
      </c>
      <c r="I195" s="120">
        <v>437</v>
      </c>
      <c r="J195" s="121">
        <f t="shared" si="17"/>
        <v>6.0679611650485521E-2</v>
      </c>
      <c r="K195" s="120">
        <v>424</v>
      </c>
      <c r="L195" s="121">
        <f t="shared" si="17"/>
        <v>-2.9748283752860427E-2</v>
      </c>
      <c r="M195" s="120"/>
      <c r="N195" s="121"/>
    </row>
    <row r="196" spans="2:15" x14ac:dyDescent="0.25">
      <c r="B196" s="119" t="s">
        <v>95</v>
      </c>
      <c r="C196" s="120">
        <v>126</v>
      </c>
      <c r="D196" s="121">
        <v>-0.70833333333333326</v>
      </c>
      <c r="E196" s="120">
        <v>549</v>
      </c>
      <c r="F196" s="121">
        <f t="shared" si="17"/>
        <v>3.3571428571428568</v>
      </c>
      <c r="G196" s="120">
        <v>478</v>
      </c>
      <c r="H196" s="121">
        <f t="shared" si="17"/>
        <v>-0.12932604735883424</v>
      </c>
      <c r="I196" s="120">
        <v>522</v>
      </c>
      <c r="J196" s="121">
        <f t="shared" si="17"/>
        <v>9.2050209205020828E-2</v>
      </c>
      <c r="K196" s="120">
        <v>497</v>
      </c>
      <c r="L196" s="121">
        <f t="shared" si="17"/>
        <v>-4.789272030651337E-2</v>
      </c>
      <c r="M196" s="120"/>
      <c r="N196" s="121"/>
    </row>
    <row r="197" spans="2:15" ht="15.75" x14ac:dyDescent="0.25">
      <c r="B197" s="122" t="s">
        <v>32</v>
      </c>
      <c r="C197" s="123">
        <v>1935</v>
      </c>
      <c r="D197" s="124">
        <v>-0.5420118343195266</v>
      </c>
      <c r="E197" s="123">
        <v>3344</v>
      </c>
      <c r="F197" s="124">
        <f t="shared" si="17"/>
        <v>0.72816537467700249</v>
      </c>
      <c r="G197" s="123">
        <v>4569</v>
      </c>
      <c r="H197" s="124">
        <f t="shared" si="17"/>
        <v>0.36632775119617222</v>
      </c>
      <c r="I197" s="123">
        <v>5490</v>
      </c>
      <c r="J197" s="124">
        <f t="shared" si="17"/>
        <v>0.20157583716349303</v>
      </c>
      <c r="K197" s="123">
        <v>5563</v>
      </c>
      <c r="L197" s="124">
        <f t="shared" si="17"/>
        <v>1.3296903460837894E-2</v>
      </c>
      <c r="M197" s="123">
        <v>2805</v>
      </c>
      <c r="N197" s="124">
        <v>-0.2184452493730844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247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349</v>
      </c>
      <c r="D207" s="121">
        <v>0.26909090909090905</v>
      </c>
      <c r="E207" s="120">
        <v>32</v>
      </c>
      <c r="F207" s="121">
        <f t="shared" ref="F207:L219" si="19">IFERROR(E207/C207-1,"-")</f>
        <v>-0.90830945558739251</v>
      </c>
      <c r="G207" s="120">
        <v>928</v>
      </c>
      <c r="H207" s="121">
        <f t="shared" si="19"/>
        <v>28</v>
      </c>
      <c r="I207" s="120">
        <v>676</v>
      </c>
      <c r="J207" s="121">
        <f t="shared" si="19"/>
        <v>-0.27155172413793105</v>
      </c>
      <c r="K207" s="120">
        <v>554</v>
      </c>
      <c r="L207" s="121">
        <f t="shared" si="19"/>
        <v>-0.18047337278106512</v>
      </c>
      <c r="M207" s="120">
        <v>512</v>
      </c>
      <c r="N207" s="121">
        <f t="shared" ref="N207:N213" si="20">IFERROR(M207/K207-1,"-")</f>
        <v>-7.5812274368231014E-2</v>
      </c>
    </row>
    <row r="208" spans="2:15" x14ac:dyDescent="0.25">
      <c r="B208" s="119" t="s">
        <v>75</v>
      </c>
      <c r="C208" s="120">
        <v>262</v>
      </c>
      <c r="D208" s="121">
        <v>-0.17610062893081757</v>
      </c>
      <c r="E208" s="120">
        <v>43</v>
      </c>
      <c r="F208" s="121">
        <f t="shared" si="19"/>
        <v>-0.83587786259541985</v>
      </c>
      <c r="G208" s="120">
        <v>770</v>
      </c>
      <c r="H208" s="121">
        <f t="shared" si="19"/>
        <v>16.906976744186046</v>
      </c>
      <c r="I208" s="120">
        <v>751</v>
      </c>
      <c r="J208" s="121">
        <f t="shared" si="19"/>
        <v>-2.4675324675324628E-2</v>
      </c>
      <c r="K208" s="120">
        <v>669</v>
      </c>
      <c r="L208" s="121">
        <f t="shared" si="19"/>
        <v>-0.10918774966711053</v>
      </c>
      <c r="M208" s="120">
        <v>678</v>
      </c>
      <c r="N208" s="121">
        <f t="shared" si="20"/>
        <v>1.3452914798206317E-2</v>
      </c>
    </row>
    <row r="209" spans="2:15" x14ac:dyDescent="0.25">
      <c r="B209" s="119" t="s">
        <v>77</v>
      </c>
      <c r="C209" s="120">
        <v>154</v>
      </c>
      <c r="D209" s="121">
        <v>-0.55619596541786742</v>
      </c>
      <c r="E209" s="120">
        <v>18</v>
      </c>
      <c r="F209" s="121">
        <f t="shared" si="19"/>
        <v>-0.88311688311688308</v>
      </c>
      <c r="G209" s="120">
        <v>561</v>
      </c>
      <c r="H209" s="121">
        <f t="shared" si="19"/>
        <v>30.166666666666668</v>
      </c>
      <c r="I209" s="120">
        <v>636</v>
      </c>
      <c r="J209" s="121">
        <f t="shared" si="19"/>
        <v>0.1336898395721926</v>
      </c>
      <c r="K209" s="120">
        <v>493</v>
      </c>
      <c r="L209" s="121">
        <f t="shared" si="19"/>
        <v>-0.22484276729559749</v>
      </c>
      <c r="M209" s="120">
        <v>547</v>
      </c>
      <c r="N209" s="121">
        <f t="shared" si="20"/>
        <v>0.1095334685598377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25</v>
      </c>
      <c r="F210" s="121" t="str">
        <f t="shared" si="19"/>
        <v>-</v>
      </c>
      <c r="G210" s="120">
        <v>1074</v>
      </c>
      <c r="H210" s="121">
        <f t="shared" si="19"/>
        <v>41.96</v>
      </c>
      <c r="I210" s="120">
        <v>1013</v>
      </c>
      <c r="J210" s="121">
        <f t="shared" si="19"/>
        <v>-5.6797020484171346E-2</v>
      </c>
      <c r="K210" s="120">
        <v>570</v>
      </c>
      <c r="L210" s="121">
        <f t="shared" si="19"/>
        <v>-0.43731490621915103</v>
      </c>
      <c r="M210" s="120">
        <v>590</v>
      </c>
      <c r="N210" s="121">
        <f t="shared" si="20"/>
        <v>3.5087719298245723E-2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38</v>
      </c>
      <c r="F211" s="121" t="str">
        <f t="shared" si="19"/>
        <v>-</v>
      </c>
      <c r="G211" s="120">
        <v>827</v>
      </c>
      <c r="H211" s="121">
        <f t="shared" si="19"/>
        <v>20.763157894736842</v>
      </c>
      <c r="I211" s="120">
        <v>516</v>
      </c>
      <c r="J211" s="121">
        <f t="shared" si="19"/>
        <v>-0.37605804111245467</v>
      </c>
      <c r="K211" s="120">
        <v>527</v>
      </c>
      <c r="L211" s="121">
        <f t="shared" si="19"/>
        <v>2.1317829457364379E-2</v>
      </c>
      <c r="M211" s="120">
        <v>280</v>
      </c>
      <c r="N211" s="121">
        <f t="shared" si="20"/>
        <v>-0.46869070208728658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48</v>
      </c>
      <c r="F212" s="121" t="str">
        <f t="shared" si="19"/>
        <v>-</v>
      </c>
      <c r="G212" s="120">
        <v>664</v>
      </c>
      <c r="H212" s="121">
        <f t="shared" si="19"/>
        <v>12.833333333333334</v>
      </c>
      <c r="I212" s="120">
        <v>493</v>
      </c>
      <c r="J212" s="121">
        <f t="shared" si="19"/>
        <v>-0.25753012048192769</v>
      </c>
      <c r="K212" s="120">
        <v>432</v>
      </c>
      <c r="L212" s="121">
        <f t="shared" si="19"/>
        <v>-0.12373225152129819</v>
      </c>
      <c r="M212" s="120">
        <v>397</v>
      </c>
      <c r="N212" s="121">
        <f t="shared" si="20"/>
        <v>-8.101851851851849E-2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160</v>
      </c>
      <c r="F213" s="121" t="str">
        <f t="shared" si="19"/>
        <v>-</v>
      </c>
      <c r="G213" s="120">
        <v>1141</v>
      </c>
      <c r="H213" s="121">
        <f t="shared" si="19"/>
        <v>6.1312499999999996</v>
      </c>
      <c r="I213" s="120">
        <v>865</v>
      </c>
      <c r="J213" s="121">
        <f t="shared" si="19"/>
        <v>-0.24189307624890444</v>
      </c>
      <c r="K213" s="120">
        <v>531</v>
      </c>
      <c r="L213" s="121">
        <f t="shared" si="19"/>
        <v>-0.38612716763005783</v>
      </c>
      <c r="M213" s="120">
        <v>570</v>
      </c>
      <c r="N213" s="121">
        <f t="shared" si="20"/>
        <v>7.344632768361592E-2</v>
      </c>
    </row>
    <row r="214" spans="2:15" x14ac:dyDescent="0.25">
      <c r="B214" s="119" t="s">
        <v>87</v>
      </c>
      <c r="C214" s="120">
        <v>169</v>
      </c>
      <c r="D214" s="121">
        <v>-0.48318042813455653</v>
      </c>
      <c r="E214" s="120">
        <v>167</v>
      </c>
      <c r="F214" s="121">
        <f t="shared" si="19"/>
        <v>-1.1834319526627168E-2</v>
      </c>
      <c r="G214" s="120">
        <v>1213</v>
      </c>
      <c r="H214" s="121">
        <f t="shared" si="19"/>
        <v>6.2634730538922154</v>
      </c>
      <c r="I214" s="120">
        <v>1041</v>
      </c>
      <c r="J214" s="121">
        <f t="shared" si="19"/>
        <v>-0.14179719703215166</v>
      </c>
      <c r="K214" s="120">
        <v>508</v>
      </c>
      <c r="L214" s="121">
        <f t="shared" si="19"/>
        <v>-0.51200768491834769</v>
      </c>
      <c r="M214" s="120"/>
      <c r="N214" s="121"/>
    </row>
    <row r="215" spans="2:15" x14ac:dyDescent="0.25">
      <c r="B215" s="119" t="s">
        <v>89</v>
      </c>
      <c r="C215" s="120">
        <v>2</v>
      </c>
      <c r="D215" s="121">
        <v>-0.99416909620991256</v>
      </c>
      <c r="E215" s="120">
        <v>686</v>
      </c>
      <c r="F215" s="121">
        <f t="shared" si="19"/>
        <v>342</v>
      </c>
      <c r="G215" s="120">
        <v>808</v>
      </c>
      <c r="H215" s="121">
        <f t="shared" si="19"/>
        <v>0.17784256559766765</v>
      </c>
      <c r="I215" s="120">
        <v>805</v>
      </c>
      <c r="J215" s="121">
        <f t="shared" si="19"/>
        <v>-3.7128712871287162E-3</v>
      </c>
      <c r="K215" s="120">
        <v>446</v>
      </c>
      <c r="L215" s="121">
        <f t="shared" si="19"/>
        <v>-0.4459627329192547</v>
      </c>
      <c r="M215" s="120"/>
      <c r="N215" s="121"/>
    </row>
    <row r="216" spans="2:15" x14ac:dyDescent="0.25">
      <c r="B216" s="119" t="s">
        <v>91</v>
      </c>
      <c r="C216" s="120">
        <v>19</v>
      </c>
      <c r="D216" s="121">
        <v>-0.93890675241157551</v>
      </c>
      <c r="E216" s="120">
        <v>1264</v>
      </c>
      <c r="F216" s="121">
        <f t="shared" si="19"/>
        <v>65.526315789473685</v>
      </c>
      <c r="G216" s="120">
        <v>709</v>
      </c>
      <c r="H216" s="121">
        <f t="shared" si="19"/>
        <v>-0.43908227848101267</v>
      </c>
      <c r="I216" s="120">
        <v>743</v>
      </c>
      <c r="J216" s="121">
        <f t="shared" si="19"/>
        <v>4.7954866008462549E-2</v>
      </c>
      <c r="K216" s="120">
        <v>702</v>
      </c>
      <c r="L216" s="121">
        <f t="shared" si="19"/>
        <v>-5.5181695827725474E-2</v>
      </c>
      <c r="M216" s="120"/>
      <c r="N216" s="121"/>
    </row>
    <row r="217" spans="2:15" x14ac:dyDescent="0.25">
      <c r="B217" s="119" t="s">
        <v>93</v>
      </c>
      <c r="C217" s="120">
        <v>114</v>
      </c>
      <c r="D217" s="121">
        <v>-0.65243902439024393</v>
      </c>
      <c r="E217" s="120">
        <v>1006</v>
      </c>
      <c r="F217" s="121">
        <f t="shared" si="19"/>
        <v>7.8245614035087723</v>
      </c>
      <c r="G217" s="120">
        <v>646</v>
      </c>
      <c r="H217" s="121">
        <f t="shared" si="19"/>
        <v>-0.35785288270377735</v>
      </c>
      <c r="I217" s="120">
        <v>719</v>
      </c>
      <c r="J217" s="121">
        <f t="shared" si="19"/>
        <v>0.11300309597523217</v>
      </c>
      <c r="K217" s="120">
        <v>613</v>
      </c>
      <c r="L217" s="121">
        <f t="shared" si="19"/>
        <v>-0.14742698191933246</v>
      </c>
      <c r="M217" s="120"/>
      <c r="N217" s="121"/>
    </row>
    <row r="218" spans="2:15" x14ac:dyDescent="0.25">
      <c r="B218" s="119" t="s">
        <v>95</v>
      </c>
      <c r="C218" s="120">
        <v>81</v>
      </c>
      <c r="D218" s="121">
        <v>-0.75304878048780488</v>
      </c>
      <c r="E218" s="120">
        <v>879</v>
      </c>
      <c r="F218" s="121">
        <f t="shared" si="19"/>
        <v>9.8518518518518512</v>
      </c>
      <c r="G218" s="120">
        <v>624</v>
      </c>
      <c r="H218" s="121">
        <f t="shared" si="19"/>
        <v>-0.29010238907849828</v>
      </c>
      <c r="I218" s="120">
        <v>620</v>
      </c>
      <c r="J218" s="121">
        <f t="shared" si="19"/>
        <v>-6.4102564102563875E-3</v>
      </c>
      <c r="K218" s="120">
        <v>489</v>
      </c>
      <c r="L218" s="121">
        <f t="shared" si="19"/>
        <v>-0.21129032258064517</v>
      </c>
      <c r="M218" s="120"/>
      <c r="N218" s="121"/>
    </row>
    <row r="219" spans="2:15" ht="15.75" x14ac:dyDescent="0.25">
      <c r="B219" s="122" t="s">
        <v>32</v>
      </c>
      <c r="C219" s="123">
        <v>1273</v>
      </c>
      <c r="D219" s="124">
        <v>-0.67812895069532231</v>
      </c>
      <c r="E219" s="123">
        <v>4366</v>
      </c>
      <c r="F219" s="124">
        <f t="shared" si="19"/>
        <v>2.4296936370777691</v>
      </c>
      <c r="G219" s="123">
        <v>9965</v>
      </c>
      <c r="H219" s="124">
        <f t="shared" si="19"/>
        <v>1.2824095281722401</v>
      </c>
      <c r="I219" s="123">
        <v>8878</v>
      </c>
      <c r="J219" s="124">
        <f t="shared" si="19"/>
        <v>-0.10908178625188159</v>
      </c>
      <c r="K219" s="123">
        <v>6534</v>
      </c>
      <c r="L219" s="124">
        <f t="shared" si="19"/>
        <v>-0.26402342870015771</v>
      </c>
      <c r="M219" s="123">
        <v>3574</v>
      </c>
      <c r="N219" s="124">
        <v>-5.3495762711864403E-2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313</v>
      </c>
      <c r="D229" s="121">
        <v>1.6233766233766156E-2</v>
      </c>
      <c r="E229" s="120">
        <v>175</v>
      </c>
      <c r="F229" s="121">
        <f t="shared" ref="F229:L241" si="21">IFERROR(E229/C229-1,"-")</f>
        <v>-0.4408945686900958</v>
      </c>
      <c r="G229" s="120">
        <v>418</v>
      </c>
      <c r="H229" s="121">
        <f t="shared" si="21"/>
        <v>1.3885714285714288</v>
      </c>
      <c r="I229" s="120">
        <v>363</v>
      </c>
      <c r="J229" s="121">
        <f t="shared" si="21"/>
        <v>-0.13157894736842102</v>
      </c>
      <c r="K229" s="120">
        <v>373</v>
      </c>
      <c r="L229" s="121">
        <f t="shared" si="21"/>
        <v>2.7548209366391241E-2</v>
      </c>
      <c r="M229" s="120">
        <v>326</v>
      </c>
      <c r="N229" s="121">
        <f t="shared" ref="N229:N235" si="22">IFERROR(M229/K229-1,"-")</f>
        <v>-0.12600536193029488</v>
      </c>
    </row>
    <row r="230" spans="2:15" x14ac:dyDescent="0.25">
      <c r="B230" s="119" t="s">
        <v>75</v>
      </c>
      <c r="C230" s="120">
        <v>321</v>
      </c>
      <c r="D230" s="121">
        <v>7.0000000000000062E-2</v>
      </c>
      <c r="E230" s="120">
        <v>18</v>
      </c>
      <c r="F230" s="121">
        <f t="shared" si="21"/>
        <v>-0.94392523364485981</v>
      </c>
      <c r="G230" s="120">
        <v>389</v>
      </c>
      <c r="H230" s="121">
        <f t="shared" si="21"/>
        <v>20.611111111111111</v>
      </c>
      <c r="I230" s="120">
        <v>445</v>
      </c>
      <c r="J230" s="121">
        <f t="shared" si="21"/>
        <v>0.14395886889460163</v>
      </c>
      <c r="K230" s="120">
        <v>462</v>
      </c>
      <c r="L230" s="121">
        <f t="shared" si="21"/>
        <v>3.8202247191011285E-2</v>
      </c>
      <c r="M230" s="120">
        <v>351</v>
      </c>
      <c r="N230" s="121">
        <f t="shared" si="22"/>
        <v>-0.24025974025974028</v>
      </c>
    </row>
    <row r="231" spans="2:15" x14ac:dyDescent="0.25">
      <c r="B231" s="119" t="s">
        <v>77</v>
      </c>
      <c r="C231" s="120">
        <v>227</v>
      </c>
      <c r="D231" s="121">
        <v>-0.38482384823848237</v>
      </c>
      <c r="E231" s="120">
        <v>20</v>
      </c>
      <c r="F231" s="121">
        <f t="shared" si="21"/>
        <v>-0.91189427312775329</v>
      </c>
      <c r="G231" s="120">
        <v>354</v>
      </c>
      <c r="H231" s="121">
        <f t="shared" si="21"/>
        <v>16.7</v>
      </c>
      <c r="I231" s="120">
        <v>318</v>
      </c>
      <c r="J231" s="121">
        <f t="shared" si="21"/>
        <v>-0.10169491525423724</v>
      </c>
      <c r="K231" s="120">
        <v>592</v>
      </c>
      <c r="L231" s="121">
        <f t="shared" si="21"/>
        <v>0.86163522012578619</v>
      </c>
      <c r="M231" s="120">
        <v>381</v>
      </c>
      <c r="N231" s="121">
        <f t="shared" si="22"/>
        <v>-0.35641891891891897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33</v>
      </c>
      <c r="F232" s="121" t="str">
        <f t="shared" si="21"/>
        <v>-</v>
      </c>
      <c r="G232" s="120">
        <v>556</v>
      </c>
      <c r="H232" s="121">
        <f t="shared" si="21"/>
        <v>15.848484848484848</v>
      </c>
      <c r="I232" s="120">
        <v>355</v>
      </c>
      <c r="J232" s="121">
        <f t="shared" si="21"/>
        <v>-0.36151079136690645</v>
      </c>
      <c r="K232" s="120">
        <v>404</v>
      </c>
      <c r="L232" s="121">
        <f t="shared" si="21"/>
        <v>0.13802816901408455</v>
      </c>
      <c r="M232" s="120">
        <v>569</v>
      </c>
      <c r="N232" s="121">
        <f t="shared" si="22"/>
        <v>0.40841584158415833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120</v>
      </c>
      <c r="F233" s="121" t="str">
        <f t="shared" si="21"/>
        <v>-</v>
      </c>
      <c r="G233" s="120">
        <v>214</v>
      </c>
      <c r="H233" s="121">
        <f t="shared" si="21"/>
        <v>0.78333333333333344</v>
      </c>
      <c r="I233" s="120">
        <v>518</v>
      </c>
      <c r="J233" s="121">
        <f t="shared" si="21"/>
        <v>1.4205607476635516</v>
      </c>
      <c r="K233" s="120">
        <v>597</v>
      </c>
      <c r="L233" s="121">
        <f t="shared" si="21"/>
        <v>0.15250965250965254</v>
      </c>
      <c r="M233" s="120">
        <v>211</v>
      </c>
      <c r="N233" s="121">
        <f t="shared" si="22"/>
        <v>-0.64656616415410384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86</v>
      </c>
      <c r="F234" s="121" t="str">
        <f t="shared" si="21"/>
        <v>-</v>
      </c>
      <c r="G234" s="120">
        <v>248</v>
      </c>
      <c r="H234" s="121">
        <f t="shared" si="21"/>
        <v>1.8837209302325579</v>
      </c>
      <c r="I234" s="120">
        <v>365</v>
      </c>
      <c r="J234" s="121">
        <f t="shared" si="21"/>
        <v>0.47177419354838701</v>
      </c>
      <c r="K234" s="120">
        <v>533</v>
      </c>
      <c r="L234" s="121">
        <f t="shared" si="21"/>
        <v>0.46027397260273983</v>
      </c>
      <c r="M234" s="120">
        <v>304</v>
      </c>
      <c r="N234" s="121">
        <f t="shared" si="22"/>
        <v>-0.42964352720450283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202</v>
      </c>
      <c r="F235" s="121" t="str">
        <f t="shared" si="21"/>
        <v>-</v>
      </c>
      <c r="G235" s="120">
        <v>528</v>
      </c>
      <c r="H235" s="121">
        <f t="shared" si="21"/>
        <v>1.613861386138614</v>
      </c>
      <c r="I235" s="120">
        <v>693</v>
      </c>
      <c r="J235" s="121">
        <f t="shared" si="21"/>
        <v>0.3125</v>
      </c>
      <c r="K235" s="120">
        <v>628</v>
      </c>
      <c r="L235" s="121">
        <f t="shared" si="21"/>
        <v>-9.3795093795093765E-2</v>
      </c>
      <c r="M235" s="120">
        <v>663</v>
      </c>
      <c r="N235" s="121">
        <f t="shared" si="22"/>
        <v>5.5732484076433053E-2</v>
      </c>
    </row>
    <row r="236" spans="2:15" x14ac:dyDescent="0.25">
      <c r="B236" s="119" t="s">
        <v>87</v>
      </c>
      <c r="C236" s="120">
        <v>538</v>
      </c>
      <c r="D236" s="121">
        <v>0.41578947368421049</v>
      </c>
      <c r="E236" s="120">
        <v>605</v>
      </c>
      <c r="F236" s="121">
        <f t="shared" si="21"/>
        <v>0.12453531598513012</v>
      </c>
      <c r="G236" s="120">
        <v>262</v>
      </c>
      <c r="H236" s="121">
        <f t="shared" si="21"/>
        <v>-0.56694214876033056</v>
      </c>
      <c r="I236" s="120">
        <v>497</v>
      </c>
      <c r="J236" s="121">
        <f t="shared" si="21"/>
        <v>0.89694656488549618</v>
      </c>
      <c r="K236" s="120">
        <v>486</v>
      </c>
      <c r="L236" s="121">
        <f t="shared" si="21"/>
        <v>-2.2132796780684139E-2</v>
      </c>
      <c r="M236" s="120"/>
      <c r="N236" s="121"/>
    </row>
    <row r="237" spans="2:15" x14ac:dyDescent="0.25">
      <c r="B237" s="119" t="s">
        <v>89</v>
      </c>
      <c r="C237" s="120">
        <v>168</v>
      </c>
      <c r="D237" s="121">
        <v>-0.54959785522788196</v>
      </c>
      <c r="E237" s="120">
        <v>500</v>
      </c>
      <c r="F237" s="121">
        <f t="shared" si="21"/>
        <v>1.9761904761904763</v>
      </c>
      <c r="G237" s="120">
        <v>331</v>
      </c>
      <c r="H237" s="121">
        <f t="shared" si="21"/>
        <v>-0.33799999999999997</v>
      </c>
      <c r="I237" s="120">
        <v>339</v>
      </c>
      <c r="J237" s="121">
        <f t="shared" si="21"/>
        <v>2.4169184290030232E-2</v>
      </c>
      <c r="K237" s="120">
        <v>217</v>
      </c>
      <c r="L237" s="121">
        <f t="shared" si="21"/>
        <v>-0.35988200589970498</v>
      </c>
      <c r="M237" s="120"/>
      <c r="N237" s="121"/>
    </row>
    <row r="238" spans="2:15" x14ac:dyDescent="0.25">
      <c r="B238" s="119" t="s">
        <v>91</v>
      </c>
      <c r="C238" s="120">
        <v>84</v>
      </c>
      <c r="D238" s="121">
        <v>-0.69117647058823528</v>
      </c>
      <c r="E238" s="120">
        <v>408</v>
      </c>
      <c r="F238" s="121">
        <f t="shared" si="21"/>
        <v>3.8571428571428568</v>
      </c>
      <c r="G238" s="120">
        <v>379</v>
      </c>
      <c r="H238" s="121">
        <f t="shared" si="21"/>
        <v>-7.1078431372548989E-2</v>
      </c>
      <c r="I238" s="120">
        <v>638</v>
      </c>
      <c r="J238" s="121">
        <f t="shared" si="21"/>
        <v>0.68337730870712399</v>
      </c>
      <c r="K238" s="120">
        <v>350</v>
      </c>
      <c r="L238" s="121">
        <f t="shared" si="21"/>
        <v>-0.45141065830721006</v>
      </c>
      <c r="M238" s="120"/>
      <c r="N238" s="121"/>
    </row>
    <row r="239" spans="2:15" x14ac:dyDescent="0.25">
      <c r="B239" s="119" t="s">
        <v>93</v>
      </c>
      <c r="C239" s="120">
        <v>72</v>
      </c>
      <c r="D239" s="121">
        <v>-0.77500000000000002</v>
      </c>
      <c r="E239" s="120">
        <v>628</v>
      </c>
      <c r="F239" s="121">
        <f t="shared" si="21"/>
        <v>7.7222222222222214</v>
      </c>
      <c r="G239" s="120">
        <v>412</v>
      </c>
      <c r="H239" s="121">
        <f t="shared" si="21"/>
        <v>-0.3439490445859873</v>
      </c>
      <c r="I239" s="120">
        <v>437</v>
      </c>
      <c r="J239" s="121">
        <f t="shared" si="21"/>
        <v>6.0679611650485521E-2</v>
      </c>
      <c r="K239" s="120">
        <v>424</v>
      </c>
      <c r="L239" s="121">
        <f t="shared" si="21"/>
        <v>-2.9748283752860427E-2</v>
      </c>
      <c r="M239" s="120"/>
      <c r="N239" s="121"/>
    </row>
    <row r="240" spans="2:15" x14ac:dyDescent="0.25">
      <c r="B240" s="119" t="s">
        <v>95</v>
      </c>
      <c r="C240" s="120">
        <v>126</v>
      </c>
      <c r="D240" s="121">
        <v>-0.70833333333333326</v>
      </c>
      <c r="E240" s="120">
        <v>549</v>
      </c>
      <c r="F240" s="121">
        <f t="shared" si="21"/>
        <v>3.3571428571428568</v>
      </c>
      <c r="G240" s="120">
        <v>478</v>
      </c>
      <c r="H240" s="121">
        <f t="shared" si="21"/>
        <v>-0.12932604735883424</v>
      </c>
      <c r="I240" s="120">
        <v>522</v>
      </c>
      <c r="J240" s="121">
        <f t="shared" si="21"/>
        <v>9.2050209205020828E-2</v>
      </c>
      <c r="K240" s="120">
        <v>497</v>
      </c>
      <c r="L240" s="121">
        <f t="shared" si="21"/>
        <v>-4.789272030651337E-2</v>
      </c>
      <c r="M240" s="120"/>
      <c r="N240" s="121"/>
    </row>
    <row r="241" spans="2:15" ht="15.75" x14ac:dyDescent="0.25">
      <c r="B241" s="122" t="s">
        <v>32</v>
      </c>
      <c r="C241" s="123">
        <v>1935</v>
      </c>
      <c r="D241" s="124">
        <v>-0.5420118343195266</v>
      </c>
      <c r="E241" s="123">
        <v>3344</v>
      </c>
      <c r="F241" s="124">
        <f t="shared" si="21"/>
        <v>0.72816537467700249</v>
      </c>
      <c r="G241" s="123">
        <v>4569</v>
      </c>
      <c r="H241" s="124">
        <f t="shared" si="21"/>
        <v>0.36632775119617222</v>
      </c>
      <c r="I241" s="123">
        <v>5490</v>
      </c>
      <c r="J241" s="124">
        <f t="shared" si="21"/>
        <v>0.20157583716349303</v>
      </c>
      <c r="K241" s="123">
        <v>5563</v>
      </c>
      <c r="L241" s="124">
        <f t="shared" si="21"/>
        <v>1.3296903460837894E-2</v>
      </c>
      <c r="M241" s="123">
        <v>2805</v>
      </c>
      <c r="N241" s="124">
        <v>-0.2184452493730844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248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611</v>
      </c>
      <c r="D251" s="121">
        <v>0.45130641330166266</v>
      </c>
      <c r="E251" s="120">
        <v>18</v>
      </c>
      <c r="F251" s="121">
        <f t="shared" ref="F251:L263" si="23">IFERROR(E251/C251-1,"-")</f>
        <v>-0.97054009819967269</v>
      </c>
      <c r="G251" s="120">
        <v>458</v>
      </c>
      <c r="H251" s="121">
        <f t="shared" si="23"/>
        <v>24.444444444444443</v>
      </c>
      <c r="I251" s="120">
        <v>905</v>
      </c>
      <c r="J251" s="121">
        <f t="shared" si="23"/>
        <v>0.97598253275109181</v>
      </c>
      <c r="K251" s="120">
        <v>616</v>
      </c>
      <c r="L251" s="121">
        <f t="shared" si="23"/>
        <v>-0.31933701657458569</v>
      </c>
      <c r="M251" s="120">
        <v>664</v>
      </c>
      <c r="N251" s="121">
        <f t="shared" ref="N251:N257" si="24">IFERROR(M251/K251-1,"-")</f>
        <v>7.7922077922077948E-2</v>
      </c>
    </row>
    <row r="252" spans="2:15" x14ac:dyDescent="0.25">
      <c r="B252" s="119" t="s">
        <v>75</v>
      </c>
      <c r="C252" s="120">
        <v>1068</v>
      </c>
      <c r="D252" s="121">
        <v>1.3116883116883118</v>
      </c>
      <c r="E252" s="120">
        <v>3</v>
      </c>
      <c r="F252" s="121">
        <f t="shared" si="23"/>
        <v>-0.9971910112359551</v>
      </c>
      <c r="G252" s="120">
        <v>444</v>
      </c>
      <c r="H252" s="121">
        <f t="shared" si="23"/>
        <v>147</v>
      </c>
      <c r="I252" s="120">
        <v>665</v>
      </c>
      <c r="J252" s="121">
        <f t="shared" si="23"/>
        <v>0.49774774774774766</v>
      </c>
      <c r="K252" s="120">
        <v>638</v>
      </c>
      <c r="L252" s="121">
        <f t="shared" si="23"/>
        <v>-4.0601503759398527E-2</v>
      </c>
      <c r="M252" s="120">
        <v>582</v>
      </c>
      <c r="N252" s="121">
        <f t="shared" si="24"/>
        <v>-8.7774294670846409E-2</v>
      </c>
    </row>
    <row r="253" spans="2:15" x14ac:dyDescent="0.25">
      <c r="B253" s="119" t="s">
        <v>77</v>
      </c>
      <c r="C253" s="120">
        <v>282</v>
      </c>
      <c r="D253" s="121">
        <v>-0.38961038961038963</v>
      </c>
      <c r="E253" s="120">
        <v>3</v>
      </c>
      <c r="F253" s="121">
        <f t="shared" si="23"/>
        <v>-0.98936170212765961</v>
      </c>
      <c r="G253" s="120">
        <v>515</v>
      </c>
      <c r="H253" s="121">
        <f t="shared" si="23"/>
        <v>170.66666666666666</v>
      </c>
      <c r="I253" s="120">
        <v>457</v>
      </c>
      <c r="J253" s="121">
        <f t="shared" si="23"/>
        <v>-0.11262135922330097</v>
      </c>
      <c r="K253" s="120">
        <v>499</v>
      </c>
      <c r="L253" s="121">
        <f t="shared" si="23"/>
        <v>9.1903719912472592E-2</v>
      </c>
      <c r="M253" s="120">
        <v>650</v>
      </c>
      <c r="N253" s="121">
        <f t="shared" si="24"/>
        <v>0.30260521042084165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0</v>
      </c>
      <c r="F254" s="121" t="str">
        <f t="shared" si="23"/>
        <v>-</v>
      </c>
      <c r="G254" s="120">
        <v>328</v>
      </c>
      <c r="H254" s="121" t="str">
        <f t="shared" si="23"/>
        <v>-</v>
      </c>
      <c r="I254" s="120">
        <v>202</v>
      </c>
      <c r="J254" s="121">
        <f t="shared" si="23"/>
        <v>-0.38414634146341464</v>
      </c>
      <c r="K254" s="120">
        <v>203</v>
      </c>
      <c r="L254" s="121">
        <f t="shared" si="23"/>
        <v>4.9504950495049549E-3</v>
      </c>
      <c r="M254" s="120">
        <v>320</v>
      </c>
      <c r="N254" s="121">
        <f t="shared" si="24"/>
        <v>0.57635467980295574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10</v>
      </c>
      <c r="F255" s="121" t="str">
        <f t="shared" si="23"/>
        <v>-</v>
      </c>
      <c r="G255" s="120">
        <v>22</v>
      </c>
      <c r="H255" s="121">
        <f t="shared" si="23"/>
        <v>1.2000000000000002</v>
      </c>
      <c r="I255" s="120">
        <v>9</v>
      </c>
      <c r="J255" s="121">
        <f t="shared" si="23"/>
        <v>-0.59090909090909083</v>
      </c>
      <c r="K255" s="120">
        <v>22</v>
      </c>
      <c r="L255" s="121">
        <f t="shared" si="23"/>
        <v>1.4444444444444446</v>
      </c>
      <c r="M255" s="120">
        <v>9</v>
      </c>
      <c r="N255" s="121">
        <f t="shared" si="24"/>
        <v>-0.59090909090909083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2</v>
      </c>
      <c r="F256" s="121" t="str">
        <f t="shared" si="23"/>
        <v>-</v>
      </c>
      <c r="G256" s="120">
        <v>23</v>
      </c>
      <c r="H256" s="121">
        <f t="shared" si="23"/>
        <v>10.5</v>
      </c>
      <c r="I256" s="120">
        <v>2</v>
      </c>
      <c r="J256" s="121">
        <f t="shared" si="23"/>
        <v>-0.91304347826086962</v>
      </c>
      <c r="K256" s="120">
        <v>6</v>
      </c>
      <c r="L256" s="121">
        <f t="shared" si="23"/>
        <v>2</v>
      </c>
      <c r="M256" s="120">
        <v>23</v>
      </c>
      <c r="N256" s="121">
        <f t="shared" si="24"/>
        <v>2.8333333333333335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28</v>
      </c>
      <c r="F257" s="121" t="str">
        <f t="shared" si="23"/>
        <v>-</v>
      </c>
      <c r="G257" s="120">
        <v>80</v>
      </c>
      <c r="H257" s="121">
        <f t="shared" si="23"/>
        <v>1.8571428571428572</v>
      </c>
      <c r="I257" s="120">
        <v>5</v>
      </c>
      <c r="J257" s="121">
        <f t="shared" si="23"/>
        <v>-0.9375</v>
      </c>
      <c r="K257" s="120">
        <v>17</v>
      </c>
      <c r="L257" s="121">
        <f t="shared" si="23"/>
        <v>2.4</v>
      </c>
      <c r="M257" s="120">
        <v>46</v>
      </c>
      <c r="N257" s="121">
        <f t="shared" si="24"/>
        <v>1.7058823529411766</v>
      </c>
    </row>
    <row r="258" spans="2:15" x14ac:dyDescent="0.25">
      <c r="B258" s="119" t="s">
        <v>87</v>
      </c>
      <c r="C258" s="120">
        <v>0</v>
      </c>
      <c r="D258" s="121">
        <v>-1</v>
      </c>
      <c r="E258" s="120">
        <v>0</v>
      </c>
      <c r="F258" s="121" t="str">
        <f t="shared" si="23"/>
        <v>-</v>
      </c>
      <c r="G258" s="120">
        <v>7</v>
      </c>
      <c r="H258" s="121" t="str">
        <f t="shared" si="23"/>
        <v>-</v>
      </c>
      <c r="I258" s="120">
        <v>15</v>
      </c>
      <c r="J258" s="121">
        <f t="shared" si="23"/>
        <v>1.1428571428571428</v>
      </c>
      <c r="K258" s="120">
        <v>25</v>
      </c>
      <c r="L258" s="121">
        <f t="shared" si="23"/>
        <v>0.66666666666666674</v>
      </c>
      <c r="M258" s="120"/>
      <c r="N258" s="121"/>
    </row>
    <row r="259" spans="2:15" x14ac:dyDescent="0.25">
      <c r="B259" s="119" t="s">
        <v>89</v>
      </c>
      <c r="C259" s="120">
        <v>2</v>
      </c>
      <c r="D259" s="121">
        <v>-0.77777777777777779</v>
      </c>
      <c r="E259" s="120">
        <v>3</v>
      </c>
      <c r="F259" s="121">
        <f t="shared" si="23"/>
        <v>0.5</v>
      </c>
      <c r="G259" s="120">
        <v>21</v>
      </c>
      <c r="H259" s="121">
        <f t="shared" si="23"/>
        <v>6</v>
      </c>
      <c r="I259" s="120">
        <v>12</v>
      </c>
      <c r="J259" s="121">
        <f t="shared" si="23"/>
        <v>-0.4285714285714286</v>
      </c>
      <c r="K259" s="120">
        <v>10</v>
      </c>
      <c r="L259" s="121">
        <f t="shared" si="23"/>
        <v>-0.16666666666666663</v>
      </c>
      <c r="M259" s="120"/>
      <c r="N259" s="121"/>
    </row>
    <row r="260" spans="2:15" x14ac:dyDescent="0.25">
      <c r="B260" s="119" t="s">
        <v>91</v>
      </c>
      <c r="C260" s="120">
        <v>2</v>
      </c>
      <c r="D260" s="121">
        <v>-0.9920948616600791</v>
      </c>
      <c r="E260" s="120">
        <v>285</v>
      </c>
      <c r="F260" s="121">
        <f t="shared" si="23"/>
        <v>141.5</v>
      </c>
      <c r="G260" s="120">
        <v>86</v>
      </c>
      <c r="H260" s="121">
        <f t="shared" si="23"/>
        <v>-0.69824561403508767</v>
      </c>
      <c r="I260" s="120">
        <v>77</v>
      </c>
      <c r="J260" s="121">
        <f t="shared" si="23"/>
        <v>-0.10465116279069764</v>
      </c>
      <c r="K260" s="120">
        <v>176</v>
      </c>
      <c r="L260" s="121">
        <f t="shared" si="23"/>
        <v>1.2857142857142856</v>
      </c>
      <c r="M260" s="120"/>
      <c r="N260" s="121"/>
    </row>
    <row r="261" spans="2:15" x14ac:dyDescent="0.25">
      <c r="B261" s="119" t="s">
        <v>93</v>
      </c>
      <c r="C261" s="120">
        <v>3</v>
      </c>
      <c r="D261" s="121">
        <v>-0.99009900990099009</v>
      </c>
      <c r="E261" s="120">
        <v>577</v>
      </c>
      <c r="F261" s="121">
        <f t="shared" si="23"/>
        <v>191.33333333333334</v>
      </c>
      <c r="G261" s="120">
        <v>784</v>
      </c>
      <c r="H261" s="121">
        <f t="shared" si="23"/>
        <v>0.35875216637781637</v>
      </c>
      <c r="I261" s="120">
        <v>782</v>
      </c>
      <c r="J261" s="121">
        <f t="shared" si="23"/>
        <v>-2.5510204081632404E-3</v>
      </c>
      <c r="K261" s="120">
        <v>514</v>
      </c>
      <c r="L261" s="121">
        <f t="shared" si="23"/>
        <v>-0.34271099744245526</v>
      </c>
      <c r="M261" s="120"/>
      <c r="N261" s="121"/>
    </row>
    <row r="262" spans="2:15" x14ac:dyDescent="0.25">
      <c r="B262" s="119" t="s">
        <v>95</v>
      </c>
      <c r="C262" s="120">
        <v>6</v>
      </c>
      <c r="D262" s="121">
        <v>-0.98119122257053293</v>
      </c>
      <c r="E262" s="120">
        <v>493</v>
      </c>
      <c r="F262" s="121">
        <f t="shared" si="23"/>
        <v>81.166666666666671</v>
      </c>
      <c r="G262" s="120">
        <v>556</v>
      </c>
      <c r="H262" s="121">
        <f t="shared" si="23"/>
        <v>0.12778904665314395</v>
      </c>
      <c r="I262" s="120">
        <v>560</v>
      </c>
      <c r="J262" s="121">
        <f t="shared" si="23"/>
        <v>7.194244604316502E-3</v>
      </c>
      <c r="K262" s="120">
        <v>676</v>
      </c>
      <c r="L262" s="121">
        <f t="shared" si="23"/>
        <v>0.20714285714285707</v>
      </c>
      <c r="M262" s="120"/>
      <c r="N262" s="121"/>
    </row>
    <row r="263" spans="2:15" ht="15.75" x14ac:dyDescent="0.25">
      <c r="B263" s="122" t="s">
        <v>32</v>
      </c>
      <c r="C263" s="123">
        <v>1979</v>
      </c>
      <c r="D263" s="124">
        <v>-0.18492586490939045</v>
      </c>
      <c r="E263" s="123">
        <v>1422</v>
      </c>
      <c r="F263" s="124">
        <f t="shared" si="23"/>
        <v>-0.28145528044466905</v>
      </c>
      <c r="G263" s="123">
        <v>3324</v>
      </c>
      <c r="H263" s="124">
        <f t="shared" si="23"/>
        <v>1.3375527426160336</v>
      </c>
      <c r="I263" s="123">
        <v>3691</v>
      </c>
      <c r="J263" s="124">
        <f t="shared" si="23"/>
        <v>0.11040914560770165</v>
      </c>
      <c r="K263" s="123">
        <v>3402</v>
      </c>
      <c r="L263" s="124">
        <f t="shared" si="23"/>
        <v>-7.8298564074776533E-2</v>
      </c>
      <c r="M263" s="123">
        <v>2294</v>
      </c>
      <c r="N263" s="124">
        <v>0.14642678660669661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249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1321</v>
      </c>
      <c r="D273" s="121">
        <v>-0.14884020618556704</v>
      </c>
      <c r="E273" s="120">
        <v>8</v>
      </c>
      <c r="F273" s="121">
        <f t="shared" ref="F273:L285" si="25">IFERROR(E273/C273-1,"-")</f>
        <v>-0.99394398183194554</v>
      </c>
      <c r="G273" s="120">
        <v>232</v>
      </c>
      <c r="H273" s="121">
        <f t="shared" si="25"/>
        <v>28</v>
      </c>
      <c r="I273" s="120">
        <v>528</v>
      </c>
      <c r="J273" s="121">
        <f t="shared" si="25"/>
        <v>1.2758620689655173</v>
      </c>
      <c r="K273" s="120">
        <v>491</v>
      </c>
      <c r="L273" s="121">
        <f t="shared" si="25"/>
        <v>-7.0075757575757569E-2</v>
      </c>
      <c r="M273" s="120">
        <v>342</v>
      </c>
      <c r="N273" s="121">
        <f t="shared" ref="N273:N279" si="26">IFERROR(M273/K273-1,"-")</f>
        <v>-0.30346232179226074</v>
      </c>
    </row>
    <row r="274" spans="2:14" x14ac:dyDescent="0.25">
      <c r="B274" s="119" t="s">
        <v>75</v>
      </c>
      <c r="C274" s="120">
        <v>2158</v>
      </c>
      <c r="D274" s="121">
        <v>0.93023255813953498</v>
      </c>
      <c r="E274" s="120">
        <v>11</v>
      </c>
      <c r="F274" s="121">
        <f t="shared" si="25"/>
        <v>-0.99490268767377199</v>
      </c>
      <c r="G274" s="120">
        <v>194</v>
      </c>
      <c r="H274" s="121">
        <f t="shared" si="25"/>
        <v>16.636363636363637</v>
      </c>
      <c r="I274" s="120">
        <v>457</v>
      </c>
      <c r="J274" s="121">
        <f t="shared" si="25"/>
        <v>1.3556701030927836</v>
      </c>
      <c r="K274" s="120">
        <v>407</v>
      </c>
      <c r="L274" s="121">
        <f t="shared" si="25"/>
        <v>-0.10940919037199126</v>
      </c>
      <c r="M274" s="120">
        <v>288</v>
      </c>
      <c r="N274" s="121">
        <f t="shared" si="26"/>
        <v>-0.29238329238329241</v>
      </c>
    </row>
    <row r="275" spans="2:14" x14ac:dyDescent="0.25">
      <c r="B275" s="119" t="s">
        <v>77</v>
      </c>
      <c r="C275" s="120">
        <v>454</v>
      </c>
      <c r="D275" s="121">
        <v>-0.55707317073170737</v>
      </c>
      <c r="E275" s="120">
        <v>15</v>
      </c>
      <c r="F275" s="121">
        <f t="shared" si="25"/>
        <v>-0.96696035242290745</v>
      </c>
      <c r="G275" s="120">
        <v>261</v>
      </c>
      <c r="H275" s="121">
        <f t="shared" si="25"/>
        <v>16.399999999999999</v>
      </c>
      <c r="I275" s="120">
        <v>280</v>
      </c>
      <c r="J275" s="121">
        <f t="shared" si="25"/>
        <v>7.2796934865900331E-2</v>
      </c>
      <c r="K275" s="120">
        <v>446</v>
      </c>
      <c r="L275" s="121">
        <f t="shared" si="25"/>
        <v>0.59285714285714275</v>
      </c>
      <c r="M275" s="120">
        <v>331</v>
      </c>
      <c r="N275" s="121">
        <f t="shared" si="26"/>
        <v>-0.25784753363228696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0</v>
      </c>
      <c r="F276" s="121" t="str">
        <f t="shared" si="25"/>
        <v>-</v>
      </c>
      <c r="G276" s="120">
        <v>187</v>
      </c>
      <c r="H276" s="121" t="str">
        <f t="shared" si="25"/>
        <v>-</v>
      </c>
      <c r="I276" s="120">
        <v>281</v>
      </c>
      <c r="J276" s="121">
        <f t="shared" si="25"/>
        <v>0.50267379679144386</v>
      </c>
      <c r="K276" s="120">
        <v>96</v>
      </c>
      <c r="L276" s="121">
        <f t="shared" si="25"/>
        <v>-0.65836298932384341</v>
      </c>
      <c r="M276" s="120">
        <v>95</v>
      </c>
      <c r="N276" s="121">
        <f t="shared" si="26"/>
        <v>-1.041666666666663E-2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3</v>
      </c>
      <c r="F277" s="121" t="str">
        <f t="shared" si="25"/>
        <v>-</v>
      </c>
      <c r="G277" s="120">
        <v>2</v>
      </c>
      <c r="H277" s="121">
        <f t="shared" si="25"/>
        <v>-0.33333333333333337</v>
      </c>
      <c r="I277" s="120">
        <v>28</v>
      </c>
      <c r="J277" s="121">
        <f t="shared" si="25"/>
        <v>13</v>
      </c>
      <c r="K277" s="120">
        <v>14</v>
      </c>
      <c r="L277" s="121">
        <f t="shared" si="25"/>
        <v>-0.5</v>
      </c>
      <c r="M277" s="120">
        <v>14</v>
      </c>
      <c r="N277" s="121">
        <f t="shared" si="26"/>
        <v>0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4</v>
      </c>
      <c r="F278" s="121" t="str">
        <f t="shared" si="25"/>
        <v>-</v>
      </c>
      <c r="G278" s="120">
        <v>12</v>
      </c>
      <c r="H278" s="121">
        <f t="shared" si="25"/>
        <v>2</v>
      </c>
      <c r="I278" s="120">
        <v>11</v>
      </c>
      <c r="J278" s="121">
        <f t="shared" si="25"/>
        <v>-8.333333333333337E-2</v>
      </c>
      <c r="K278" s="120">
        <v>5</v>
      </c>
      <c r="L278" s="121">
        <f t="shared" si="25"/>
        <v>-0.54545454545454541</v>
      </c>
      <c r="M278" s="120">
        <v>23</v>
      </c>
      <c r="N278" s="121">
        <f t="shared" si="26"/>
        <v>3.5999999999999996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12</v>
      </c>
      <c r="F279" s="121" t="str">
        <f t="shared" si="25"/>
        <v>-</v>
      </c>
      <c r="G279" s="120">
        <v>29</v>
      </c>
      <c r="H279" s="121">
        <f t="shared" si="25"/>
        <v>1.4166666666666665</v>
      </c>
      <c r="I279" s="120">
        <v>13</v>
      </c>
      <c r="J279" s="121">
        <f t="shared" si="25"/>
        <v>-0.55172413793103448</v>
      </c>
      <c r="K279" s="120">
        <v>25</v>
      </c>
      <c r="L279" s="121">
        <f t="shared" si="25"/>
        <v>0.92307692307692313</v>
      </c>
      <c r="M279" s="120">
        <v>16</v>
      </c>
      <c r="N279" s="121">
        <f t="shared" si="26"/>
        <v>-0.36</v>
      </c>
    </row>
    <row r="280" spans="2:14" x14ac:dyDescent="0.25">
      <c r="B280" s="119" t="s">
        <v>87</v>
      </c>
      <c r="C280" s="120">
        <v>3</v>
      </c>
      <c r="D280" s="121">
        <v>-0.76923076923076916</v>
      </c>
      <c r="E280" s="120">
        <v>0</v>
      </c>
      <c r="F280" s="121">
        <f t="shared" si="25"/>
        <v>-1</v>
      </c>
      <c r="G280" s="120">
        <v>9</v>
      </c>
      <c r="H280" s="121" t="str">
        <f t="shared" si="25"/>
        <v>-</v>
      </c>
      <c r="I280" s="120">
        <v>32</v>
      </c>
      <c r="J280" s="121">
        <f t="shared" si="25"/>
        <v>2.5555555555555554</v>
      </c>
      <c r="K280" s="120">
        <v>3</v>
      </c>
      <c r="L280" s="121">
        <f t="shared" si="25"/>
        <v>-0.90625</v>
      </c>
      <c r="M280" s="120"/>
      <c r="N280" s="121"/>
    </row>
    <row r="281" spans="2:14" x14ac:dyDescent="0.25">
      <c r="B281" s="119" t="s">
        <v>89</v>
      </c>
      <c r="C281" s="120">
        <v>0</v>
      </c>
      <c r="D281" s="121">
        <v>-1</v>
      </c>
      <c r="E281" s="120">
        <v>0</v>
      </c>
      <c r="F281" s="121" t="str">
        <f t="shared" si="25"/>
        <v>-</v>
      </c>
      <c r="G281" s="120">
        <v>0</v>
      </c>
      <c r="H281" s="121" t="str">
        <f t="shared" si="25"/>
        <v>-</v>
      </c>
      <c r="I281" s="120">
        <v>11</v>
      </c>
      <c r="J281" s="121" t="str">
        <f t="shared" si="25"/>
        <v>-</v>
      </c>
      <c r="K281" s="120">
        <v>12</v>
      </c>
      <c r="L281" s="121">
        <f t="shared" si="25"/>
        <v>9.0909090909090828E-2</v>
      </c>
      <c r="M281" s="120"/>
      <c r="N281" s="121"/>
    </row>
    <row r="282" spans="2:14" x14ac:dyDescent="0.25">
      <c r="B282" s="119" t="s">
        <v>91</v>
      </c>
      <c r="C282" s="120">
        <v>57</v>
      </c>
      <c r="D282" s="121">
        <v>-0.80412371134020622</v>
      </c>
      <c r="E282" s="120">
        <v>142</v>
      </c>
      <c r="F282" s="121">
        <f t="shared" si="25"/>
        <v>1.4912280701754388</v>
      </c>
      <c r="G282" s="120">
        <v>151</v>
      </c>
      <c r="H282" s="121">
        <f t="shared" si="25"/>
        <v>6.3380281690140761E-2</v>
      </c>
      <c r="I282" s="120">
        <v>132</v>
      </c>
      <c r="J282" s="121">
        <f t="shared" si="25"/>
        <v>-0.1258278145695364</v>
      </c>
      <c r="K282" s="120">
        <v>229</v>
      </c>
      <c r="L282" s="121">
        <f t="shared" si="25"/>
        <v>0.73484848484848486</v>
      </c>
      <c r="M282" s="120"/>
      <c r="N282" s="121"/>
    </row>
    <row r="283" spans="2:14" x14ac:dyDescent="0.25">
      <c r="B283" s="119" t="s">
        <v>93</v>
      </c>
      <c r="C283" s="120">
        <v>35</v>
      </c>
      <c r="D283" s="121">
        <v>-0.95436766623207303</v>
      </c>
      <c r="E283" s="120">
        <v>377</v>
      </c>
      <c r="F283" s="121">
        <f t="shared" si="25"/>
        <v>9.7714285714285722</v>
      </c>
      <c r="G283" s="120">
        <v>417</v>
      </c>
      <c r="H283" s="121">
        <f t="shared" si="25"/>
        <v>0.10610079575596809</v>
      </c>
      <c r="I283" s="120">
        <v>543</v>
      </c>
      <c r="J283" s="121">
        <f t="shared" si="25"/>
        <v>0.30215827338129486</v>
      </c>
      <c r="K283" s="120">
        <v>519</v>
      </c>
      <c r="L283" s="121">
        <f t="shared" si="25"/>
        <v>-4.4198895027624308E-2</v>
      </c>
      <c r="M283" s="120"/>
      <c r="N283" s="121"/>
    </row>
    <row r="284" spans="2:14" x14ac:dyDescent="0.25">
      <c r="B284" s="119" t="s">
        <v>95</v>
      </c>
      <c r="C284" s="120">
        <v>12</v>
      </c>
      <c r="D284" s="121">
        <v>-0.98669623059866962</v>
      </c>
      <c r="E284" s="120">
        <v>375</v>
      </c>
      <c r="F284" s="121">
        <f t="shared" si="25"/>
        <v>30.25</v>
      </c>
      <c r="G284" s="120">
        <v>585</v>
      </c>
      <c r="H284" s="121">
        <f t="shared" si="25"/>
        <v>0.56000000000000005</v>
      </c>
      <c r="I284" s="120">
        <v>569</v>
      </c>
      <c r="J284" s="121">
        <f t="shared" si="25"/>
        <v>-2.7350427350427364E-2</v>
      </c>
      <c r="K284" s="120">
        <v>484</v>
      </c>
      <c r="L284" s="121">
        <f t="shared" si="25"/>
        <v>-0.14938488576449915</v>
      </c>
      <c r="M284" s="120"/>
      <c r="N284" s="121"/>
    </row>
    <row r="285" spans="2:14" ht="15.75" x14ac:dyDescent="0.25">
      <c r="B285" s="122" t="s">
        <v>32</v>
      </c>
      <c r="C285" s="123">
        <v>4050</v>
      </c>
      <c r="D285" s="124">
        <v>-0.34897926378395761</v>
      </c>
      <c r="E285" s="123">
        <v>947</v>
      </c>
      <c r="F285" s="124">
        <f t="shared" si="25"/>
        <v>-0.76617283950617288</v>
      </c>
      <c r="G285" s="123">
        <v>2079</v>
      </c>
      <c r="H285" s="124">
        <f t="shared" si="25"/>
        <v>1.1953537486800423</v>
      </c>
      <c r="I285" s="123">
        <v>2885</v>
      </c>
      <c r="J285" s="124">
        <f t="shared" si="25"/>
        <v>0.38768638768638763</v>
      </c>
      <c r="K285" s="123">
        <v>2731</v>
      </c>
      <c r="L285" s="124">
        <f t="shared" si="25"/>
        <v>-5.3379549393414161E-2</v>
      </c>
      <c r="M285" s="123">
        <v>1109</v>
      </c>
      <c r="N285" s="124">
        <v>-0.25269541778975746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A9F22-F560-4C77-B4D6-BEEEDA66BCB9}">
  <sheetPr>
    <tabColor theme="7" tint="0.79998168889431442"/>
  </sheetPr>
  <dimension ref="A4:R23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250</v>
      </c>
      <c r="N8" s="118" t="s">
        <v>71</v>
      </c>
      <c r="O8" s="117" t="s">
        <v>251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20994</v>
      </c>
      <c r="D9" s="120">
        <v>19740</v>
      </c>
      <c r="E9" s="121">
        <f t="shared" ref="E9:E21" si="0">D9/C9-1</f>
        <v>-5.9731351814804268E-2</v>
      </c>
      <c r="F9" s="120">
        <v>21031</v>
      </c>
      <c r="G9" s="121">
        <f>F9/D9-1</f>
        <v>6.5400202634245286E-2</v>
      </c>
      <c r="H9" s="120">
        <v>6223</v>
      </c>
      <c r="I9" s="121">
        <f>IFERROR(H9/F9-1,"-")</f>
        <v>-0.70410346631163523</v>
      </c>
      <c r="J9" s="120">
        <v>15598</v>
      </c>
      <c r="K9" s="121">
        <f>IFERROR(J9/H9-1,"-")</f>
        <v>1.5065081150570463</v>
      </c>
      <c r="L9" s="120">
        <v>22490</v>
      </c>
      <c r="M9" s="121">
        <f t="shared" ref="M9:M21" si="1">IFERROR(L9/J9-1,"-")</f>
        <v>0.44185151942556744</v>
      </c>
      <c r="N9" s="120">
        <v>22650</v>
      </c>
      <c r="O9" s="121">
        <f>IFERROR(N9/L9-1,"-")</f>
        <v>7.1142730102267127E-3</v>
      </c>
      <c r="P9" s="120">
        <v>22528</v>
      </c>
      <c r="Q9" s="121">
        <f t="shared" ref="Q9:Q20" si="2">IFERROR(P9/N9-1,"-")</f>
        <v>-5.3863134657836653E-3</v>
      </c>
    </row>
    <row r="10" spans="1:18" x14ac:dyDescent="0.25">
      <c r="A10" s="1" t="s">
        <v>74</v>
      </c>
      <c r="B10" s="119" t="s">
        <v>75</v>
      </c>
      <c r="C10" s="120">
        <v>21076</v>
      </c>
      <c r="D10" s="120">
        <v>19223</v>
      </c>
      <c r="E10" s="121">
        <f t="shared" si="0"/>
        <v>-8.7919908901119781E-2</v>
      </c>
      <c r="F10" s="120">
        <v>22403</v>
      </c>
      <c r="G10" s="121">
        <f t="shared" ref="G10:G20" si="3">F10/D10-1</f>
        <v>0.16542683244030587</v>
      </c>
      <c r="H10" s="120">
        <v>5135</v>
      </c>
      <c r="I10" s="121">
        <f t="shared" ref="I10:I21" si="4">IFERROR(H10/F10-1,"-")</f>
        <v>-0.7707896263893228</v>
      </c>
      <c r="J10" s="120">
        <v>21666</v>
      </c>
      <c r="K10" s="121">
        <f t="shared" ref="K10:K21" si="5">IFERROR(J10/H10-1,"-")</f>
        <v>3.2192794547224928</v>
      </c>
      <c r="L10" s="120">
        <v>23086</v>
      </c>
      <c r="M10" s="121">
        <f t="shared" si="1"/>
        <v>6.5540478168559124E-2</v>
      </c>
      <c r="N10" s="120">
        <v>23921</v>
      </c>
      <c r="O10" s="121">
        <f t="shared" ref="O10:O21" si="6">IFERROR(N10/L10-1,"-")</f>
        <v>3.6169106817985019E-2</v>
      </c>
      <c r="P10" s="120">
        <v>23285</v>
      </c>
      <c r="Q10" s="121">
        <f t="shared" si="2"/>
        <v>-2.6587517244262338E-2</v>
      </c>
    </row>
    <row r="11" spans="1:18" x14ac:dyDescent="0.25">
      <c r="A11" s="1" t="s">
        <v>76</v>
      </c>
      <c r="B11" s="119" t="s">
        <v>77</v>
      </c>
      <c r="C11" s="120">
        <v>24045</v>
      </c>
      <c r="D11" s="120">
        <v>21973</v>
      </c>
      <c r="E11" s="121">
        <f t="shared" si="0"/>
        <v>-8.6171761280931625E-2</v>
      </c>
      <c r="F11" s="120">
        <v>8865</v>
      </c>
      <c r="G11" s="121">
        <f t="shared" si="3"/>
        <v>-0.59655031174623407</v>
      </c>
      <c r="H11" s="120">
        <v>5413</v>
      </c>
      <c r="I11" s="121">
        <f t="shared" si="4"/>
        <v>-0.38939650310208684</v>
      </c>
      <c r="J11" s="120">
        <v>22231</v>
      </c>
      <c r="K11" s="121">
        <f t="shared" si="5"/>
        <v>3.1069647145760211</v>
      </c>
      <c r="L11" s="120">
        <v>21689</v>
      </c>
      <c r="M11" s="121">
        <f t="shared" si="1"/>
        <v>-2.4380369753947195E-2</v>
      </c>
      <c r="N11" s="120">
        <v>27356</v>
      </c>
      <c r="O11" s="121">
        <f t="shared" si="6"/>
        <v>0.26128452210798092</v>
      </c>
      <c r="P11" s="120">
        <v>24054</v>
      </c>
      <c r="Q11" s="121">
        <f t="shared" si="2"/>
        <v>-0.12070478140078955</v>
      </c>
    </row>
    <row r="12" spans="1:18" x14ac:dyDescent="0.25">
      <c r="A12" s="1" t="s">
        <v>78</v>
      </c>
      <c r="B12" s="119" t="s">
        <v>79</v>
      </c>
      <c r="C12" s="120">
        <v>19710</v>
      </c>
      <c r="D12" s="120">
        <v>20119</v>
      </c>
      <c r="E12" s="121">
        <f t="shared" si="0"/>
        <v>2.0750887874175561E-2</v>
      </c>
      <c r="F12" s="120">
        <v>0</v>
      </c>
      <c r="G12" s="121">
        <f t="shared" si="3"/>
        <v>-1</v>
      </c>
      <c r="H12" s="120">
        <v>6463</v>
      </c>
      <c r="I12" s="121" t="str">
        <f t="shared" si="4"/>
        <v>-</v>
      </c>
      <c r="J12" s="120">
        <v>23894</v>
      </c>
      <c r="K12" s="121">
        <f t="shared" si="5"/>
        <v>2.6970447160761255</v>
      </c>
      <c r="L12" s="120">
        <v>23484</v>
      </c>
      <c r="M12" s="121">
        <f t="shared" si="1"/>
        <v>-1.715911944421189E-2</v>
      </c>
      <c r="N12" s="120">
        <v>22205</v>
      </c>
      <c r="O12" s="121">
        <f t="shared" si="6"/>
        <v>-5.4462612842786529E-2</v>
      </c>
      <c r="P12" s="120">
        <v>23503</v>
      </c>
      <c r="Q12" s="121">
        <f t="shared" si="2"/>
        <v>5.845530285971634E-2</v>
      </c>
    </row>
    <row r="13" spans="1:18" x14ac:dyDescent="0.25">
      <c r="A13" s="1" t="s">
        <v>80</v>
      </c>
      <c r="B13" s="119" t="s">
        <v>81</v>
      </c>
      <c r="C13" s="120">
        <v>22493</v>
      </c>
      <c r="D13" s="120">
        <v>14799</v>
      </c>
      <c r="E13" s="121">
        <f t="shared" si="0"/>
        <v>-0.34206197483661582</v>
      </c>
      <c r="F13" s="120">
        <v>0</v>
      </c>
      <c r="G13" s="121">
        <f t="shared" si="3"/>
        <v>-1</v>
      </c>
      <c r="H13" s="120">
        <v>6823</v>
      </c>
      <c r="I13" s="121" t="str">
        <f t="shared" si="4"/>
        <v>-</v>
      </c>
      <c r="J13" s="120">
        <v>20251</v>
      </c>
      <c r="K13" s="121">
        <f t="shared" si="5"/>
        <v>1.9680492452000586</v>
      </c>
      <c r="L13" s="120">
        <v>21547</v>
      </c>
      <c r="M13" s="121">
        <f t="shared" si="1"/>
        <v>6.3996839662238791E-2</v>
      </c>
      <c r="N13" s="120">
        <v>23449</v>
      </c>
      <c r="O13" s="121">
        <f t="shared" si="6"/>
        <v>8.8272149255116616E-2</v>
      </c>
      <c r="P13" s="120">
        <v>19536</v>
      </c>
      <c r="Q13" s="121">
        <f t="shared" si="2"/>
        <v>-0.16687278775214298</v>
      </c>
    </row>
    <row r="14" spans="1:18" x14ac:dyDescent="0.25">
      <c r="A14" s="1" t="s">
        <v>82</v>
      </c>
      <c r="B14" s="119" t="s">
        <v>83</v>
      </c>
      <c r="C14" s="120">
        <v>24346</v>
      </c>
      <c r="D14" s="120">
        <v>19316</v>
      </c>
      <c r="E14" s="121">
        <f t="shared" si="0"/>
        <v>-0.20660478107286617</v>
      </c>
      <c r="F14" s="120">
        <v>0</v>
      </c>
      <c r="G14" s="121">
        <f t="shared" si="3"/>
        <v>-1</v>
      </c>
      <c r="H14" s="120">
        <v>3802</v>
      </c>
      <c r="I14" s="121" t="str">
        <f t="shared" si="4"/>
        <v>-</v>
      </c>
      <c r="J14" s="120">
        <v>18886</v>
      </c>
      <c r="K14" s="121">
        <f t="shared" si="5"/>
        <v>3.9673855865334033</v>
      </c>
      <c r="L14" s="120">
        <v>21065</v>
      </c>
      <c r="M14" s="121">
        <f t="shared" si="1"/>
        <v>0.11537646934237</v>
      </c>
      <c r="N14" s="120">
        <v>22841</v>
      </c>
      <c r="O14" s="121">
        <f t="shared" si="6"/>
        <v>8.4310467600284822E-2</v>
      </c>
      <c r="P14" s="120">
        <v>23159</v>
      </c>
      <c r="Q14" s="121">
        <f t="shared" si="2"/>
        <v>1.3922332647432256E-2</v>
      </c>
    </row>
    <row r="15" spans="1:18" x14ac:dyDescent="0.25">
      <c r="A15" s="1" t="s">
        <v>84</v>
      </c>
      <c r="B15" s="119" t="s">
        <v>85</v>
      </c>
      <c r="C15" s="120">
        <v>24909</v>
      </c>
      <c r="D15" s="120">
        <v>24858</v>
      </c>
      <c r="E15" s="121">
        <f t="shared" si="0"/>
        <v>-2.0474527279296106E-3</v>
      </c>
      <c r="F15" s="120">
        <v>0</v>
      </c>
      <c r="G15" s="121">
        <f t="shared" si="3"/>
        <v>-1</v>
      </c>
      <c r="H15" s="120">
        <v>10219</v>
      </c>
      <c r="I15" s="121" t="str">
        <f t="shared" si="4"/>
        <v>-</v>
      </c>
      <c r="J15" s="120">
        <v>23111</v>
      </c>
      <c r="K15" s="121">
        <f t="shared" si="5"/>
        <v>1.2615715823466092</v>
      </c>
      <c r="L15" s="120">
        <v>24276</v>
      </c>
      <c r="M15" s="121">
        <f t="shared" si="1"/>
        <v>5.040889619661626E-2</v>
      </c>
      <c r="N15" s="120">
        <v>24893</v>
      </c>
      <c r="O15" s="121">
        <f t="shared" si="6"/>
        <v>2.5416048772450184E-2</v>
      </c>
      <c r="P15" s="120">
        <v>26869</v>
      </c>
      <c r="Q15" s="121">
        <f t="shared" si="2"/>
        <v>7.937974530992653E-2</v>
      </c>
    </row>
    <row r="16" spans="1:18" x14ac:dyDescent="0.25">
      <c r="A16" s="1" t="s">
        <v>86</v>
      </c>
      <c r="B16" s="119" t="s">
        <v>87</v>
      </c>
      <c r="C16" s="120">
        <v>26522</v>
      </c>
      <c r="D16" s="120">
        <v>24709</v>
      </c>
      <c r="E16" s="121">
        <f t="shared" si="0"/>
        <v>-6.8358344016288375E-2</v>
      </c>
      <c r="F16" s="120">
        <v>13295</v>
      </c>
      <c r="G16" s="121">
        <f t="shared" si="3"/>
        <v>-0.46193694605204583</v>
      </c>
      <c r="H16" s="120">
        <v>18239</v>
      </c>
      <c r="I16" s="121">
        <f t="shared" si="4"/>
        <v>0.37186912373072589</v>
      </c>
      <c r="J16" s="120">
        <v>24659</v>
      </c>
      <c r="K16" s="121">
        <f t="shared" si="5"/>
        <v>0.35199298207138541</v>
      </c>
      <c r="L16" s="120">
        <v>25495</v>
      </c>
      <c r="M16" s="121">
        <f t="shared" si="1"/>
        <v>3.3902429133379375E-2</v>
      </c>
      <c r="N16" s="120">
        <v>25319</v>
      </c>
      <c r="O16" s="121">
        <f t="shared" si="6"/>
        <v>-6.9033143753677306E-3</v>
      </c>
      <c r="P16" s="120" t="s">
        <v>252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23824</v>
      </c>
      <c r="D17" s="120">
        <v>22149</v>
      </c>
      <c r="E17" s="121">
        <f t="shared" si="0"/>
        <v>-7.0307253190060481E-2</v>
      </c>
      <c r="F17" s="120">
        <v>5725</v>
      </c>
      <c r="G17" s="121">
        <f t="shared" si="3"/>
        <v>-0.74152331933721616</v>
      </c>
      <c r="H17" s="120">
        <v>15267</v>
      </c>
      <c r="I17" s="121">
        <f t="shared" si="4"/>
        <v>1.6667248908296943</v>
      </c>
      <c r="J17" s="120">
        <v>20130</v>
      </c>
      <c r="K17" s="121">
        <f t="shared" si="5"/>
        <v>0.31853016309687554</v>
      </c>
      <c r="L17" s="120">
        <v>22106</v>
      </c>
      <c r="M17" s="121">
        <f t="shared" si="1"/>
        <v>9.8161947342275235E-2</v>
      </c>
      <c r="N17" s="120">
        <v>21182</v>
      </c>
      <c r="O17" s="121">
        <f t="shared" si="6"/>
        <v>-4.1798606713109532E-2</v>
      </c>
      <c r="P17" s="120" t="s">
        <v>252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23201</v>
      </c>
      <c r="D18" s="120">
        <v>22803</v>
      </c>
      <c r="E18" s="121">
        <f t="shared" si="0"/>
        <v>-1.7154432998577662E-2</v>
      </c>
      <c r="F18" s="120">
        <v>6665</v>
      </c>
      <c r="G18" s="121">
        <f t="shared" si="3"/>
        <v>-0.70771389729421563</v>
      </c>
      <c r="H18" s="120">
        <v>23140</v>
      </c>
      <c r="I18" s="121">
        <f t="shared" si="4"/>
        <v>2.471867966991748</v>
      </c>
      <c r="J18" s="120">
        <v>22327</v>
      </c>
      <c r="K18" s="121">
        <f t="shared" si="5"/>
        <v>-3.5133967156439017E-2</v>
      </c>
      <c r="L18" s="120">
        <v>25007</v>
      </c>
      <c r="M18" s="121">
        <f t="shared" si="1"/>
        <v>0.12003403950373981</v>
      </c>
      <c r="N18" s="120">
        <v>27341</v>
      </c>
      <c r="O18" s="121">
        <f t="shared" si="6"/>
        <v>9.3333866517375075E-2</v>
      </c>
      <c r="P18" s="120" t="s">
        <v>252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19829</v>
      </c>
      <c r="D19" s="120">
        <v>19561</v>
      </c>
      <c r="E19" s="121">
        <f t="shared" si="0"/>
        <v>-1.3515558021080287E-2</v>
      </c>
      <c r="F19" s="120">
        <v>4928</v>
      </c>
      <c r="G19" s="121">
        <f t="shared" si="3"/>
        <v>-0.74807013956341706</v>
      </c>
      <c r="H19" s="120">
        <v>19838</v>
      </c>
      <c r="I19" s="121">
        <f t="shared" si="4"/>
        <v>3.0255681818181817</v>
      </c>
      <c r="J19" s="120">
        <v>21079</v>
      </c>
      <c r="K19" s="121">
        <f t="shared" si="5"/>
        <v>6.2556709345700234E-2</v>
      </c>
      <c r="L19" s="120">
        <v>24207</v>
      </c>
      <c r="M19" s="121">
        <f t="shared" si="1"/>
        <v>0.14839413634422893</v>
      </c>
      <c r="N19" s="120">
        <v>23363</v>
      </c>
      <c r="O19" s="121">
        <f t="shared" si="6"/>
        <v>-3.4865947866319691E-2</v>
      </c>
      <c r="P19" s="120" t="s">
        <v>252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21479</v>
      </c>
      <c r="D20" s="120">
        <v>20974</v>
      </c>
      <c r="E20" s="121">
        <f t="shared" si="0"/>
        <v>-2.3511336654406634E-2</v>
      </c>
      <c r="F20" s="120">
        <v>6261</v>
      </c>
      <c r="G20" s="121">
        <f t="shared" si="3"/>
        <v>-0.70148755602174118</v>
      </c>
      <c r="H20" s="120">
        <v>19784</v>
      </c>
      <c r="I20" s="121">
        <f t="shared" si="4"/>
        <v>2.1598786136399934</v>
      </c>
      <c r="J20" s="120">
        <v>23285</v>
      </c>
      <c r="K20" s="121">
        <f t="shared" si="5"/>
        <v>0.17696118075212297</v>
      </c>
      <c r="L20" s="120">
        <v>24142</v>
      </c>
      <c r="M20" s="121">
        <f t="shared" si="1"/>
        <v>3.6804809963495888E-2</v>
      </c>
      <c r="N20" s="120">
        <v>23290</v>
      </c>
      <c r="O20" s="121">
        <f t="shared" si="6"/>
        <v>-3.5291193770193074E-2</v>
      </c>
      <c r="P20" s="120" t="s">
        <v>252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272428</v>
      </c>
      <c r="D21" s="123">
        <v>250224</v>
      </c>
      <c r="E21" s="124">
        <f t="shared" si="0"/>
        <v>-8.1504103836609998E-2</v>
      </c>
      <c r="F21" s="123">
        <v>96681</v>
      </c>
      <c r="G21" s="124">
        <f>F21/D21-1</f>
        <v>-0.61362219451371569</v>
      </c>
      <c r="H21" s="123">
        <v>140346</v>
      </c>
      <c r="I21" s="124">
        <f t="shared" si="4"/>
        <v>0.45163992925186958</v>
      </c>
      <c r="J21" s="123">
        <v>257117</v>
      </c>
      <c r="K21" s="124">
        <f t="shared" si="5"/>
        <v>0.83202228777450027</v>
      </c>
      <c r="L21" s="123">
        <v>278594</v>
      </c>
      <c r="M21" s="124">
        <f t="shared" si="1"/>
        <v>8.3530066078866927E-2</v>
      </c>
      <c r="N21" s="123">
        <v>287810</v>
      </c>
      <c r="O21" s="124">
        <f t="shared" si="6"/>
        <v>3.3080396562739978E-2</v>
      </c>
      <c r="P21" s="123">
        <v>162934</v>
      </c>
      <c r="Q21" s="124">
        <v>-2.6184143681080574E-2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3EBAC18-8951-4D45-85C4-87F3F814B918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89047B78-E201-48AD-81D3-30BC24BBBA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A3E9EA-FA55-4F99-B824-E639868E9A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2025-08-25T10:18:53Z</dcterms:created>
  <dcterms:modified xsi:type="dcterms:W3CDTF">2025-08-25T10:33:07Z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