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lio/"/>
    </mc:Choice>
  </mc:AlternateContent>
  <xr:revisionPtr revIDLastSave="46" documentId="8_{E2A58083-AFF0-448C-9AAC-456F334C3A6F}" xr6:coauthVersionLast="47" xr6:coauthVersionMax="47" xr10:uidLastSave="{BCB79429-5EA6-4CBC-841A-8472CDB16F1A}"/>
  <bookViews>
    <workbookView xWindow="0" yWindow="0" windowWidth="28800" windowHeight="15480" xr2:uid="{884E8CE6-5FAF-4EE8-A539-00696FB64DC4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35" i="45" l="1"/>
  <c r="R5" i="45"/>
  <c r="F5" i="45"/>
  <c r="O135" i="44"/>
  <c r="L135" i="44"/>
  <c r="K135" i="44"/>
  <c r="R5" i="44"/>
  <c r="Q5" i="44"/>
  <c r="N5" i="44"/>
  <c r="F5" i="44"/>
  <c r="O135" i="43"/>
  <c r="I135" i="43"/>
  <c r="G135" i="43"/>
  <c r="S5" i="43"/>
  <c r="T5" i="43"/>
  <c r="P5" i="43"/>
  <c r="L133" i="42"/>
  <c r="I133" i="42"/>
  <c r="T5" i="42"/>
  <c r="Q5" i="42"/>
  <c r="P5" i="42"/>
  <c r="L5" i="42"/>
  <c r="M5" i="42"/>
  <c r="J5" i="42"/>
  <c r="I5" i="42"/>
  <c r="F5" i="42"/>
  <c r="H5" i="42"/>
  <c r="K133" i="41"/>
  <c r="O133" i="40"/>
  <c r="H133" i="40"/>
  <c r="G133" i="40"/>
  <c r="R5" i="40"/>
  <c r="S5" i="40"/>
  <c r="J5" i="40"/>
  <c r="L123" i="39"/>
  <c r="S5" i="39"/>
  <c r="R5" i="39"/>
  <c r="Q5" i="39"/>
  <c r="O5" i="39"/>
  <c r="T5" i="39"/>
  <c r="M5" i="39"/>
  <c r="L5" i="39"/>
  <c r="K5" i="39"/>
  <c r="P5" i="39"/>
  <c r="G5" i="39"/>
  <c r="I5" i="39"/>
  <c r="B3" i="37"/>
  <c r="Q5" i="36"/>
  <c r="P5" i="36"/>
  <c r="B3" i="36"/>
  <c r="AL29" i="35"/>
  <c r="V29" i="35"/>
  <c r="I29" i="35"/>
  <c r="H29" i="35"/>
  <c r="AV7" i="35"/>
  <c r="AS7" i="35"/>
  <c r="E95" i="33"/>
  <c r="G73" i="33"/>
  <c r="E73" i="33"/>
  <c r="I51" i="33"/>
  <c r="G51" i="33"/>
  <c r="I29" i="33"/>
  <c r="F8" i="33"/>
  <c r="F96" i="31"/>
  <c r="M95" i="31"/>
  <c r="J96" i="31"/>
  <c r="H96" i="31"/>
  <c r="D96" i="31"/>
  <c r="F74" i="31"/>
  <c r="M73" i="31"/>
  <c r="N74" i="31" s="1"/>
  <c r="L74" i="31"/>
  <c r="J74" i="31"/>
  <c r="H74" i="31"/>
  <c r="D74" i="31"/>
  <c r="L52" i="31"/>
  <c r="D52" i="31"/>
  <c r="H52" i="31"/>
  <c r="F52" i="31"/>
  <c r="M29" i="31"/>
  <c r="H8" i="31"/>
  <c r="F8" i="31"/>
  <c r="D8" i="31"/>
  <c r="N272" i="30"/>
  <c r="L272" i="30"/>
  <c r="J272" i="30"/>
  <c r="H272" i="30"/>
  <c r="F272" i="30"/>
  <c r="D272" i="30"/>
  <c r="B270" i="30"/>
  <c r="N250" i="30"/>
  <c r="L250" i="30"/>
  <c r="J250" i="30"/>
  <c r="H250" i="30"/>
  <c r="F250" i="30"/>
  <c r="D250" i="30"/>
  <c r="B248" i="30"/>
  <c r="H228" i="30"/>
  <c r="L228" i="30"/>
  <c r="J228" i="30"/>
  <c r="F228" i="30"/>
  <c r="D228" i="30"/>
  <c r="B226" i="30"/>
  <c r="N206" i="30"/>
  <c r="L206" i="30"/>
  <c r="J206" i="30"/>
  <c r="H206" i="30"/>
  <c r="F206" i="30"/>
  <c r="D206" i="30"/>
  <c r="B204" i="30"/>
  <c r="J184" i="30"/>
  <c r="H184" i="30"/>
  <c r="F184" i="30"/>
  <c r="D184" i="30"/>
  <c r="B182" i="30"/>
  <c r="J162" i="30"/>
  <c r="H162" i="30"/>
  <c r="F162" i="30"/>
  <c r="D162" i="30"/>
  <c r="B160" i="30"/>
  <c r="J140" i="30"/>
  <c r="N140" i="30"/>
  <c r="L140" i="30"/>
  <c r="H140" i="30"/>
  <c r="D140" i="30"/>
  <c r="B138" i="30"/>
  <c r="L118" i="30"/>
  <c r="F118" i="30"/>
  <c r="D118" i="30"/>
  <c r="B116" i="30"/>
  <c r="L96" i="30"/>
  <c r="N96" i="30"/>
  <c r="H96" i="30"/>
  <c r="D96" i="30"/>
  <c r="N74" i="30"/>
  <c r="F74" i="30"/>
  <c r="L74" i="30"/>
  <c r="H74" i="30"/>
  <c r="D74" i="30"/>
  <c r="L52" i="30"/>
  <c r="N30" i="30"/>
  <c r="J30" i="30"/>
  <c r="L30" i="30"/>
  <c r="H30" i="30"/>
  <c r="F30" i="30"/>
  <c r="D30" i="30"/>
  <c r="L8" i="30"/>
  <c r="H8" i="30"/>
  <c r="N8" i="30"/>
  <c r="J8" i="30"/>
  <c r="F8" i="30"/>
  <c r="D8" i="30"/>
  <c r="B4" i="28"/>
  <c r="J6" i="27"/>
  <c r="I6" i="27"/>
  <c r="B3" i="27"/>
  <c r="I6" i="26"/>
  <c r="B4" i="26"/>
  <c r="M73" i="25"/>
  <c r="M29" i="25"/>
  <c r="M95" i="25"/>
  <c r="K7" i="25"/>
  <c r="B252" i="24"/>
  <c r="B226" i="24"/>
  <c r="B204" i="24"/>
  <c r="B182" i="24"/>
  <c r="B160" i="24"/>
  <c r="B138" i="24"/>
  <c r="B116" i="24"/>
  <c r="M95" i="24"/>
  <c r="M29" i="24"/>
  <c r="W7" i="22"/>
  <c r="V7" i="22"/>
  <c r="L7" i="22"/>
  <c r="J7" i="22"/>
  <c r="B4" i="22"/>
  <c r="Q8" i="21"/>
  <c r="R8" i="21"/>
  <c r="I8" i="21"/>
  <c r="B5" i="21"/>
  <c r="Z7" i="19"/>
  <c r="X7" i="19"/>
  <c r="V7" i="19"/>
  <c r="U7" i="19"/>
  <c r="T7" i="19"/>
  <c r="R7" i="19"/>
  <c r="N7" i="19"/>
  <c r="J7" i="19"/>
  <c r="H7" i="19"/>
  <c r="F7" i="19"/>
  <c r="B4" i="19"/>
  <c r="Y6" i="18"/>
  <c r="J6" i="18"/>
  <c r="B3" i="18"/>
  <c r="V7" i="17"/>
  <c r="K7" i="17"/>
  <c r="B4" i="17"/>
  <c r="W7" i="16"/>
  <c r="V7" i="16"/>
  <c r="B4" i="16"/>
  <c r="M7" i="15"/>
  <c r="K7" i="15"/>
  <c r="B4" i="15"/>
  <c r="T9" i="14"/>
  <c r="J9" i="14"/>
  <c r="I9" i="14"/>
  <c r="B6" i="14"/>
  <c r="W6" i="13"/>
  <c r="U6" i="13"/>
  <c r="B3" i="13"/>
  <c r="L5" i="12"/>
  <c r="K5" i="12"/>
  <c r="L96" i="10"/>
  <c r="J96" i="10"/>
  <c r="N96" i="10"/>
  <c r="K95" i="10"/>
  <c r="I95" i="10"/>
  <c r="N74" i="10"/>
  <c r="K73" i="10"/>
  <c r="L74" i="10" s="1"/>
  <c r="I73" i="10"/>
  <c r="J74" i="10" s="1"/>
  <c r="N52" i="10"/>
  <c r="K51" i="10"/>
  <c r="L52" i="10" s="1"/>
  <c r="N30" i="10"/>
  <c r="L8" i="10"/>
  <c r="J8" i="10"/>
  <c r="K7" i="10"/>
  <c r="I7" i="10"/>
  <c r="B270" i="8"/>
  <c r="B248" i="8"/>
  <c r="B226" i="8"/>
  <c r="B204" i="8"/>
  <c r="B182" i="8"/>
  <c r="B160" i="8"/>
  <c r="N140" i="8"/>
  <c r="M139" i="8"/>
  <c r="B138" i="8"/>
  <c r="B116" i="8"/>
  <c r="K73" i="8"/>
  <c r="K29" i="8"/>
  <c r="L30" i="8" s="1"/>
  <c r="K7" i="8"/>
  <c r="S6" i="6"/>
  <c r="B3" i="6"/>
  <c r="M6" i="5"/>
  <c r="L6" i="5"/>
  <c r="B3" i="5"/>
  <c r="L152" i="3"/>
  <c r="J152" i="3"/>
  <c r="K79" i="3"/>
  <c r="J79" i="3"/>
  <c r="K58" i="2"/>
  <c r="J58" i="2"/>
  <c r="L6" i="2"/>
  <c r="B39" i="1"/>
  <c r="B38" i="1"/>
  <c r="B37" i="1"/>
  <c r="M2" i="1"/>
  <c r="J84" i="33"/>
  <c r="H58" i="33"/>
  <c r="J38" i="33"/>
  <c r="H37" i="33"/>
  <c r="L99" i="31"/>
  <c r="L85" i="31"/>
  <c r="L80" i="31"/>
  <c r="L77" i="31"/>
  <c r="L63" i="31"/>
  <c r="L60" i="31"/>
  <c r="L57" i="31"/>
  <c r="L54" i="31"/>
  <c r="H21" i="31"/>
  <c r="L20" i="31"/>
  <c r="F20" i="31"/>
  <c r="J19" i="31"/>
  <c r="H18" i="31"/>
  <c r="L17" i="31"/>
  <c r="F17" i="31"/>
  <c r="J16" i="31"/>
  <c r="J15" i="31"/>
  <c r="J14" i="31"/>
  <c r="J13" i="31"/>
  <c r="J12" i="31"/>
  <c r="J11" i="31"/>
  <c r="J10" i="31"/>
  <c r="J9" i="31"/>
  <c r="V16" i="35"/>
  <c r="N11" i="35"/>
  <c r="H9" i="35"/>
  <c r="N98" i="33"/>
  <c r="J86" i="33"/>
  <c r="J78" i="33"/>
  <c r="H20" i="33"/>
  <c r="L13" i="33"/>
  <c r="F12" i="33"/>
  <c r="L10" i="33"/>
  <c r="F9" i="33"/>
  <c r="J105" i="33"/>
  <c r="F87" i="31"/>
  <c r="H85" i="31"/>
  <c r="J83" i="31"/>
  <c r="H80" i="31"/>
  <c r="H77" i="31"/>
  <c r="H64" i="31"/>
  <c r="L62" i="31"/>
  <c r="L58" i="31"/>
  <c r="J57" i="31"/>
  <c r="H56" i="31"/>
  <c r="J43" i="31"/>
  <c r="H104" i="31"/>
  <c r="J21" i="31"/>
  <c r="H20" i="31"/>
  <c r="F19" i="31"/>
  <c r="L16" i="31"/>
  <c r="L15" i="31"/>
  <c r="L14" i="31"/>
  <c r="L13" i="31"/>
  <c r="L12" i="31"/>
  <c r="L11" i="31"/>
  <c r="L10" i="31"/>
  <c r="L9" i="31"/>
  <c r="H285" i="30"/>
  <c r="F284" i="30"/>
  <c r="L281" i="30"/>
  <c r="J280" i="30"/>
  <c r="J279" i="30"/>
  <c r="J278" i="30"/>
  <c r="J277" i="30"/>
  <c r="J276" i="30"/>
  <c r="J275" i="30"/>
  <c r="J274" i="30"/>
  <c r="J273" i="30"/>
  <c r="H219" i="30"/>
  <c r="H218" i="30"/>
  <c r="J217" i="30"/>
  <c r="J216" i="30"/>
  <c r="L215" i="30"/>
  <c r="L214" i="30"/>
  <c r="F213" i="30"/>
  <c r="J212" i="30"/>
  <c r="L211" i="30"/>
  <c r="F210" i="30"/>
  <c r="J209" i="30"/>
  <c r="L208" i="30"/>
  <c r="F207" i="30"/>
  <c r="L169" i="30"/>
  <c r="J168" i="30"/>
  <c r="N167" i="30"/>
  <c r="L166" i="30"/>
  <c r="J165" i="30"/>
  <c r="N164" i="30"/>
  <c r="L163" i="30"/>
  <c r="L153" i="30"/>
  <c r="J151" i="30"/>
  <c r="F150" i="30"/>
  <c r="H149" i="30"/>
  <c r="N146" i="30"/>
  <c r="F146" i="30"/>
  <c r="F81" i="33"/>
  <c r="F59" i="33"/>
  <c r="H98" i="33"/>
  <c r="H83" i="31"/>
  <c r="L81" i="31"/>
  <c r="L78" i="31"/>
  <c r="L75" i="31"/>
  <c r="J62" i="31"/>
  <c r="L38" i="31"/>
  <c r="F21" i="31"/>
  <c r="L18" i="31"/>
  <c r="J17" i="31"/>
  <c r="H16" i="31"/>
  <c r="H15" i="31"/>
  <c r="H14" i="31"/>
  <c r="H13" i="31"/>
  <c r="H12" i="31"/>
  <c r="H11" i="31"/>
  <c r="H10" i="31"/>
  <c r="H9" i="31"/>
  <c r="L239" i="30"/>
  <c r="J238" i="30"/>
  <c r="H237" i="30"/>
  <c r="F236" i="30"/>
  <c r="F235" i="30"/>
  <c r="F234" i="30"/>
  <c r="F233" i="30"/>
  <c r="F232" i="30"/>
  <c r="F231" i="30"/>
  <c r="H230" i="30"/>
  <c r="L229" i="30"/>
  <c r="J175" i="30"/>
  <c r="J174" i="30"/>
  <c r="L173" i="30"/>
  <c r="L172" i="30"/>
  <c r="F170" i="30"/>
  <c r="H168" i="30"/>
  <c r="F167" i="30"/>
  <c r="H165" i="30"/>
  <c r="F164" i="30"/>
  <c r="J86" i="30"/>
  <c r="J83" i="30"/>
  <c r="L43" i="30"/>
  <c r="F43" i="30"/>
  <c r="J42" i="30"/>
  <c r="H41" i="30"/>
  <c r="L40" i="30"/>
  <c r="F40" i="30"/>
  <c r="J39" i="30"/>
  <c r="H38" i="30"/>
  <c r="N37" i="30"/>
  <c r="H37" i="30"/>
  <c r="N36" i="30"/>
  <c r="H36" i="30"/>
  <c r="N35" i="30"/>
  <c r="H35" i="30"/>
  <c r="N34" i="30"/>
  <c r="H34" i="30"/>
  <c r="N33" i="30"/>
  <c r="H33" i="30"/>
  <c r="N32" i="30"/>
  <c r="H32" i="30"/>
  <c r="N31" i="30"/>
  <c r="H31" i="30"/>
  <c r="H18" i="35"/>
  <c r="AB15" i="35"/>
  <c r="V10" i="35"/>
  <c r="J107" i="33"/>
  <c r="F85" i="33"/>
  <c r="H77" i="33"/>
  <c r="J43" i="33"/>
  <c r="H15" i="33"/>
  <c r="H107" i="31"/>
  <c r="J105" i="31"/>
  <c r="H102" i="31"/>
  <c r="H99" i="31"/>
  <c r="H86" i="31"/>
  <c r="J84" i="31"/>
  <c r="L82" i="31"/>
  <c r="F81" i="31"/>
  <c r="L79" i="31"/>
  <c r="F78" i="31"/>
  <c r="L76" i="31"/>
  <c r="F75" i="31"/>
  <c r="L59" i="31"/>
  <c r="J58" i="31"/>
  <c r="H57" i="31"/>
  <c r="L53" i="31"/>
  <c r="J37" i="31"/>
  <c r="J36" i="31"/>
  <c r="J35" i="31"/>
  <c r="J34" i="31"/>
  <c r="J33" i="31"/>
  <c r="J32" i="31"/>
  <c r="J31" i="31"/>
  <c r="F218" i="30"/>
  <c r="F217" i="30"/>
  <c r="H216" i="30"/>
  <c r="H215" i="30"/>
  <c r="J214" i="30"/>
  <c r="L213" i="30"/>
  <c r="F212" i="30"/>
  <c r="J211" i="30"/>
  <c r="L210" i="30"/>
  <c r="F209" i="30"/>
  <c r="J208" i="30"/>
  <c r="L207" i="30"/>
  <c r="J169" i="30"/>
  <c r="N168" i="30"/>
  <c r="L167" i="30"/>
  <c r="J166" i="30"/>
  <c r="N165" i="30"/>
  <c r="L164" i="30"/>
  <c r="J163" i="30"/>
  <c r="L152" i="30"/>
  <c r="H151" i="30"/>
  <c r="J150" i="30"/>
  <c r="F149" i="30"/>
  <c r="N147" i="30"/>
  <c r="F147" i="30"/>
  <c r="N144" i="30"/>
  <c r="F144" i="30"/>
  <c r="N141" i="30"/>
  <c r="H141" i="30"/>
  <c r="J131" i="30"/>
  <c r="H130" i="30"/>
  <c r="L129" i="30"/>
  <c r="F129" i="30"/>
  <c r="J128" i="30"/>
  <c r="H127" i="30"/>
  <c r="L126" i="30"/>
  <c r="F126" i="30"/>
  <c r="L125" i="30"/>
  <c r="F125" i="30"/>
  <c r="L124" i="30"/>
  <c r="F124" i="30"/>
  <c r="N17" i="35"/>
  <c r="H12" i="35"/>
  <c r="L79" i="33"/>
  <c r="J61" i="33"/>
  <c r="J39" i="33"/>
  <c r="J17" i="33"/>
  <c r="H11" i="33"/>
  <c r="H108" i="31"/>
  <c r="J106" i="31"/>
  <c r="L104" i="31"/>
  <c r="F103" i="31"/>
  <c r="L101" i="31"/>
  <c r="F100" i="31"/>
  <c r="L98" i="31"/>
  <c r="F97" i="31"/>
  <c r="F65" i="31"/>
  <c r="H63" i="31"/>
  <c r="F59" i="31"/>
  <c r="F53" i="31"/>
  <c r="L43" i="31"/>
  <c r="H42" i="31"/>
  <c r="L107" i="31"/>
  <c r="L21" i="31"/>
  <c r="J20" i="31"/>
  <c r="H19" i="31"/>
  <c r="F18" i="31"/>
  <c r="N15" i="31"/>
  <c r="N14" i="31"/>
  <c r="N13" i="31"/>
  <c r="N12" i="31"/>
  <c r="N11" i="31"/>
  <c r="N10" i="31"/>
  <c r="N9" i="31"/>
  <c r="J241" i="30"/>
  <c r="H240" i="30"/>
  <c r="F239" i="30"/>
  <c r="L236" i="30"/>
  <c r="L235" i="30"/>
  <c r="L234" i="30"/>
  <c r="L233" i="30"/>
  <c r="L232" i="30"/>
  <c r="L231" i="30"/>
  <c r="J219" i="30"/>
  <c r="L218" i="30"/>
  <c r="L217" i="30"/>
  <c r="F215" i="30"/>
  <c r="F214" i="30"/>
  <c r="J213" i="30"/>
  <c r="L212" i="30"/>
  <c r="F211" i="30"/>
  <c r="J210" i="30"/>
  <c r="L209" i="30"/>
  <c r="F208" i="30"/>
  <c r="J207" i="30"/>
  <c r="N169" i="30"/>
  <c r="L168" i="30"/>
  <c r="J167" i="30"/>
  <c r="N166" i="30"/>
  <c r="L165" i="30"/>
  <c r="J164" i="30"/>
  <c r="N163" i="30"/>
  <c r="J152" i="30"/>
  <c r="L151" i="30"/>
  <c r="H150" i="30"/>
  <c r="F148" i="30"/>
  <c r="N145" i="30"/>
  <c r="F145" i="30"/>
  <c r="N142" i="30"/>
  <c r="F142" i="30"/>
  <c r="L141" i="30"/>
  <c r="F141" i="30"/>
  <c r="H131" i="30"/>
  <c r="L130" i="30"/>
  <c r="H103" i="33"/>
  <c r="H82" i="33"/>
  <c r="H60" i="33"/>
  <c r="F39" i="33"/>
  <c r="H17" i="33"/>
  <c r="F11" i="33"/>
  <c r="L61" i="31"/>
  <c r="H60" i="31"/>
  <c r="L56" i="31"/>
  <c r="J55" i="31"/>
  <c r="H54" i="31"/>
  <c r="L40" i="31"/>
  <c r="H39" i="31"/>
  <c r="L230" i="30"/>
  <c r="N229" i="30"/>
  <c r="F229" i="30"/>
  <c r="L175" i="30"/>
  <c r="F173" i="30"/>
  <c r="F172" i="30"/>
  <c r="H171" i="30"/>
  <c r="H170" i="30"/>
  <c r="F169" i="30"/>
  <c r="H167" i="30"/>
  <c r="F166" i="30"/>
  <c r="H164" i="30"/>
  <c r="F163" i="30"/>
  <c r="H43" i="30"/>
  <c r="L42" i="30"/>
  <c r="F42" i="30"/>
  <c r="J41" i="30"/>
  <c r="H40" i="30"/>
  <c r="L39" i="30"/>
  <c r="F39" i="30"/>
  <c r="J38" i="30"/>
  <c r="J37" i="30"/>
  <c r="J36" i="30"/>
  <c r="J35" i="30"/>
  <c r="J34" i="30"/>
  <c r="J33" i="30"/>
  <c r="J32" i="30"/>
  <c r="J31" i="30"/>
  <c r="V8" i="35"/>
  <c r="L100" i="31"/>
  <c r="J54" i="31"/>
  <c r="J18" i="31"/>
  <c r="F12" i="31"/>
  <c r="F263" i="30"/>
  <c r="N230" i="30"/>
  <c r="J193" i="30"/>
  <c r="N188" i="30"/>
  <c r="J172" i="30"/>
  <c r="F168" i="30"/>
  <c r="L149" i="30"/>
  <c r="H142" i="30"/>
  <c r="L128" i="30"/>
  <c r="J127" i="30"/>
  <c r="H126" i="30"/>
  <c r="H125" i="30"/>
  <c r="H124" i="30"/>
  <c r="J123" i="30"/>
  <c r="L122" i="30"/>
  <c r="F121" i="30"/>
  <c r="J120" i="30"/>
  <c r="L119" i="30"/>
  <c r="H108" i="30"/>
  <c r="J106" i="30"/>
  <c r="L104" i="30"/>
  <c r="F103" i="30"/>
  <c r="L101" i="30"/>
  <c r="F100" i="30"/>
  <c r="L98" i="30"/>
  <c r="F97" i="30"/>
  <c r="J84" i="30"/>
  <c r="F81" i="30"/>
  <c r="F78" i="30"/>
  <c r="F75" i="30"/>
  <c r="J62" i="30"/>
  <c r="F59" i="30"/>
  <c r="F56" i="30"/>
  <c r="F53" i="30"/>
  <c r="H42" i="30"/>
  <c r="J40" i="30"/>
  <c r="L38" i="30"/>
  <c r="F37" i="30"/>
  <c r="L35" i="30"/>
  <c r="F34" i="30"/>
  <c r="L32" i="30"/>
  <c r="F31" i="30"/>
  <c r="H20" i="30"/>
  <c r="J18" i="30"/>
  <c r="L16" i="30"/>
  <c r="F15" i="30"/>
  <c r="L13" i="30"/>
  <c r="F12" i="30"/>
  <c r="J11" i="30"/>
  <c r="H10" i="30"/>
  <c r="L9" i="30"/>
  <c r="L83" i="33"/>
  <c r="L61" i="33"/>
  <c r="J40" i="33"/>
  <c r="F15" i="33"/>
  <c r="F99" i="31"/>
  <c r="J60" i="31"/>
  <c r="H53" i="31"/>
  <c r="F109" i="31"/>
  <c r="H17" i="31"/>
  <c r="F11" i="31"/>
  <c r="L284" i="30"/>
  <c r="F230" i="30"/>
  <c r="J192" i="30"/>
  <c r="L197" i="30"/>
  <c r="J171" i="30"/>
  <c r="H153" i="30"/>
  <c r="N143" i="30"/>
  <c r="F131" i="30"/>
  <c r="H123" i="30"/>
  <c r="N121" i="30"/>
  <c r="H120" i="30"/>
  <c r="F109" i="30"/>
  <c r="F108" i="30"/>
  <c r="H107" i="30"/>
  <c r="H106" i="30"/>
  <c r="J105" i="30"/>
  <c r="J104" i="30"/>
  <c r="N103" i="30"/>
  <c r="H102" i="30"/>
  <c r="J101" i="30"/>
  <c r="N100" i="30"/>
  <c r="H99" i="30"/>
  <c r="J98" i="30"/>
  <c r="N97" i="30"/>
  <c r="F65" i="30"/>
  <c r="F64" i="30"/>
  <c r="J61" i="30"/>
  <c r="J60" i="30"/>
  <c r="N59" i="30"/>
  <c r="J57" i="30"/>
  <c r="N56" i="30"/>
  <c r="J54" i="30"/>
  <c r="N53" i="30"/>
  <c r="F21" i="30"/>
  <c r="F20" i="30"/>
  <c r="H19" i="30"/>
  <c r="H18" i="30"/>
  <c r="J17" i="30"/>
  <c r="J16" i="30"/>
  <c r="N15" i="30"/>
  <c r="H14" i="30"/>
  <c r="J13" i="30"/>
  <c r="N12" i="30"/>
  <c r="N10" i="30"/>
  <c r="F10" i="30"/>
  <c r="F107" i="31"/>
  <c r="L97" i="31"/>
  <c r="H59" i="31"/>
  <c r="F16" i="31"/>
  <c r="F10" i="31"/>
  <c r="J283" i="30"/>
  <c r="H229" i="30"/>
  <c r="F197" i="30"/>
  <c r="N191" i="30"/>
  <c r="H187" i="30"/>
  <c r="L170" i="30"/>
  <c r="H163" i="30"/>
  <c r="H148" i="30"/>
  <c r="H145" i="30"/>
  <c r="J143" i="30"/>
  <c r="F153" i="30"/>
  <c r="J129" i="30"/>
  <c r="H128" i="30"/>
  <c r="F127" i="30"/>
  <c r="F123" i="30"/>
  <c r="J122" i="30"/>
  <c r="L121" i="30"/>
  <c r="F120" i="30"/>
  <c r="J119" i="30"/>
  <c r="F107" i="30"/>
  <c r="H105" i="30"/>
  <c r="L103" i="30"/>
  <c r="F102" i="30"/>
  <c r="L100" i="30"/>
  <c r="F99" i="30"/>
  <c r="L97" i="30"/>
  <c r="F85" i="30"/>
  <c r="F80" i="30"/>
  <c r="F77" i="30"/>
  <c r="F63" i="30"/>
  <c r="F58" i="30"/>
  <c r="F55" i="30"/>
  <c r="J85" i="30"/>
  <c r="F41" i="30"/>
  <c r="H39" i="30"/>
  <c r="L37" i="30"/>
  <c r="F36" i="30"/>
  <c r="L34" i="30"/>
  <c r="F33" i="30"/>
  <c r="L31" i="30"/>
  <c r="F19" i="30"/>
  <c r="H17" i="30"/>
  <c r="L15" i="30"/>
  <c r="F14" i="30"/>
  <c r="L12" i="30"/>
  <c r="H11" i="30"/>
  <c r="L10" i="30"/>
  <c r="J9" i="30"/>
  <c r="J100" i="33"/>
  <c r="L103" i="31"/>
  <c r="F14" i="31"/>
  <c r="F281" i="30"/>
  <c r="H195" i="30"/>
  <c r="H190" i="30"/>
  <c r="N185" i="30"/>
  <c r="H174" i="30"/>
  <c r="H169" i="30"/>
  <c r="F151" i="30"/>
  <c r="L144" i="30"/>
  <c r="L123" i="30"/>
  <c r="F122" i="30"/>
  <c r="J121" i="30"/>
  <c r="L120" i="30"/>
  <c r="F119" i="30"/>
  <c r="J109" i="30"/>
  <c r="L107" i="30"/>
  <c r="F104" i="30"/>
  <c r="L102" i="30"/>
  <c r="F101" i="30"/>
  <c r="L99" i="30"/>
  <c r="F98" i="30"/>
  <c r="J87" i="30"/>
  <c r="F82" i="30"/>
  <c r="F79" i="30"/>
  <c r="F76" i="30"/>
  <c r="J65" i="30"/>
  <c r="F60" i="30"/>
  <c r="L58" i="30"/>
  <c r="F57" i="30"/>
  <c r="L55" i="30"/>
  <c r="F54" i="30"/>
  <c r="F87" i="30"/>
  <c r="J43" i="30"/>
  <c r="L41" i="30"/>
  <c r="F38" i="30"/>
  <c r="L36" i="30"/>
  <c r="F35" i="30"/>
  <c r="L33" i="30"/>
  <c r="F32" i="30"/>
  <c r="J21" i="30"/>
  <c r="L19" i="30"/>
  <c r="F16" i="30"/>
  <c r="L14" i="30"/>
  <c r="F13" i="30"/>
  <c r="F102" i="31"/>
  <c r="L55" i="31"/>
  <c r="H41" i="31"/>
  <c r="L19" i="31"/>
  <c r="F13" i="31"/>
  <c r="H194" i="30"/>
  <c r="J189" i="30"/>
  <c r="H173" i="30"/>
  <c r="F165" i="30"/>
  <c r="J146" i="30"/>
  <c r="L131" i="30"/>
  <c r="F130" i="30"/>
  <c r="L127" i="30"/>
  <c r="J126" i="30"/>
  <c r="J125" i="30"/>
  <c r="J124" i="30"/>
  <c r="N122" i="30"/>
  <c r="H121" i="30"/>
  <c r="N119" i="30"/>
  <c r="H109" i="30"/>
  <c r="J108" i="30"/>
  <c r="J107" i="30"/>
  <c r="L106" i="30"/>
  <c r="L105" i="30"/>
  <c r="H103" i="30"/>
  <c r="J102" i="30"/>
  <c r="N101" i="30"/>
  <c r="H100" i="30"/>
  <c r="J99" i="30"/>
  <c r="N98" i="30"/>
  <c r="H97" i="30"/>
  <c r="J64" i="30"/>
  <c r="J63" i="30"/>
  <c r="J58" i="30"/>
  <c r="J55" i="30"/>
  <c r="H21" i="30"/>
  <c r="J20" i="30"/>
  <c r="J19" i="30"/>
  <c r="L18" i="30"/>
  <c r="L17" i="30"/>
  <c r="H15" i="30"/>
  <c r="J14" i="30"/>
  <c r="N13" i="30"/>
  <c r="H12" i="30"/>
  <c r="N9" i="30"/>
  <c r="F9" i="30"/>
  <c r="H282" i="30"/>
  <c r="J186" i="30"/>
  <c r="H166" i="30"/>
  <c r="J130" i="30"/>
  <c r="N123" i="30"/>
  <c r="H119" i="30"/>
  <c r="L108" i="30"/>
  <c r="J103" i="30"/>
  <c r="F61" i="30"/>
  <c r="J56" i="30"/>
  <c r="N57" i="30"/>
  <c r="F18" i="30"/>
  <c r="H13" i="30"/>
  <c r="H9" i="30"/>
  <c r="F143" i="30"/>
  <c r="H129" i="30"/>
  <c r="N102" i="30"/>
  <c r="H98" i="30"/>
  <c r="L65" i="30"/>
  <c r="H60" i="30"/>
  <c r="N55" i="30"/>
  <c r="L81" i="30"/>
  <c r="F17" i="30"/>
  <c r="J12" i="30"/>
  <c r="D62" i="28"/>
  <c r="C48" i="28"/>
  <c r="F15" i="31"/>
  <c r="J141" i="30"/>
  <c r="F128" i="30"/>
  <c r="H122" i="30"/>
  <c r="J97" i="30"/>
  <c r="L64" i="30"/>
  <c r="J59" i="30"/>
  <c r="L21" i="30"/>
  <c r="H16" i="30"/>
  <c r="J10" i="30"/>
  <c r="D90" i="28"/>
  <c r="C76" i="28"/>
  <c r="D20" i="28"/>
  <c r="H105" i="31"/>
  <c r="F9" i="31"/>
  <c r="F106" i="30"/>
  <c r="H101" i="30"/>
  <c r="N58" i="30"/>
  <c r="L20" i="30"/>
  <c r="J15" i="30"/>
  <c r="N11" i="30"/>
  <c r="C20" i="28"/>
  <c r="F105" i="33"/>
  <c r="F196" i="30"/>
  <c r="F175" i="30"/>
  <c r="N125" i="30"/>
  <c r="N120" i="30"/>
  <c r="F105" i="30"/>
  <c r="J100" i="30"/>
  <c r="J53" i="30"/>
  <c r="N14" i="30"/>
  <c r="L11" i="30"/>
  <c r="L147" i="30"/>
  <c r="G48" i="28"/>
  <c r="F34" i="28"/>
  <c r="F132" i="27"/>
  <c r="F118" i="27"/>
  <c r="F62" i="27"/>
  <c r="E48" i="27"/>
  <c r="F34" i="27"/>
  <c r="F20" i="27"/>
  <c r="F11" i="30"/>
  <c r="F76" i="27"/>
  <c r="E20" i="27"/>
  <c r="F132" i="26"/>
  <c r="F62" i="30"/>
  <c r="L109" i="30"/>
  <c r="H57" i="30"/>
  <c r="N124" i="30"/>
  <c r="H104" i="30"/>
  <c r="G76" i="26"/>
  <c r="G48" i="26"/>
  <c r="G20" i="26"/>
  <c r="H87" i="25"/>
  <c r="F86" i="25"/>
  <c r="J85" i="25"/>
  <c r="H84" i="25"/>
  <c r="F83" i="25"/>
  <c r="J82" i="25"/>
  <c r="J81" i="25"/>
  <c r="J80" i="25"/>
  <c r="J79" i="25"/>
  <c r="J78" i="25"/>
  <c r="J77" i="25"/>
  <c r="J76" i="25"/>
  <c r="J75" i="25"/>
  <c r="H43" i="25"/>
  <c r="F42" i="25"/>
  <c r="J41" i="25"/>
  <c r="H40" i="25"/>
  <c r="F39" i="25"/>
  <c r="J38" i="25"/>
  <c r="J37" i="25"/>
  <c r="J36" i="25"/>
  <c r="J35" i="25"/>
  <c r="J34" i="25"/>
  <c r="J33" i="25"/>
  <c r="J32" i="25"/>
  <c r="J31" i="25"/>
  <c r="J219" i="24"/>
  <c r="H218" i="24"/>
  <c r="L217" i="24"/>
  <c r="J216" i="24"/>
  <c r="H215" i="24"/>
  <c r="L214" i="24"/>
  <c r="L213" i="24"/>
  <c r="L212" i="24"/>
  <c r="L211" i="24"/>
  <c r="L210" i="24"/>
  <c r="L209" i="24"/>
  <c r="L208" i="24"/>
  <c r="L207" i="24"/>
  <c r="N99" i="30"/>
  <c r="G62" i="27"/>
  <c r="D118" i="26"/>
  <c r="F76" i="26"/>
  <c r="E62" i="26"/>
  <c r="F48" i="26"/>
  <c r="E34" i="26"/>
  <c r="F20" i="26"/>
  <c r="J65" i="25"/>
  <c r="H64" i="25"/>
  <c r="F63" i="25"/>
  <c r="J62" i="25"/>
  <c r="H61" i="25"/>
  <c r="F60" i="25"/>
  <c r="F59" i="25"/>
  <c r="F58" i="25"/>
  <c r="F57" i="25"/>
  <c r="F56" i="25"/>
  <c r="F55" i="25"/>
  <c r="F54" i="25"/>
  <c r="F53" i="25"/>
  <c r="J21" i="25"/>
  <c r="H20" i="25"/>
  <c r="L19" i="25"/>
  <c r="F19" i="25"/>
  <c r="J18" i="25"/>
  <c r="H17" i="25"/>
  <c r="L16" i="25"/>
  <c r="F16" i="25"/>
  <c r="L15" i="25"/>
  <c r="F15" i="25"/>
  <c r="L14" i="25"/>
  <c r="F14" i="25"/>
  <c r="L13" i="25"/>
  <c r="F13" i="25"/>
  <c r="L12" i="25"/>
  <c r="F12" i="25"/>
  <c r="L11" i="25"/>
  <c r="F11" i="25"/>
  <c r="L10" i="25"/>
  <c r="F10" i="25"/>
  <c r="L9" i="25"/>
  <c r="F9" i="25"/>
  <c r="F48" i="27"/>
  <c r="E76" i="26"/>
  <c r="D62" i="26"/>
  <c r="E48" i="26"/>
  <c r="D34" i="26"/>
  <c r="E20" i="26"/>
  <c r="F87" i="25"/>
  <c r="J86" i="25"/>
  <c r="H85" i="25"/>
  <c r="F84" i="25"/>
  <c r="J83" i="25"/>
  <c r="H82" i="25"/>
  <c r="H81" i="25"/>
  <c r="H80" i="25"/>
  <c r="H79" i="25"/>
  <c r="H78" i="25"/>
  <c r="H77" i="25"/>
  <c r="H76" i="25"/>
  <c r="H75" i="25"/>
  <c r="F43" i="25"/>
  <c r="J42" i="25"/>
  <c r="H41" i="25"/>
  <c r="F40" i="25"/>
  <c r="J39" i="25"/>
  <c r="H38" i="25"/>
  <c r="N37" i="25"/>
  <c r="H37" i="25"/>
  <c r="N36" i="25"/>
  <c r="H36" i="25"/>
  <c r="N35" i="25"/>
  <c r="H35" i="25"/>
  <c r="N34" i="25"/>
  <c r="H34" i="25"/>
  <c r="N33" i="25"/>
  <c r="H33" i="25"/>
  <c r="N32" i="25"/>
  <c r="H32" i="25"/>
  <c r="N31" i="25"/>
  <c r="H31" i="25"/>
  <c r="G20" i="28"/>
  <c r="G118" i="27"/>
  <c r="G34" i="27"/>
  <c r="H65" i="25"/>
  <c r="F64" i="25"/>
  <c r="J63" i="25"/>
  <c r="H62" i="25"/>
  <c r="F61" i="25"/>
  <c r="J60" i="25"/>
  <c r="J59" i="25"/>
  <c r="J58" i="25"/>
  <c r="J57" i="25"/>
  <c r="J56" i="25"/>
  <c r="J55" i="25"/>
  <c r="J54" i="25"/>
  <c r="J53" i="25"/>
  <c r="H21" i="25"/>
  <c r="L20" i="25"/>
  <c r="F20" i="25"/>
  <c r="J19" i="25"/>
  <c r="H18" i="25"/>
  <c r="L17" i="25"/>
  <c r="F17" i="25"/>
  <c r="J16" i="25"/>
  <c r="J15" i="25"/>
  <c r="J14" i="25"/>
  <c r="J13" i="25"/>
  <c r="J12" i="25"/>
  <c r="J11" i="25"/>
  <c r="J10" i="25"/>
  <c r="J9" i="25"/>
  <c r="L43" i="24"/>
  <c r="J42" i="24"/>
  <c r="H41" i="24"/>
  <c r="G20" i="27"/>
  <c r="G104" i="26"/>
  <c r="J87" i="25"/>
  <c r="H86" i="25"/>
  <c r="F85" i="25"/>
  <c r="J84" i="25"/>
  <c r="H83" i="25"/>
  <c r="F82" i="25"/>
  <c r="F81" i="25"/>
  <c r="F80" i="25"/>
  <c r="F79" i="25"/>
  <c r="F78" i="25"/>
  <c r="F77" i="25"/>
  <c r="F76" i="25"/>
  <c r="F75" i="25"/>
  <c r="J43" i="25"/>
  <c r="H42" i="25"/>
  <c r="F41" i="25"/>
  <c r="J40" i="25"/>
  <c r="H39" i="25"/>
  <c r="F38" i="25"/>
  <c r="F37" i="25"/>
  <c r="F36" i="25"/>
  <c r="F35" i="25"/>
  <c r="F34" i="25"/>
  <c r="F33" i="25"/>
  <c r="F32" i="25"/>
  <c r="F31" i="25"/>
  <c r="H214" i="24"/>
  <c r="N213" i="24"/>
  <c r="H213" i="24"/>
  <c r="N212" i="24"/>
  <c r="H212" i="24"/>
  <c r="N211" i="24"/>
  <c r="H211" i="24"/>
  <c r="N210" i="24"/>
  <c r="H210" i="24"/>
  <c r="N209" i="24"/>
  <c r="H209" i="24"/>
  <c r="N208" i="24"/>
  <c r="H208" i="24"/>
  <c r="N207" i="24"/>
  <c r="H207" i="24"/>
  <c r="L153" i="24"/>
  <c r="J152" i="24"/>
  <c r="G132" i="26"/>
  <c r="N103" i="25"/>
  <c r="N100" i="25"/>
  <c r="N97" i="25"/>
  <c r="J64" i="25"/>
  <c r="N57" i="25"/>
  <c r="N54" i="25"/>
  <c r="L21" i="25"/>
  <c r="F18" i="25"/>
  <c r="N14" i="25"/>
  <c r="N11" i="25"/>
  <c r="H9" i="25"/>
  <c r="J150" i="24"/>
  <c r="H148" i="24"/>
  <c r="H145" i="24"/>
  <c r="H142" i="24"/>
  <c r="H109" i="24"/>
  <c r="J106" i="24"/>
  <c r="L105" i="24"/>
  <c r="H104" i="24"/>
  <c r="J102" i="24"/>
  <c r="H101" i="24"/>
  <c r="J99" i="24"/>
  <c r="H98" i="24"/>
  <c r="L41" i="24"/>
  <c r="L21" i="24"/>
  <c r="J20" i="24"/>
  <c r="H19" i="24"/>
  <c r="L18" i="24"/>
  <c r="J17" i="24"/>
  <c r="H16" i="24"/>
  <c r="N15" i="24"/>
  <c r="H15" i="24"/>
  <c r="N14" i="24"/>
  <c r="H14" i="24"/>
  <c r="N13" i="24"/>
  <c r="H13" i="24"/>
  <c r="N12" i="24"/>
  <c r="H12" i="24"/>
  <c r="N11" i="24"/>
  <c r="H11" i="24"/>
  <c r="N10" i="24"/>
  <c r="H10" i="24"/>
  <c r="N9" i="24"/>
  <c r="H9" i="24"/>
  <c r="F104" i="26"/>
  <c r="H60" i="25"/>
  <c r="H57" i="25"/>
  <c r="H54" i="25"/>
  <c r="F21" i="25"/>
  <c r="J17" i="25"/>
  <c r="H14" i="25"/>
  <c r="H11" i="25"/>
  <c r="J266" i="24"/>
  <c r="L264" i="24"/>
  <c r="H261" i="24"/>
  <c r="N259" i="24"/>
  <c r="H258" i="24"/>
  <c r="N256" i="24"/>
  <c r="H255" i="24"/>
  <c r="L197" i="24"/>
  <c r="J196" i="24"/>
  <c r="H195" i="24"/>
  <c r="N191" i="24"/>
  <c r="N190" i="24"/>
  <c r="N189" i="24"/>
  <c r="N188" i="24"/>
  <c r="N187" i="24"/>
  <c r="N186" i="24"/>
  <c r="N185" i="24"/>
  <c r="J153" i="24"/>
  <c r="L152" i="24"/>
  <c r="L149" i="24"/>
  <c r="L147" i="24"/>
  <c r="J146" i="24"/>
  <c r="N145" i="24"/>
  <c r="L144" i="24"/>
  <c r="J143" i="24"/>
  <c r="N142" i="24"/>
  <c r="L141" i="24"/>
  <c r="J108" i="24"/>
  <c r="H106" i="24"/>
  <c r="L103" i="24"/>
  <c r="N101" i="24"/>
  <c r="L100" i="24"/>
  <c r="N98" i="24"/>
  <c r="L97" i="24"/>
  <c r="H42" i="24"/>
  <c r="H40" i="24"/>
  <c r="L39" i="24"/>
  <c r="J38" i="24"/>
  <c r="J37" i="24"/>
  <c r="J36" i="24"/>
  <c r="J35" i="24"/>
  <c r="J34" i="24"/>
  <c r="J33" i="24"/>
  <c r="J32" i="24"/>
  <c r="J31" i="24"/>
  <c r="H59" i="25"/>
  <c r="H56" i="25"/>
  <c r="H53" i="25"/>
  <c r="H16" i="25"/>
  <c r="H13" i="25"/>
  <c r="H10" i="25"/>
  <c r="L267" i="24"/>
  <c r="H262" i="24"/>
  <c r="N260" i="24"/>
  <c r="H259" i="24"/>
  <c r="N257" i="24"/>
  <c r="H256" i="24"/>
  <c r="L219" i="24"/>
  <c r="H153" i="24"/>
  <c r="H152" i="24"/>
  <c r="L148" i="24"/>
  <c r="J147" i="24"/>
  <c r="N146" i="24"/>
  <c r="L145" i="24"/>
  <c r="J144" i="24"/>
  <c r="N143" i="24"/>
  <c r="L142" i="24"/>
  <c r="J141" i="24"/>
  <c r="L109" i="24"/>
  <c r="H108" i="24"/>
  <c r="J107" i="24"/>
  <c r="L104" i="24"/>
  <c r="N102" i="24"/>
  <c r="L101" i="24"/>
  <c r="N99" i="24"/>
  <c r="L98" i="24"/>
  <c r="J43" i="24"/>
  <c r="L40" i="24"/>
  <c r="J39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N101" i="25"/>
  <c r="N98" i="25"/>
  <c r="F62" i="25"/>
  <c r="N58" i="25"/>
  <c r="N55" i="25"/>
  <c r="H19" i="25"/>
  <c r="N15" i="25"/>
  <c r="N12" i="25"/>
  <c r="N9" i="25"/>
  <c r="L194" i="24"/>
  <c r="J193" i="24"/>
  <c r="H192" i="24"/>
  <c r="H191" i="24"/>
  <c r="H190" i="24"/>
  <c r="H189" i="24"/>
  <c r="H188" i="24"/>
  <c r="H187" i="24"/>
  <c r="H186" i="24"/>
  <c r="H185" i="24"/>
  <c r="J151" i="24"/>
  <c r="L150" i="24"/>
  <c r="H149" i="24"/>
  <c r="H147" i="24"/>
  <c r="H144" i="24"/>
  <c r="H141" i="24"/>
  <c r="L106" i="24"/>
  <c r="H105" i="24"/>
  <c r="J104" i="24"/>
  <c r="H103" i="24"/>
  <c r="J101" i="24"/>
  <c r="H100" i="24"/>
  <c r="J98" i="24"/>
  <c r="H97" i="24"/>
  <c r="L42" i="24"/>
  <c r="H21" i="24"/>
  <c r="L20" i="24"/>
  <c r="J19" i="24"/>
  <c r="H18" i="24"/>
  <c r="L17" i="24"/>
  <c r="J16" i="24"/>
  <c r="J15" i="24"/>
  <c r="J14" i="24"/>
  <c r="J13" i="24"/>
  <c r="J12" i="24"/>
  <c r="J11" i="24"/>
  <c r="J10" i="24"/>
  <c r="J9" i="24"/>
  <c r="C146" i="27"/>
  <c r="G160" i="26"/>
  <c r="F65" i="25"/>
  <c r="J61" i="25"/>
  <c r="H58" i="25"/>
  <c r="H55" i="25"/>
  <c r="L18" i="25"/>
  <c r="H15" i="25"/>
  <c r="H12" i="25"/>
  <c r="H265" i="24"/>
  <c r="J263" i="24"/>
  <c r="N261" i="24"/>
  <c r="H260" i="24"/>
  <c r="N258" i="24"/>
  <c r="H257" i="24"/>
  <c r="N255" i="24"/>
  <c r="L218" i="24"/>
  <c r="J217" i="24"/>
  <c r="H216" i="24"/>
  <c r="H151" i="24"/>
  <c r="J148" i="24"/>
  <c r="N147" i="24"/>
  <c r="L146" i="24"/>
  <c r="J145" i="24"/>
  <c r="N144" i="24"/>
  <c r="L143" i="24"/>
  <c r="J142" i="24"/>
  <c r="N141" i="24"/>
  <c r="J109" i="24"/>
  <c r="L108" i="24"/>
  <c r="H107" i="24"/>
  <c r="N103" i="24"/>
  <c r="L102" i="24"/>
  <c r="H63" i="25"/>
  <c r="J20" i="25"/>
  <c r="J214" i="24"/>
  <c r="J208" i="24"/>
  <c r="H125" i="24"/>
  <c r="L121" i="24"/>
  <c r="H102" i="24"/>
  <c r="J100" i="24"/>
  <c r="N102" i="25"/>
  <c r="N59" i="25"/>
  <c r="J213" i="24"/>
  <c r="J207" i="24"/>
  <c r="L151" i="24"/>
  <c r="L128" i="24"/>
  <c r="L124" i="24"/>
  <c r="J105" i="24"/>
  <c r="J40" i="24"/>
  <c r="L38" i="24"/>
  <c r="L35" i="24"/>
  <c r="L32" i="24"/>
  <c r="H17" i="24"/>
  <c r="L15" i="24"/>
  <c r="L12" i="24"/>
  <c r="L9" i="24"/>
  <c r="E49" i="22"/>
  <c r="C35" i="22"/>
  <c r="D120" i="21"/>
  <c r="D36" i="21"/>
  <c r="N99" i="25"/>
  <c r="N56" i="25"/>
  <c r="N13" i="25"/>
  <c r="H240" i="24"/>
  <c r="L233" i="24"/>
  <c r="H219" i="24"/>
  <c r="J212" i="24"/>
  <c r="H143" i="24"/>
  <c r="J120" i="24"/>
  <c r="E63" i="22"/>
  <c r="C49" i="22"/>
  <c r="D106" i="21"/>
  <c r="O22" i="21"/>
  <c r="N53" i="25"/>
  <c r="N10" i="25"/>
  <c r="L232" i="24"/>
  <c r="J211" i="24"/>
  <c r="H150" i="24"/>
  <c r="H146" i="24"/>
  <c r="J131" i="24"/>
  <c r="J123" i="24"/>
  <c r="L99" i="24"/>
  <c r="N97" i="24"/>
  <c r="L36" i="24"/>
  <c r="L33" i="24"/>
  <c r="H20" i="24"/>
  <c r="J18" i="24"/>
  <c r="L16" i="24"/>
  <c r="L13" i="24"/>
  <c r="L10" i="24"/>
  <c r="D92" i="21"/>
  <c r="J210" i="24"/>
  <c r="J149" i="24"/>
  <c r="J126" i="24"/>
  <c r="H119" i="24"/>
  <c r="L107" i="24"/>
  <c r="J103" i="24"/>
  <c r="H99" i="24"/>
  <c r="J97" i="24"/>
  <c r="J41" i="24"/>
  <c r="L236" i="24"/>
  <c r="L31" i="24"/>
  <c r="L14" i="24"/>
  <c r="E134" i="21"/>
  <c r="D22" i="21"/>
  <c r="L230" i="24"/>
  <c r="J241" i="24"/>
  <c r="H122" i="24"/>
  <c r="H130" i="24"/>
  <c r="H39" i="24"/>
  <c r="C78" i="21"/>
  <c r="E50" i="21"/>
  <c r="L37" i="24"/>
  <c r="J21" i="24"/>
  <c r="L11" i="24"/>
  <c r="L215" i="24"/>
  <c r="L19" i="24"/>
  <c r="F119" i="22"/>
  <c r="D148" i="21"/>
  <c r="F120" i="21"/>
  <c r="J209" i="24"/>
  <c r="H166" i="24"/>
  <c r="L34" i="24"/>
  <c r="C91" i="22"/>
  <c r="D64" i="21"/>
  <c r="F36" i="21"/>
  <c r="N100" i="24"/>
  <c r="G35" i="22"/>
  <c r="F63" i="19"/>
  <c r="F51" i="19"/>
  <c r="F21" i="19"/>
  <c r="F9" i="19"/>
  <c r="U22" i="18"/>
  <c r="O22" i="18"/>
  <c r="C22" i="18"/>
  <c r="T8" i="18"/>
  <c r="N8" i="18"/>
  <c r="L22" i="21"/>
  <c r="T22" i="18"/>
  <c r="N22" i="18"/>
  <c r="F49" i="19"/>
  <c r="F37" i="19"/>
  <c r="U50" i="18"/>
  <c r="O50" i="18"/>
  <c r="C50" i="18"/>
  <c r="T36" i="18"/>
  <c r="N36" i="18"/>
  <c r="E105" i="22"/>
  <c r="H43" i="24"/>
  <c r="D21" i="22"/>
  <c r="N37" i="19"/>
  <c r="E146" i="18"/>
  <c r="O92" i="18"/>
  <c r="O62" i="18"/>
  <c r="L50" i="18"/>
  <c r="O8" i="18"/>
  <c r="E79" i="16"/>
  <c r="E77" i="16"/>
  <c r="E51" i="16"/>
  <c r="E49" i="16"/>
  <c r="E23" i="16"/>
  <c r="T65" i="19"/>
  <c r="T35" i="19"/>
  <c r="L160" i="18"/>
  <c r="F106" i="18"/>
  <c r="L104" i="18"/>
  <c r="T78" i="18"/>
  <c r="F50" i="18"/>
  <c r="T48" i="18"/>
  <c r="O20" i="18"/>
  <c r="L8" i="18"/>
  <c r="C133" i="17"/>
  <c r="C107" i="17"/>
  <c r="C105" i="17"/>
  <c r="C79" i="17"/>
  <c r="C77" i="17"/>
  <c r="N49" i="19"/>
  <c r="M120" i="18"/>
  <c r="F104" i="18"/>
  <c r="C92" i="18"/>
  <c r="N78" i="18"/>
  <c r="C62" i="18"/>
  <c r="N48" i="18"/>
  <c r="K36" i="18"/>
  <c r="L20" i="18"/>
  <c r="C37" i="17"/>
  <c r="C35" i="17"/>
  <c r="R21" i="17"/>
  <c r="C21" i="17"/>
  <c r="R9" i="17"/>
  <c r="C9" i="17"/>
  <c r="F147" i="16"/>
  <c r="F121" i="16"/>
  <c r="F119" i="16"/>
  <c r="F93" i="16"/>
  <c r="F91" i="16"/>
  <c r="C77" i="16"/>
  <c r="F65" i="16"/>
  <c r="F63" i="16"/>
  <c r="C51" i="16"/>
  <c r="C49" i="16"/>
  <c r="F37" i="16"/>
  <c r="F35" i="16"/>
  <c r="C23" i="16"/>
  <c r="T77" i="19"/>
  <c r="T134" i="18"/>
  <c r="K90" i="18"/>
  <c r="E36" i="18"/>
  <c r="F8" i="18"/>
  <c r="F160" i="18"/>
  <c r="E163" i="14"/>
  <c r="E90" i="18"/>
  <c r="F20" i="18"/>
  <c r="U8" i="18"/>
  <c r="C8" i="18"/>
  <c r="U92" i="18"/>
  <c r="F93" i="17"/>
  <c r="F63" i="17"/>
  <c r="G163" i="14"/>
  <c r="G149" i="14"/>
  <c r="E121" i="14"/>
  <c r="G107" i="14"/>
  <c r="E79" i="14"/>
  <c r="G65" i="14"/>
  <c r="E37" i="14"/>
  <c r="D23" i="14"/>
  <c r="E133" i="17"/>
  <c r="E79" i="17"/>
  <c r="C49" i="17"/>
  <c r="C23" i="17"/>
  <c r="O9" i="17"/>
  <c r="D51" i="17"/>
  <c r="C147" i="16"/>
  <c r="C121" i="16"/>
  <c r="C91" i="16"/>
  <c r="C65" i="16"/>
  <c r="C35" i="16"/>
  <c r="F21" i="16"/>
  <c r="F9" i="16"/>
  <c r="G49" i="15"/>
  <c r="F163" i="14"/>
  <c r="F149" i="14"/>
  <c r="D121" i="14"/>
  <c r="F107" i="14"/>
  <c r="D79" i="14"/>
  <c r="F65" i="14"/>
  <c r="D37" i="14"/>
  <c r="C90" i="13"/>
  <c r="T23" i="19"/>
  <c r="F119" i="17"/>
  <c r="F65" i="17"/>
  <c r="F35" i="17"/>
  <c r="F9" i="17"/>
  <c r="F133" i="16"/>
  <c r="F107" i="16"/>
  <c r="F77" i="16"/>
  <c r="F51" i="16"/>
  <c r="C21" i="16"/>
  <c r="C9" i="16"/>
  <c r="G21" i="15"/>
  <c r="D163" i="14"/>
  <c r="E149" i="14"/>
  <c r="G135" i="14"/>
  <c r="E107" i="14"/>
  <c r="G93" i="14"/>
  <c r="E65" i="14"/>
  <c r="G51" i="14"/>
  <c r="G34" i="18"/>
  <c r="C20" i="18"/>
  <c r="F121" i="17"/>
  <c r="F91" i="17"/>
  <c r="C51" i="17"/>
  <c r="O21" i="17"/>
  <c r="C149" i="16"/>
  <c r="C119" i="16"/>
  <c r="C93" i="16"/>
  <c r="C63" i="16"/>
  <c r="C37" i="16"/>
  <c r="R21" i="16"/>
  <c r="R9" i="16"/>
  <c r="C119" i="15"/>
  <c r="C35" i="15"/>
  <c r="E21" i="15"/>
  <c r="E135" i="14"/>
  <c r="G121" i="14"/>
  <c r="E93" i="14"/>
  <c r="G79" i="14"/>
  <c r="E51" i="14"/>
  <c r="G37" i="14"/>
  <c r="O23" i="14"/>
  <c r="F23" i="14"/>
  <c r="G64" i="18"/>
  <c r="U62" i="18"/>
  <c r="E107" i="17"/>
  <c r="E77" i="17"/>
  <c r="F37" i="17"/>
  <c r="F21" i="17"/>
  <c r="F51" i="17"/>
  <c r="F161" i="16"/>
  <c r="F135" i="16"/>
  <c r="F105" i="16"/>
  <c r="E105" i="17"/>
  <c r="F79" i="16"/>
  <c r="F49" i="16"/>
  <c r="E105" i="15"/>
  <c r="D107" i="14"/>
  <c r="F51" i="14"/>
  <c r="G23" i="14"/>
  <c r="C62" i="13"/>
  <c r="R20" i="13"/>
  <c r="C20" i="13"/>
  <c r="A13" i="12"/>
  <c r="U12" i="12"/>
  <c r="A11" i="12"/>
  <c r="U10" i="12"/>
  <c r="U7" i="12"/>
  <c r="D54" i="12"/>
  <c r="D111" i="11"/>
  <c r="D108" i="11"/>
  <c r="D105" i="11"/>
  <c r="D102" i="11"/>
  <c r="D88" i="11"/>
  <c r="D85" i="11"/>
  <c r="D82" i="11"/>
  <c r="D79" i="11"/>
  <c r="Q20" i="9"/>
  <c r="K20" i="9"/>
  <c r="E20" i="9"/>
  <c r="Q18" i="9"/>
  <c r="K18" i="9"/>
  <c r="E18" i="9"/>
  <c r="Q16" i="9"/>
  <c r="K16" i="9"/>
  <c r="E16" i="9"/>
  <c r="Q14" i="9"/>
  <c r="K14" i="9"/>
  <c r="E14" i="9"/>
  <c r="Q12" i="9"/>
  <c r="K12" i="9"/>
  <c r="E12" i="9"/>
  <c r="Q10" i="9"/>
  <c r="K10" i="9"/>
  <c r="E10" i="9"/>
  <c r="U20" i="18"/>
  <c r="F121" i="14"/>
  <c r="D51" i="14"/>
  <c r="E23" i="14"/>
  <c r="G34" i="13"/>
  <c r="P20" i="13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M21" i="9"/>
  <c r="G21" i="9"/>
  <c r="M19" i="9"/>
  <c r="G19" i="9"/>
  <c r="M17" i="9"/>
  <c r="G17" i="9"/>
  <c r="M15" i="9"/>
  <c r="G15" i="9"/>
  <c r="M13" i="9"/>
  <c r="G13" i="9"/>
  <c r="M11" i="9"/>
  <c r="G11" i="9"/>
  <c r="M9" i="9"/>
  <c r="G9" i="9"/>
  <c r="F23" i="16"/>
  <c r="O21" i="16"/>
  <c r="O9" i="16"/>
  <c r="F119" i="15"/>
  <c r="C77" i="15"/>
  <c r="F21" i="15"/>
  <c r="F135" i="14"/>
  <c r="D65" i="14"/>
  <c r="G146" i="13"/>
  <c r="G118" i="13"/>
  <c r="G90" i="13"/>
  <c r="E34" i="13"/>
  <c r="U56" i="12"/>
  <c r="U53" i="12"/>
  <c r="U50" i="12"/>
  <c r="U44" i="12"/>
  <c r="U35" i="12"/>
  <c r="U9" i="12"/>
  <c r="D56" i="12"/>
  <c r="U6" i="12"/>
  <c r="D53" i="12"/>
  <c r="D113" i="11"/>
  <c r="D110" i="11"/>
  <c r="D107" i="11"/>
  <c r="D104" i="11"/>
  <c r="D101" i="11"/>
  <c r="D90" i="11"/>
  <c r="D87" i="11"/>
  <c r="G133" i="15"/>
  <c r="D149" i="14"/>
  <c r="F93" i="14"/>
  <c r="P23" i="14"/>
  <c r="G62" i="13"/>
  <c r="G20" i="13"/>
  <c r="D112" i="11"/>
  <c r="D109" i="11"/>
  <c r="D106" i="11"/>
  <c r="D103" i="11"/>
  <c r="D100" i="11"/>
  <c r="D89" i="11"/>
  <c r="D86" i="11"/>
  <c r="D83" i="11"/>
  <c r="D80" i="11"/>
  <c r="D77" i="11"/>
  <c r="M20" i="9"/>
  <c r="G20" i="9"/>
  <c r="M18" i="9"/>
  <c r="G18" i="9"/>
  <c r="M16" i="9"/>
  <c r="G16" i="9"/>
  <c r="M14" i="9"/>
  <c r="G14" i="9"/>
  <c r="M12" i="9"/>
  <c r="G12" i="9"/>
  <c r="M10" i="9"/>
  <c r="G10" i="9"/>
  <c r="D93" i="14"/>
  <c r="F37" i="14"/>
  <c r="E62" i="13"/>
  <c r="E20" i="13"/>
  <c r="G53" i="12"/>
  <c r="D65" i="11"/>
  <c r="D62" i="11"/>
  <c r="D59" i="11"/>
  <c r="D56" i="11"/>
  <c r="D42" i="11"/>
  <c r="D39" i="11"/>
  <c r="D36" i="11"/>
  <c r="D33" i="11"/>
  <c r="D19" i="11"/>
  <c r="D16" i="11"/>
  <c r="D13" i="11"/>
  <c r="D10" i="11"/>
  <c r="O21" i="9"/>
  <c r="I21" i="9"/>
  <c r="O19" i="9"/>
  <c r="I19" i="9"/>
  <c r="O17" i="9"/>
  <c r="I17" i="9"/>
  <c r="O15" i="9"/>
  <c r="I15" i="9"/>
  <c r="O13" i="9"/>
  <c r="I13" i="9"/>
  <c r="O11" i="9"/>
  <c r="I11" i="9"/>
  <c r="O9" i="9"/>
  <c r="I9" i="9"/>
  <c r="E146" i="13"/>
  <c r="U43" i="12"/>
  <c r="C53" i="12"/>
  <c r="D66" i="11"/>
  <c r="D57" i="11"/>
  <c r="D17" i="11"/>
  <c r="D8" i="11"/>
  <c r="N101" i="10"/>
  <c r="N98" i="10"/>
  <c r="N58" i="10"/>
  <c r="N55" i="10"/>
  <c r="L18" i="10"/>
  <c r="N13" i="10"/>
  <c r="N10" i="10"/>
  <c r="O18" i="9"/>
  <c r="I16" i="9"/>
  <c r="O12" i="9"/>
  <c r="I10" i="9"/>
  <c r="L21" i="8"/>
  <c r="J20" i="8"/>
  <c r="H19" i="8"/>
  <c r="L18" i="8"/>
  <c r="J17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U55" i="12"/>
  <c r="D37" i="11"/>
  <c r="J82" i="10"/>
  <c r="E11" i="9"/>
  <c r="L241" i="8"/>
  <c r="N232" i="8"/>
  <c r="L217" i="8"/>
  <c r="L188" i="8"/>
  <c r="H41" i="8"/>
  <c r="H38" i="8"/>
  <c r="N35" i="8"/>
  <c r="N33" i="8"/>
  <c r="N31" i="8"/>
  <c r="F18" i="2"/>
  <c r="C161" i="15"/>
  <c r="F79" i="14"/>
  <c r="E118" i="13"/>
  <c r="F48" i="13"/>
  <c r="U48" i="12"/>
  <c r="U21" i="12"/>
  <c r="D81" i="11"/>
  <c r="D40" i="11"/>
  <c r="D31" i="11"/>
  <c r="J81" i="10"/>
  <c r="J78" i="10"/>
  <c r="J75" i="10"/>
  <c r="E21" i="9"/>
  <c r="Q19" i="9"/>
  <c r="K17" i="9"/>
  <c r="E15" i="9"/>
  <c r="Q13" i="9"/>
  <c r="K11" i="9"/>
  <c r="E9" i="9"/>
  <c r="H43" i="8"/>
  <c r="L42" i="8"/>
  <c r="J41" i="8"/>
  <c r="H40" i="8"/>
  <c r="L39" i="8"/>
  <c r="J38" i="8"/>
  <c r="J37" i="8"/>
  <c r="J36" i="8"/>
  <c r="J35" i="8"/>
  <c r="J34" i="8"/>
  <c r="J33" i="8"/>
  <c r="J32" i="8"/>
  <c r="J31" i="8"/>
  <c r="U39" i="12"/>
  <c r="U24" i="12"/>
  <c r="U15" i="12"/>
  <c r="J79" i="10"/>
  <c r="K19" i="9"/>
  <c r="K13" i="9"/>
  <c r="L261" i="8"/>
  <c r="N233" i="8"/>
  <c r="N229" i="8"/>
  <c r="L185" i="8"/>
  <c r="L163" i="8"/>
  <c r="J42" i="8"/>
  <c r="J39" i="8"/>
  <c r="N36" i="8"/>
  <c r="H34" i="8"/>
  <c r="H32" i="8"/>
  <c r="D135" i="14"/>
  <c r="E90" i="13"/>
  <c r="U34" i="12"/>
  <c r="A14" i="12"/>
  <c r="C56" i="12"/>
  <c r="G54" i="12"/>
  <c r="D63" i="11"/>
  <c r="D54" i="11"/>
  <c r="D14" i="11"/>
  <c r="N102" i="10"/>
  <c r="N99" i="10"/>
  <c r="N59" i="10"/>
  <c r="N56" i="10"/>
  <c r="N53" i="10"/>
  <c r="L21" i="10"/>
  <c r="N14" i="10"/>
  <c r="N11" i="10"/>
  <c r="O20" i="9"/>
  <c r="I18" i="9"/>
  <c r="O14" i="9"/>
  <c r="I12" i="9"/>
  <c r="J21" i="8"/>
  <c r="H20" i="8"/>
  <c r="L19" i="8"/>
  <c r="J18" i="8"/>
  <c r="H17" i="8"/>
  <c r="L16" i="8"/>
  <c r="L15" i="8"/>
  <c r="L14" i="8"/>
  <c r="L13" i="8"/>
  <c r="L12" i="8"/>
  <c r="L11" i="8"/>
  <c r="L10" i="8"/>
  <c r="L9" i="8"/>
  <c r="A12" i="12"/>
  <c r="D78" i="11"/>
  <c r="J76" i="10"/>
  <c r="Q15" i="9"/>
  <c r="L256" i="8"/>
  <c r="N234" i="8"/>
  <c r="N230" i="8"/>
  <c r="L191" i="8"/>
  <c r="L166" i="8"/>
  <c r="L43" i="8"/>
  <c r="N37" i="8"/>
  <c r="H36" i="8"/>
  <c r="N34" i="8"/>
  <c r="N32" i="8"/>
  <c r="U13" i="12"/>
  <c r="D60" i="11"/>
  <c r="D20" i="11"/>
  <c r="D11" i="11"/>
  <c r="N103" i="10"/>
  <c r="N100" i="10"/>
  <c r="N97" i="10"/>
  <c r="N57" i="10"/>
  <c r="N54" i="10"/>
  <c r="N15" i="10"/>
  <c r="N12" i="10"/>
  <c r="N9" i="10"/>
  <c r="I20" i="9"/>
  <c r="O16" i="9"/>
  <c r="I14" i="9"/>
  <c r="O10" i="9"/>
  <c r="H21" i="8"/>
  <c r="L20" i="8"/>
  <c r="J19" i="8"/>
  <c r="H18" i="8"/>
  <c r="L17" i="8"/>
  <c r="J16" i="8"/>
  <c r="J15" i="8"/>
  <c r="J14" i="8"/>
  <c r="J13" i="8"/>
  <c r="J12" i="8"/>
  <c r="J11" i="8"/>
  <c r="J10" i="8"/>
  <c r="J9" i="8"/>
  <c r="E18" i="2"/>
  <c r="C34" i="13"/>
  <c r="U30" i="12"/>
  <c r="U18" i="12"/>
  <c r="U11" i="12"/>
  <c r="D84" i="11"/>
  <c r="D43" i="11"/>
  <c r="D34" i="11"/>
  <c r="J85" i="10"/>
  <c r="J80" i="10"/>
  <c r="J77" i="10"/>
  <c r="K21" i="9"/>
  <c r="E19" i="9"/>
  <c r="Q17" i="9"/>
  <c r="K15" i="9"/>
  <c r="E13" i="9"/>
  <c r="Q11" i="9"/>
  <c r="K9" i="9"/>
  <c r="J43" i="8"/>
  <c r="H42" i="8"/>
  <c r="L41" i="8"/>
  <c r="J40" i="8"/>
  <c r="H39" i="8"/>
  <c r="L38" i="8"/>
  <c r="L37" i="8"/>
  <c r="L36" i="8"/>
  <c r="L35" i="8"/>
  <c r="L34" i="8"/>
  <c r="L33" i="8"/>
  <c r="L32" i="8"/>
  <c r="L31" i="8"/>
  <c r="E17" i="9"/>
  <c r="Q9" i="9"/>
  <c r="N235" i="8"/>
  <c r="N231" i="8"/>
  <c r="L169" i="8"/>
  <c r="L40" i="8"/>
  <c r="H37" i="8"/>
  <c r="H35" i="8"/>
  <c r="H33" i="8"/>
  <c r="H31" i="8"/>
  <c r="H17" i="2"/>
  <c r="J105" i="10"/>
  <c r="L86" i="8"/>
  <c r="L258" i="8"/>
  <c r="L152" i="8"/>
  <c r="J17" i="10"/>
  <c r="G57" i="12" l="1"/>
  <c r="D57" i="12"/>
  <c r="H10" i="35"/>
  <c r="AB12" i="35"/>
  <c r="V13" i="35"/>
  <c r="H15" i="35"/>
  <c r="J170" i="30"/>
  <c r="F171" i="30"/>
  <c r="L171" i="30"/>
  <c r="J18" i="33"/>
  <c r="J57" i="33"/>
  <c r="J79" i="33"/>
  <c r="J101" i="33"/>
  <c r="AB9" i="35"/>
  <c r="AB13" i="35"/>
  <c r="V14" i="35"/>
  <c r="H16" i="35"/>
  <c r="J14" i="33"/>
  <c r="H16" i="33"/>
  <c r="F19" i="33"/>
  <c r="H33" i="33"/>
  <c r="J34" i="33"/>
  <c r="F41" i="33"/>
  <c r="J42" i="33"/>
  <c r="F53" i="33"/>
  <c r="H54" i="33"/>
  <c r="J55" i="33"/>
  <c r="J63" i="33"/>
  <c r="F80" i="33"/>
  <c r="H81" i="33"/>
  <c r="J82" i="33"/>
  <c r="H99" i="33"/>
  <c r="N9" i="35"/>
  <c r="AB10" i="35"/>
  <c r="V11" i="35"/>
  <c r="N12" i="35"/>
  <c r="H13" i="35"/>
  <c r="AB16" i="35"/>
  <c r="V17" i="35"/>
  <c r="J143" i="3"/>
  <c r="L143" i="3"/>
  <c r="K143" i="3"/>
  <c r="L24" i="2"/>
  <c r="K24" i="2"/>
  <c r="J24" i="2"/>
  <c r="W15" i="5"/>
  <c r="V15" i="5"/>
  <c r="T15" i="5"/>
  <c r="S15" i="5"/>
  <c r="U15" i="5"/>
  <c r="K47" i="6"/>
  <c r="J47" i="6"/>
  <c r="I47" i="6"/>
  <c r="K59" i="3"/>
  <c r="J59" i="3"/>
  <c r="L49" i="2"/>
  <c r="K49" i="2"/>
  <c r="J49" i="2"/>
  <c r="G187" i="3"/>
  <c r="S49" i="6"/>
  <c r="R49" i="6"/>
  <c r="Q49" i="6"/>
  <c r="J74" i="2"/>
  <c r="L74" i="2"/>
  <c r="K74" i="2"/>
  <c r="M52" i="5"/>
  <c r="L52" i="5"/>
  <c r="K52" i="5"/>
  <c r="J52" i="5"/>
  <c r="I52" i="5"/>
  <c r="H43" i="2"/>
  <c r="L89" i="3"/>
  <c r="K89" i="3"/>
  <c r="J89" i="3"/>
  <c r="L104" i="3"/>
  <c r="I115" i="3"/>
  <c r="K104" i="3"/>
  <c r="J104" i="3"/>
  <c r="L110" i="3"/>
  <c r="I121" i="3"/>
  <c r="K110" i="3"/>
  <c r="J110" i="3"/>
  <c r="L163" i="3"/>
  <c r="K163" i="3"/>
  <c r="J163" i="3"/>
  <c r="L169" i="3"/>
  <c r="K169" i="3"/>
  <c r="J169" i="3"/>
  <c r="L178" i="3"/>
  <c r="K178" i="3"/>
  <c r="I189" i="3"/>
  <c r="J178" i="3"/>
  <c r="L213" i="3"/>
  <c r="K213" i="3"/>
  <c r="J213" i="3"/>
  <c r="K31" i="5"/>
  <c r="J31" i="5"/>
  <c r="I31" i="5"/>
  <c r="M31" i="5"/>
  <c r="L31" i="5"/>
  <c r="K33" i="5"/>
  <c r="J33" i="5"/>
  <c r="I33" i="5"/>
  <c r="M33" i="5"/>
  <c r="L33" i="5"/>
  <c r="K35" i="5"/>
  <c r="J35" i="5"/>
  <c r="I35" i="5"/>
  <c r="M35" i="5"/>
  <c r="L35" i="5"/>
  <c r="S46" i="6"/>
  <c r="R46" i="6"/>
  <c r="Q46" i="6"/>
  <c r="K22" i="12"/>
  <c r="J22" i="12"/>
  <c r="I22" i="12"/>
  <c r="L22" i="12"/>
  <c r="V38" i="12"/>
  <c r="T38" i="12"/>
  <c r="S38" i="12"/>
  <c r="M68" i="15"/>
  <c r="L68" i="15"/>
  <c r="J68" i="15"/>
  <c r="I68" i="15"/>
  <c r="K68" i="15"/>
  <c r="L62" i="2"/>
  <c r="K62" i="2"/>
  <c r="J62" i="2"/>
  <c r="L73" i="2"/>
  <c r="K73" i="2"/>
  <c r="J73" i="2"/>
  <c r="L95" i="3"/>
  <c r="K95" i="3"/>
  <c r="J95" i="3"/>
  <c r="L101" i="3"/>
  <c r="K101" i="3"/>
  <c r="J101" i="3"/>
  <c r="G122" i="3"/>
  <c r="L145" i="3"/>
  <c r="K145" i="3"/>
  <c r="J145" i="3"/>
  <c r="L157" i="3"/>
  <c r="K157" i="3"/>
  <c r="J157" i="3"/>
  <c r="L175" i="3"/>
  <c r="K175" i="3"/>
  <c r="J175" i="3"/>
  <c r="I186" i="3"/>
  <c r="L184" i="3"/>
  <c r="K184" i="3"/>
  <c r="I195" i="3"/>
  <c r="J184" i="3"/>
  <c r="L210" i="3"/>
  <c r="K210" i="3"/>
  <c r="J210" i="3"/>
  <c r="L216" i="3"/>
  <c r="K216" i="3"/>
  <c r="J216" i="3"/>
  <c r="J7" i="2"/>
  <c r="L7" i="2"/>
  <c r="K7" i="2"/>
  <c r="L10" i="2"/>
  <c r="K10" i="2"/>
  <c r="J10" i="2"/>
  <c r="L13" i="2"/>
  <c r="J13" i="2"/>
  <c r="K13" i="2"/>
  <c r="J16" i="2"/>
  <c r="K16" i="2"/>
  <c r="L22" i="2"/>
  <c r="K22" i="2"/>
  <c r="J22" i="2"/>
  <c r="G43" i="2"/>
  <c r="H68" i="2"/>
  <c r="F69" i="2"/>
  <c r="F113" i="3"/>
  <c r="H115" i="3"/>
  <c r="F116" i="3"/>
  <c r="H118" i="3"/>
  <c r="F119" i="3"/>
  <c r="H121" i="3"/>
  <c r="F122" i="3"/>
  <c r="T20" i="12"/>
  <c r="S20" i="12"/>
  <c r="V20" i="12"/>
  <c r="S33" i="12"/>
  <c r="V33" i="12"/>
  <c r="T33" i="12"/>
  <c r="K47" i="12"/>
  <c r="I47" i="12"/>
  <c r="L47" i="12"/>
  <c r="J47" i="12"/>
  <c r="I34" i="14"/>
  <c r="J34" i="14"/>
  <c r="I63" i="14"/>
  <c r="J63" i="14"/>
  <c r="I92" i="14"/>
  <c r="J92" i="14"/>
  <c r="I151" i="14"/>
  <c r="J151" i="14"/>
  <c r="L80" i="3"/>
  <c r="K80" i="3"/>
  <c r="J80" i="3"/>
  <c r="L92" i="3"/>
  <c r="K92" i="3"/>
  <c r="J92" i="3"/>
  <c r="G116" i="3"/>
  <c r="L139" i="3"/>
  <c r="K139" i="3"/>
  <c r="J139" i="3"/>
  <c r="E188" i="3"/>
  <c r="E194" i="3"/>
  <c r="K23" i="5"/>
  <c r="J23" i="5"/>
  <c r="I23" i="5"/>
  <c r="M23" i="5"/>
  <c r="L23" i="5"/>
  <c r="K51" i="5"/>
  <c r="J51" i="5"/>
  <c r="I51" i="5"/>
  <c r="M51" i="5"/>
  <c r="L51" i="5"/>
  <c r="K7" i="6"/>
  <c r="J7" i="6"/>
  <c r="I7" i="6"/>
  <c r="S15" i="6"/>
  <c r="R15" i="6"/>
  <c r="Q15" i="6"/>
  <c r="S40" i="6"/>
  <c r="R40" i="6"/>
  <c r="Q40" i="6"/>
  <c r="K44" i="6"/>
  <c r="J44" i="6"/>
  <c r="I44" i="6"/>
  <c r="K50" i="12"/>
  <c r="I50" i="12"/>
  <c r="L50" i="12"/>
  <c r="J50" i="12"/>
  <c r="K19" i="12"/>
  <c r="J19" i="12"/>
  <c r="I19" i="12"/>
  <c r="L19" i="12"/>
  <c r="S57" i="12"/>
  <c r="V57" i="12"/>
  <c r="T57" i="12"/>
  <c r="R8" i="6"/>
  <c r="Q8" i="6"/>
  <c r="S8" i="6"/>
  <c r="T17" i="12"/>
  <c r="S17" i="12"/>
  <c r="V17" i="12"/>
  <c r="T26" i="12"/>
  <c r="S26" i="12"/>
  <c r="V26" i="12"/>
  <c r="K29" i="12"/>
  <c r="I29" i="12"/>
  <c r="L29" i="12"/>
  <c r="J29" i="12"/>
  <c r="S42" i="12"/>
  <c r="V42" i="12"/>
  <c r="T42" i="12"/>
  <c r="S54" i="12"/>
  <c r="V54" i="12"/>
  <c r="T54" i="12"/>
  <c r="I25" i="14"/>
  <c r="J25" i="14"/>
  <c r="I54" i="14"/>
  <c r="J54" i="14"/>
  <c r="I83" i="14"/>
  <c r="J83" i="14"/>
  <c r="I112" i="14"/>
  <c r="J112" i="14"/>
  <c r="H149" i="14"/>
  <c r="I141" i="14"/>
  <c r="J141" i="14"/>
  <c r="G69" i="2"/>
  <c r="L83" i="3"/>
  <c r="K83" i="3"/>
  <c r="J83" i="3"/>
  <c r="G113" i="3"/>
  <c r="G119" i="3"/>
  <c r="L136" i="3"/>
  <c r="K136" i="3"/>
  <c r="J136" i="3"/>
  <c r="L142" i="3"/>
  <c r="K142" i="3"/>
  <c r="J142" i="3"/>
  <c r="L154" i="3"/>
  <c r="K154" i="3"/>
  <c r="J154" i="3"/>
  <c r="L160" i="3"/>
  <c r="K160" i="3"/>
  <c r="J160" i="3"/>
  <c r="L166" i="3"/>
  <c r="K166" i="3"/>
  <c r="J166" i="3"/>
  <c r="L172" i="3"/>
  <c r="K172" i="3"/>
  <c r="J172" i="3"/>
  <c r="E191" i="3"/>
  <c r="K25" i="5"/>
  <c r="J25" i="5"/>
  <c r="I25" i="5"/>
  <c r="M25" i="5"/>
  <c r="L25" i="5"/>
  <c r="K27" i="5"/>
  <c r="J27" i="5"/>
  <c r="I27" i="5"/>
  <c r="M27" i="5"/>
  <c r="L27" i="5"/>
  <c r="K29" i="5"/>
  <c r="J29" i="5"/>
  <c r="I29" i="5"/>
  <c r="M29" i="5"/>
  <c r="L29" i="5"/>
  <c r="K39" i="5"/>
  <c r="J39" i="5"/>
  <c r="I39" i="5"/>
  <c r="M39" i="5"/>
  <c r="L39" i="5"/>
  <c r="K41" i="5"/>
  <c r="J41" i="5"/>
  <c r="I41" i="5"/>
  <c r="M41" i="5"/>
  <c r="L41" i="5"/>
  <c r="K45" i="5"/>
  <c r="J45" i="5"/>
  <c r="I45" i="5"/>
  <c r="M45" i="5"/>
  <c r="L45" i="5"/>
  <c r="K49" i="5"/>
  <c r="J49" i="5"/>
  <c r="I49" i="5"/>
  <c r="M49" i="5"/>
  <c r="L49" i="5"/>
  <c r="S9" i="6"/>
  <c r="R9" i="6"/>
  <c r="Q9" i="6"/>
  <c r="K13" i="6"/>
  <c r="J13" i="6"/>
  <c r="I13" i="6"/>
  <c r="S22" i="6"/>
  <c r="R22" i="6"/>
  <c r="Q22" i="6"/>
  <c r="K26" i="6"/>
  <c r="J26" i="6"/>
  <c r="I26" i="6"/>
  <c r="S34" i="6"/>
  <c r="R34" i="6"/>
  <c r="Q34" i="6"/>
  <c r="K38" i="6"/>
  <c r="J38" i="6"/>
  <c r="I38" i="6"/>
  <c r="K50" i="6"/>
  <c r="J50" i="6"/>
  <c r="I50" i="6"/>
  <c r="S49" i="12"/>
  <c r="T49" i="12"/>
  <c r="V49" i="12"/>
  <c r="K16" i="12"/>
  <c r="J16" i="12"/>
  <c r="I16" i="12"/>
  <c r="L16" i="12"/>
  <c r="K25" i="12"/>
  <c r="J25" i="12"/>
  <c r="I25" i="12"/>
  <c r="L25" i="12"/>
  <c r="V29" i="12"/>
  <c r="T29" i="12"/>
  <c r="S29" i="12"/>
  <c r="K43" i="12"/>
  <c r="L43" i="12"/>
  <c r="J43" i="12"/>
  <c r="I43" i="12"/>
  <c r="S51" i="12"/>
  <c r="V51" i="12"/>
  <c r="T51" i="12"/>
  <c r="I18" i="14"/>
  <c r="J18" i="14"/>
  <c r="L59" i="2"/>
  <c r="K59" i="2"/>
  <c r="J59" i="2"/>
  <c r="L65" i="2"/>
  <c r="K65" i="2"/>
  <c r="J65" i="2"/>
  <c r="I68" i="2"/>
  <c r="L86" i="3"/>
  <c r="K86" i="3"/>
  <c r="J86" i="3"/>
  <c r="L98" i="3"/>
  <c r="K98" i="3"/>
  <c r="J98" i="3"/>
  <c r="L107" i="3"/>
  <c r="K107" i="3"/>
  <c r="J107" i="3"/>
  <c r="I118" i="3"/>
  <c r="L181" i="3"/>
  <c r="K181" i="3"/>
  <c r="J181" i="3"/>
  <c r="I192" i="3"/>
  <c r="K37" i="5"/>
  <c r="J37" i="5"/>
  <c r="I37" i="5"/>
  <c r="M37" i="5"/>
  <c r="L37" i="5"/>
  <c r="K43" i="5"/>
  <c r="J43" i="5"/>
  <c r="I43" i="5"/>
  <c r="M43" i="5"/>
  <c r="L43" i="5"/>
  <c r="K47" i="5"/>
  <c r="J47" i="5"/>
  <c r="I47" i="5"/>
  <c r="M47" i="5"/>
  <c r="L47" i="5"/>
  <c r="K20" i="6"/>
  <c r="J20" i="6"/>
  <c r="I20" i="6"/>
  <c r="S28" i="6"/>
  <c r="R28" i="6"/>
  <c r="Q28" i="6"/>
  <c r="K32" i="6"/>
  <c r="J32" i="6"/>
  <c r="I32" i="6"/>
  <c r="S52" i="6"/>
  <c r="R52" i="6"/>
  <c r="Q52" i="6"/>
  <c r="K34" i="12"/>
  <c r="L34" i="12"/>
  <c r="J34" i="12"/>
  <c r="I34" i="12"/>
  <c r="V47" i="12"/>
  <c r="T47" i="12"/>
  <c r="S47" i="12"/>
  <c r="T23" i="12"/>
  <c r="S23" i="12"/>
  <c r="V23" i="12"/>
  <c r="K38" i="12"/>
  <c r="I38" i="12"/>
  <c r="L38" i="12"/>
  <c r="J38" i="12"/>
  <c r="I12" i="14"/>
  <c r="J12" i="14"/>
  <c r="I44" i="14"/>
  <c r="J44" i="14"/>
  <c r="I73" i="14"/>
  <c r="J73" i="14"/>
  <c r="I102" i="14"/>
  <c r="J102" i="14"/>
  <c r="I131" i="14"/>
  <c r="J131" i="14"/>
  <c r="J10" i="15"/>
  <c r="I10" i="15"/>
  <c r="M10" i="15"/>
  <c r="K10" i="15"/>
  <c r="L10" i="15"/>
  <c r="M126" i="15"/>
  <c r="L126" i="15"/>
  <c r="J126" i="15"/>
  <c r="I126" i="15"/>
  <c r="K126" i="15"/>
  <c r="W8" i="13"/>
  <c r="U8" i="13"/>
  <c r="V8" i="13"/>
  <c r="W10" i="13"/>
  <c r="U10" i="13"/>
  <c r="V10" i="13"/>
  <c r="W12" i="13"/>
  <c r="U12" i="13"/>
  <c r="V12" i="13"/>
  <c r="T20" i="13"/>
  <c r="W14" i="13"/>
  <c r="U14" i="13"/>
  <c r="V14" i="13"/>
  <c r="W16" i="13"/>
  <c r="U16" i="13"/>
  <c r="V16" i="13"/>
  <c r="W18" i="13"/>
  <c r="U18" i="13"/>
  <c r="V18" i="13"/>
  <c r="I14" i="14"/>
  <c r="J14" i="14"/>
  <c r="I20" i="14"/>
  <c r="J20" i="14"/>
  <c r="I31" i="14"/>
  <c r="J31" i="14"/>
  <c r="I41" i="14"/>
  <c r="J41" i="14"/>
  <c r="I50" i="14"/>
  <c r="J50" i="14"/>
  <c r="I60" i="14"/>
  <c r="J60" i="14"/>
  <c r="I70" i="14"/>
  <c r="J70" i="14"/>
  <c r="I89" i="14"/>
  <c r="J89" i="14"/>
  <c r="H107" i="14"/>
  <c r="I99" i="14"/>
  <c r="J99" i="14"/>
  <c r="I109" i="14"/>
  <c r="J109" i="14"/>
  <c r="I118" i="14"/>
  <c r="J118" i="14"/>
  <c r="I128" i="14"/>
  <c r="J128" i="14"/>
  <c r="I138" i="14"/>
  <c r="J138" i="14"/>
  <c r="I147" i="14"/>
  <c r="J147" i="14"/>
  <c r="I155" i="14"/>
  <c r="H163" i="14"/>
  <c r="J155" i="14"/>
  <c r="J158" i="14"/>
  <c r="I158" i="14"/>
  <c r="L15" i="15"/>
  <c r="K15" i="15"/>
  <c r="M15" i="15"/>
  <c r="I15" i="15"/>
  <c r="J15" i="15"/>
  <c r="J19" i="15"/>
  <c r="I19" i="15"/>
  <c r="M19" i="15"/>
  <c r="K19" i="15"/>
  <c r="L19" i="15"/>
  <c r="M87" i="15"/>
  <c r="L87" i="15"/>
  <c r="J87" i="15"/>
  <c r="I87" i="15"/>
  <c r="K87" i="15"/>
  <c r="M145" i="15"/>
  <c r="L145" i="15"/>
  <c r="J145" i="15"/>
  <c r="I145" i="15"/>
  <c r="K145" i="15"/>
  <c r="J29" i="14"/>
  <c r="I29" i="14"/>
  <c r="H37" i="14"/>
  <c r="J39" i="14"/>
  <c r="I39" i="14"/>
  <c r="J48" i="14"/>
  <c r="I48" i="14"/>
  <c r="J58" i="14"/>
  <c r="I58" i="14"/>
  <c r="J68" i="14"/>
  <c r="I68" i="14"/>
  <c r="J77" i="14"/>
  <c r="I77" i="14"/>
  <c r="J87" i="14"/>
  <c r="I87" i="14"/>
  <c r="J97" i="14"/>
  <c r="I97" i="14"/>
  <c r="J106" i="14"/>
  <c r="I106" i="14"/>
  <c r="J116" i="14"/>
  <c r="I116" i="14"/>
  <c r="J126" i="14"/>
  <c r="I126" i="14"/>
  <c r="J145" i="14"/>
  <c r="I145" i="14"/>
  <c r="M61" i="15"/>
  <c r="L61" i="15"/>
  <c r="J61" i="15"/>
  <c r="I61" i="15"/>
  <c r="K61" i="15"/>
  <c r="J7" i="12"/>
  <c r="I7" i="12"/>
  <c r="H54" i="12"/>
  <c r="L7" i="12"/>
  <c r="K7" i="12"/>
  <c r="J10" i="12"/>
  <c r="I10" i="12"/>
  <c r="L10" i="12"/>
  <c r="K10" i="12"/>
  <c r="J12" i="12"/>
  <c r="I12" i="12"/>
  <c r="L12" i="12"/>
  <c r="K12" i="12"/>
  <c r="J14" i="12"/>
  <c r="I14" i="12"/>
  <c r="L14" i="12"/>
  <c r="K14" i="12"/>
  <c r="I30" i="12"/>
  <c r="K30" i="12"/>
  <c r="J30" i="12"/>
  <c r="L30" i="12"/>
  <c r="I39" i="12"/>
  <c r="K39" i="12"/>
  <c r="J39" i="12"/>
  <c r="L39" i="12"/>
  <c r="I48" i="12"/>
  <c r="K48" i="12"/>
  <c r="J48" i="12"/>
  <c r="L48" i="12"/>
  <c r="I51" i="12"/>
  <c r="K51" i="12"/>
  <c r="L51" i="12"/>
  <c r="J51" i="12"/>
  <c r="W9" i="13"/>
  <c r="U9" i="13"/>
  <c r="V9" i="13"/>
  <c r="W11" i="13"/>
  <c r="U11" i="13"/>
  <c r="V11" i="13"/>
  <c r="W13" i="13"/>
  <c r="U13" i="13"/>
  <c r="V13" i="13"/>
  <c r="W15" i="13"/>
  <c r="U15" i="13"/>
  <c r="V15" i="13"/>
  <c r="W17" i="13"/>
  <c r="U17" i="13"/>
  <c r="V17" i="13"/>
  <c r="W19" i="13"/>
  <c r="U19" i="13"/>
  <c r="V19" i="13"/>
  <c r="K23" i="13"/>
  <c r="I23" i="13"/>
  <c r="J23" i="13"/>
  <c r="K27" i="13"/>
  <c r="I27" i="13"/>
  <c r="J27" i="13"/>
  <c r="K31" i="13"/>
  <c r="I31" i="13"/>
  <c r="J31" i="13"/>
  <c r="K36" i="13"/>
  <c r="I36" i="13"/>
  <c r="J36" i="13"/>
  <c r="K40" i="13"/>
  <c r="I40" i="13"/>
  <c r="J40" i="13"/>
  <c r="H48" i="13"/>
  <c r="K44" i="13"/>
  <c r="I44" i="13"/>
  <c r="J44" i="13"/>
  <c r="K53" i="13"/>
  <c r="I53" i="13"/>
  <c r="J53" i="13"/>
  <c r="J32" i="14"/>
  <c r="I32" i="14"/>
  <c r="J42" i="14"/>
  <c r="I42" i="14"/>
  <c r="J61" i="14"/>
  <c r="I61" i="14"/>
  <c r="J71" i="14"/>
  <c r="I71" i="14"/>
  <c r="H79" i="14"/>
  <c r="J81" i="14"/>
  <c r="I81" i="14"/>
  <c r="J90" i="14"/>
  <c r="I90" i="14"/>
  <c r="J100" i="14"/>
  <c r="I100" i="14"/>
  <c r="J110" i="14"/>
  <c r="I110" i="14"/>
  <c r="J119" i="14"/>
  <c r="I119" i="14"/>
  <c r="J129" i="14"/>
  <c r="I129" i="14"/>
  <c r="J139" i="14"/>
  <c r="I139" i="14"/>
  <c r="J148" i="14"/>
  <c r="I148" i="14"/>
  <c r="M42" i="15"/>
  <c r="L42" i="15"/>
  <c r="J42" i="15"/>
  <c r="I42" i="15"/>
  <c r="K42" i="15"/>
  <c r="M100" i="15"/>
  <c r="L100" i="15"/>
  <c r="J100" i="15"/>
  <c r="I100" i="15"/>
  <c r="K100" i="15"/>
  <c r="M158" i="15"/>
  <c r="L158" i="15"/>
  <c r="J158" i="15"/>
  <c r="I158" i="15"/>
  <c r="K158" i="15"/>
  <c r="I16" i="14"/>
  <c r="J16" i="14"/>
  <c r="I22" i="14"/>
  <c r="J22" i="14"/>
  <c r="I28" i="14"/>
  <c r="J28" i="14"/>
  <c r="I47" i="14"/>
  <c r="J47" i="14"/>
  <c r="H65" i="14"/>
  <c r="I57" i="14"/>
  <c r="J57" i="14"/>
  <c r="I67" i="14"/>
  <c r="J67" i="14"/>
  <c r="I76" i="14"/>
  <c r="J76" i="14"/>
  <c r="I86" i="14"/>
  <c r="J86" i="14"/>
  <c r="I96" i="14"/>
  <c r="J96" i="14"/>
  <c r="I105" i="14"/>
  <c r="J105" i="14"/>
  <c r="I115" i="14"/>
  <c r="J115" i="14"/>
  <c r="I125" i="14"/>
  <c r="J125" i="14"/>
  <c r="I134" i="14"/>
  <c r="J134" i="14"/>
  <c r="I144" i="14"/>
  <c r="J144" i="14"/>
  <c r="I157" i="14"/>
  <c r="J157" i="14"/>
  <c r="M48" i="15"/>
  <c r="L48" i="15"/>
  <c r="J48" i="15"/>
  <c r="I48" i="15"/>
  <c r="K48" i="15"/>
  <c r="M107" i="15"/>
  <c r="L107" i="15"/>
  <c r="J107" i="15"/>
  <c r="I107" i="15"/>
  <c r="K107" i="15"/>
  <c r="J130" i="17"/>
  <c r="I130" i="17"/>
  <c r="J26" i="14"/>
  <c r="I26" i="14"/>
  <c r="J35" i="14"/>
  <c r="I35" i="14"/>
  <c r="J45" i="14"/>
  <c r="I45" i="14"/>
  <c r="J55" i="14"/>
  <c r="I55" i="14"/>
  <c r="J64" i="14"/>
  <c r="I64" i="14"/>
  <c r="J74" i="14"/>
  <c r="I74" i="14"/>
  <c r="J84" i="14"/>
  <c r="I84" i="14"/>
  <c r="J103" i="14"/>
  <c r="I103" i="14"/>
  <c r="J113" i="14"/>
  <c r="I113" i="14"/>
  <c r="H121" i="14"/>
  <c r="J123" i="14"/>
  <c r="I123" i="14"/>
  <c r="J132" i="14"/>
  <c r="I132" i="14"/>
  <c r="J142" i="14"/>
  <c r="I142" i="14"/>
  <c r="J152" i="14"/>
  <c r="I152" i="14"/>
  <c r="M159" i="15"/>
  <c r="K159" i="15"/>
  <c r="J159" i="15"/>
  <c r="L159" i="15"/>
  <c r="I159" i="15"/>
  <c r="L12" i="15"/>
  <c r="K12" i="15"/>
  <c r="M12" i="15"/>
  <c r="J12" i="15"/>
  <c r="I12" i="15"/>
  <c r="J16" i="15"/>
  <c r="I16" i="15"/>
  <c r="M16" i="15"/>
  <c r="L16" i="15"/>
  <c r="K16" i="15"/>
  <c r="I31" i="15"/>
  <c r="L31" i="15"/>
  <c r="K31" i="15"/>
  <c r="M31" i="15"/>
  <c r="J31" i="15"/>
  <c r="M81" i="15"/>
  <c r="L81" i="15"/>
  <c r="J81" i="15"/>
  <c r="I81" i="15"/>
  <c r="K81" i="15"/>
  <c r="M139" i="15"/>
  <c r="H147" i="15"/>
  <c r="L139" i="15"/>
  <c r="J139" i="15"/>
  <c r="I139" i="15"/>
  <c r="K139" i="15"/>
  <c r="J160" i="17"/>
  <c r="I160" i="17"/>
  <c r="I11" i="18"/>
  <c r="Q74" i="18"/>
  <c r="Q143" i="18"/>
  <c r="I156" i="14"/>
  <c r="J156" i="14"/>
  <c r="J32" i="15"/>
  <c r="M32" i="15"/>
  <c r="L32" i="15"/>
  <c r="K32" i="15"/>
  <c r="I32" i="15"/>
  <c r="J45" i="15"/>
  <c r="I45" i="15"/>
  <c r="M45" i="15"/>
  <c r="L45" i="15"/>
  <c r="K45" i="15"/>
  <c r="J65" i="15"/>
  <c r="I65" i="15"/>
  <c r="M65" i="15"/>
  <c r="L65" i="15"/>
  <c r="K65" i="15"/>
  <c r="J84" i="15"/>
  <c r="I84" i="15"/>
  <c r="M84" i="15"/>
  <c r="L84" i="15"/>
  <c r="K84" i="15"/>
  <c r="J103" i="15"/>
  <c r="I103" i="15"/>
  <c r="M103" i="15"/>
  <c r="L103" i="15"/>
  <c r="K103" i="15"/>
  <c r="J123" i="15"/>
  <c r="I123" i="15"/>
  <c r="M123" i="15"/>
  <c r="L123" i="15"/>
  <c r="K123" i="15"/>
  <c r="J142" i="15"/>
  <c r="I142" i="15"/>
  <c r="M142" i="15"/>
  <c r="L142" i="15"/>
  <c r="K142" i="15"/>
  <c r="Q87" i="18"/>
  <c r="J11" i="14"/>
  <c r="I11" i="14"/>
  <c r="J13" i="14"/>
  <c r="I13" i="14"/>
  <c r="J15" i="14"/>
  <c r="I15" i="14"/>
  <c r="H23" i="14"/>
  <c r="J17" i="14"/>
  <c r="I17" i="14"/>
  <c r="J19" i="14"/>
  <c r="I19" i="14"/>
  <c r="J21" i="14"/>
  <c r="I21" i="14"/>
  <c r="M29" i="15"/>
  <c r="J29" i="15"/>
  <c r="I29" i="15"/>
  <c r="L29" i="15"/>
  <c r="K29" i="15"/>
  <c r="J39" i="15"/>
  <c r="I39" i="15"/>
  <c r="M39" i="15"/>
  <c r="L39" i="15"/>
  <c r="K39" i="15"/>
  <c r="J58" i="15"/>
  <c r="I58" i="15"/>
  <c r="M58" i="15"/>
  <c r="L58" i="15"/>
  <c r="K58" i="15"/>
  <c r="J97" i="15"/>
  <c r="I97" i="15"/>
  <c r="M97" i="15"/>
  <c r="H105" i="15"/>
  <c r="L97" i="15"/>
  <c r="K97" i="15"/>
  <c r="J116" i="15"/>
  <c r="I116" i="15"/>
  <c r="M116" i="15"/>
  <c r="L116" i="15"/>
  <c r="K116" i="15"/>
  <c r="J136" i="15"/>
  <c r="I136" i="15"/>
  <c r="M136" i="15"/>
  <c r="L136" i="15"/>
  <c r="K136" i="15"/>
  <c r="J155" i="15"/>
  <c r="I155" i="15"/>
  <c r="M155" i="15"/>
  <c r="L155" i="15"/>
  <c r="K155" i="15"/>
  <c r="V20" i="17"/>
  <c r="U20" i="17"/>
  <c r="Q13" i="18"/>
  <c r="X69" i="18"/>
  <c r="I27" i="14"/>
  <c r="J27" i="14"/>
  <c r="I30" i="14"/>
  <c r="J30" i="14"/>
  <c r="I33" i="14"/>
  <c r="J33" i="14"/>
  <c r="I36" i="14"/>
  <c r="J36" i="14"/>
  <c r="I40" i="14"/>
  <c r="J40" i="14"/>
  <c r="I43" i="14"/>
  <c r="H51" i="14"/>
  <c r="J43" i="14"/>
  <c r="I46" i="14"/>
  <c r="J46" i="14"/>
  <c r="I49" i="14"/>
  <c r="J49" i="14"/>
  <c r="I53" i="14"/>
  <c r="J53" i="14"/>
  <c r="I56" i="14"/>
  <c r="J56" i="14"/>
  <c r="I59" i="14"/>
  <c r="J59" i="14"/>
  <c r="I62" i="14"/>
  <c r="J62" i="14"/>
  <c r="I69" i="14"/>
  <c r="J69" i="14"/>
  <c r="I72" i="14"/>
  <c r="J72" i="14"/>
  <c r="I75" i="14"/>
  <c r="J75" i="14"/>
  <c r="I78" i="14"/>
  <c r="J78" i="14"/>
  <c r="I82" i="14"/>
  <c r="J82" i="14"/>
  <c r="I85" i="14"/>
  <c r="H93" i="14"/>
  <c r="J85" i="14"/>
  <c r="I88" i="14"/>
  <c r="J88" i="14"/>
  <c r="I91" i="14"/>
  <c r="J91" i="14"/>
  <c r="I95" i="14"/>
  <c r="J95" i="14"/>
  <c r="I98" i="14"/>
  <c r="J98" i="14"/>
  <c r="I101" i="14"/>
  <c r="J101" i="14"/>
  <c r="I104" i="14"/>
  <c r="J104" i="14"/>
  <c r="I111" i="14"/>
  <c r="J111" i="14"/>
  <c r="I114" i="14"/>
  <c r="J114" i="14"/>
  <c r="I117" i="14"/>
  <c r="J117" i="14"/>
  <c r="I120" i="14"/>
  <c r="J120" i="14"/>
  <c r="I124" i="14"/>
  <c r="J124" i="14"/>
  <c r="I127" i="14"/>
  <c r="J127" i="14"/>
  <c r="H135" i="14"/>
  <c r="I130" i="14"/>
  <c r="J130" i="14"/>
  <c r="I133" i="14"/>
  <c r="J133" i="14"/>
  <c r="I137" i="14"/>
  <c r="J137" i="14"/>
  <c r="I140" i="14"/>
  <c r="J140" i="14"/>
  <c r="I143" i="14"/>
  <c r="J143" i="14"/>
  <c r="I146" i="14"/>
  <c r="J146" i="14"/>
  <c r="I153" i="14"/>
  <c r="J153" i="14"/>
  <c r="I160" i="14"/>
  <c r="J160" i="14"/>
  <c r="J161" i="14"/>
  <c r="I161" i="14"/>
  <c r="L9" i="15"/>
  <c r="K9" i="15"/>
  <c r="I9" i="15"/>
  <c r="M9" i="15"/>
  <c r="J9" i="15"/>
  <c r="J13" i="15"/>
  <c r="I13" i="15"/>
  <c r="K13" i="15"/>
  <c r="M13" i="15"/>
  <c r="L13" i="15"/>
  <c r="H21" i="15"/>
  <c r="L18" i="15"/>
  <c r="K18" i="15"/>
  <c r="I18" i="15"/>
  <c r="M18" i="15"/>
  <c r="J18" i="15"/>
  <c r="J23" i="15"/>
  <c r="I23" i="15"/>
  <c r="K23" i="15"/>
  <c r="M23" i="15"/>
  <c r="L23" i="15"/>
  <c r="J26" i="15"/>
  <c r="M26" i="15"/>
  <c r="L26" i="15"/>
  <c r="I26" i="15"/>
  <c r="K26" i="15"/>
  <c r="M55" i="15"/>
  <c r="H63" i="15"/>
  <c r="L55" i="15"/>
  <c r="J55" i="15"/>
  <c r="I55" i="15"/>
  <c r="K55" i="15"/>
  <c r="M74" i="15"/>
  <c r="L74" i="15"/>
  <c r="J74" i="15"/>
  <c r="I74" i="15"/>
  <c r="K74" i="15"/>
  <c r="M94" i="15"/>
  <c r="L94" i="15"/>
  <c r="J94" i="15"/>
  <c r="I94" i="15"/>
  <c r="K94" i="15"/>
  <c r="M113" i="15"/>
  <c r="L113" i="15"/>
  <c r="J113" i="15"/>
  <c r="I113" i="15"/>
  <c r="K113" i="15"/>
  <c r="M132" i="15"/>
  <c r="L132" i="15"/>
  <c r="J132" i="15"/>
  <c r="I132" i="15"/>
  <c r="K132" i="15"/>
  <c r="M152" i="15"/>
  <c r="L152" i="15"/>
  <c r="J152" i="15"/>
  <c r="I152" i="15"/>
  <c r="K152" i="15"/>
  <c r="J160" i="16"/>
  <c r="I160" i="16"/>
  <c r="X30" i="18"/>
  <c r="J154" i="14"/>
  <c r="I154" i="14"/>
  <c r="K24" i="15"/>
  <c r="J24" i="15"/>
  <c r="L24" i="15"/>
  <c r="M24" i="15"/>
  <c r="I24" i="15"/>
  <c r="I25" i="15"/>
  <c r="L25" i="15"/>
  <c r="K25" i="15"/>
  <c r="M25" i="15"/>
  <c r="J25" i="15"/>
  <c r="I38" i="15"/>
  <c r="L38" i="15"/>
  <c r="K38" i="15"/>
  <c r="M38" i="15"/>
  <c r="J38" i="15"/>
  <c r="J52" i="15"/>
  <c r="I52" i="15"/>
  <c r="M52" i="15"/>
  <c r="L52" i="15"/>
  <c r="K52" i="15"/>
  <c r="J71" i="15"/>
  <c r="I71" i="15"/>
  <c r="M71" i="15"/>
  <c r="L71" i="15"/>
  <c r="K71" i="15"/>
  <c r="J90" i="15"/>
  <c r="I90" i="15"/>
  <c r="M90" i="15"/>
  <c r="L90" i="15"/>
  <c r="K90" i="15"/>
  <c r="J110" i="15"/>
  <c r="I110" i="15"/>
  <c r="M110" i="15"/>
  <c r="L110" i="15"/>
  <c r="K110" i="15"/>
  <c r="J129" i="15"/>
  <c r="I129" i="15"/>
  <c r="M129" i="15"/>
  <c r="L129" i="15"/>
  <c r="K129" i="15"/>
  <c r="J149" i="15"/>
  <c r="I149" i="15"/>
  <c r="M149" i="15"/>
  <c r="L149" i="15"/>
  <c r="K149" i="15"/>
  <c r="V20" i="16"/>
  <c r="U20" i="16"/>
  <c r="J126" i="17"/>
  <c r="I126" i="17"/>
  <c r="I53" i="18"/>
  <c r="X138" i="18"/>
  <c r="W146" i="18"/>
  <c r="I99" i="19"/>
  <c r="H99" i="19"/>
  <c r="I159" i="14"/>
  <c r="J159" i="14"/>
  <c r="I162" i="14"/>
  <c r="J162" i="14"/>
  <c r="X24" i="18"/>
  <c r="I46" i="18"/>
  <c r="I85" i="18"/>
  <c r="Y136" i="19"/>
  <c r="X136" i="19"/>
  <c r="W135" i="19"/>
  <c r="X17" i="18"/>
  <c r="H48" i="18"/>
  <c r="I40" i="18"/>
  <c r="X56" i="18"/>
  <c r="I79" i="18"/>
  <c r="H78" i="18"/>
  <c r="X95" i="18"/>
  <c r="X103" i="19"/>
  <c r="Y103" i="19"/>
  <c r="I80" i="19"/>
  <c r="G79" i="19"/>
  <c r="H80" i="19"/>
  <c r="J128" i="17"/>
  <c r="I128" i="17"/>
  <c r="J132" i="17"/>
  <c r="I132" i="17"/>
  <c r="I33" i="18"/>
  <c r="I72" i="18"/>
  <c r="X88" i="18"/>
  <c r="I141" i="18"/>
  <c r="Y145" i="19"/>
  <c r="X145" i="19"/>
  <c r="I44" i="15"/>
  <c r="L44" i="15"/>
  <c r="K44" i="15"/>
  <c r="M44" i="15"/>
  <c r="J44" i="15"/>
  <c r="I51" i="15"/>
  <c r="L51" i="15"/>
  <c r="K51" i="15"/>
  <c r="M51" i="15"/>
  <c r="J51" i="15"/>
  <c r="J127" i="17"/>
  <c r="I127" i="17"/>
  <c r="J131" i="17"/>
  <c r="I131" i="17"/>
  <c r="X159" i="18"/>
  <c r="X14" i="18"/>
  <c r="I17" i="18"/>
  <c r="I27" i="18"/>
  <c r="X43" i="18"/>
  <c r="I66" i="18"/>
  <c r="W90" i="18"/>
  <c r="X82" i="18"/>
  <c r="I122" i="18"/>
  <c r="I89" i="19"/>
  <c r="H89" i="19"/>
  <c r="K30" i="15"/>
  <c r="J30" i="15"/>
  <c r="M30" i="15"/>
  <c r="L30" i="15"/>
  <c r="I30" i="15"/>
  <c r="K37" i="15"/>
  <c r="J37" i="15"/>
  <c r="L37" i="15"/>
  <c r="M37" i="15"/>
  <c r="I37" i="15"/>
  <c r="M43" i="15"/>
  <c r="K43" i="15"/>
  <c r="J43" i="15"/>
  <c r="L43" i="15"/>
  <c r="I43" i="15"/>
  <c r="H23" i="17"/>
  <c r="J24" i="17"/>
  <c r="I24" i="17"/>
  <c r="J26" i="17"/>
  <c r="I26" i="17"/>
  <c r="J28" i="17"/>
  <c r="I28" i="17"/>
  <c r="J30" i="17"/>
  <c r="I30" i="17"/>
  <c r="J32" i="17"/>
  <c r="I32" i="17"/>
  <c r="J34" i="17"/>
  <c r="I34" i="17"/>
  <c r="J39" i="17"/>
  <c r="I39" i="17"/>
  <c r="H49" i="17"/>
  <c r="J41" i="17"/>
  <c r="I41" i="17"/>
  <c r="J43" i="17"/>
  <c r="I43" i="17"/>
  <c r="J45" i="17"/>
  <c r="I45" i="17"/>
  <c r="J47" i="17"/>
  <c r="I47" i="17"/>
  <c r="H51" i="17"/>
  <c r="J52" i="17"/>
  <c r="I52" i="17"/>
  <c r="X11" i="18"/>
  <c r="I14" i="18"/>
  <c r="X37" i="18"/>
  <c r="W36" i="18"/>
  <c r="I59" i="18"/>
  <c r="X75" i="18"/>
  <c r="I98" i="18"/>
  <c r="I102" i="18"/>
  <c r="X157" i="18"/>
  <c r="P83" i="19"/>
  <c r="O91" i="19"/>
  <c r="Q83" i="19"/>
  <c r="Y155" i="19"/>
  <c r="X155" i="19"/>
  <c r="J34" i="22"/>
  <c r="L34" i="22"/>
  <c r="K34" i="22"/>
  <c r="P81" i="19"/>
  <c r="Q81" i="19"/>
  <c r="U91" i="19"/>
  <c r="H87" i="19"/>
  <c r="I87" i="19"/>
  <c r="P90" i="19"/>
  <c r="Q90" i="19"/>
  <c r="G105" i="19"/>
  <c r="H97" i="19"/>
  <c r="I97" i="19"/>
  <c r="P100" i="19"/>
  <c r="Q100" i="19"/>
  <c r="I103" i="19"/>
  <c r="H103" i="19"/>
  <c r="P80" i="19"/>
  <c r="O79" i="19"/>
  <c r="Q80" i="19"/>
  <c r="I86" i="19"/>
  <c r="H86" i="19"/>
  <c r="P89" i="19"/>
  <c r="Q89" i="19"/>
  <c r="I96" i="19"/>
  <c r="H96" i="19"/>
  <c r="P99" i="19"/>
  <c r="Q99" i="19"/>
  <c r="P103" i="19"/>
  <c r="Q103" i="19"/>
  <c r="Y132" i="19"/>
  <c r="X132" i="19"/>
  <c r="Y142" i="19"/>
  <c r="X142" i="19"/>
  <c r="Y152" i="19"/>
  <c r="X152" i="19"/>
  <c r="I27" i="21"/>
  <c r="H27" i="21"/>
  <c r="I24" i="18"/>
  <c r="I30" i="18"/>
  <c r="I37" i="18"/>
  <c r="H36" i="18"/>
  <c r="I43" i="18"/>
  <c r="U79" i="19"/>
  <c r="H84" i="19"/>
  <c r="I84" i="19"/>
  <c r="P87" i="19"/>
  <c r="Q87" i="19"/>
  <c r="H94" i="19"/>
  <c r="I94" i="19"/>
  <c r="G93" i="19"/>
  <c r="P97" i="19"/>
  <c r="O105" i="19"/>
  <c r="Q97" i="19"/>
  <c r="I66" i="21"/>
  <c r="H66" i="21"/>
  <c r="I10" i="18"/>
  <c r="I16" i="18"/>
  <c r="I23" i="18"/>
  <c r="H22" i="18"/>
  <c r="I29" i="18"/>
  <c r="G91" i="19"/>
  <c r="I83" i="19"/>
  <c r="H83" i="19"/>
  <c r="P86" i="19"/>
  <c r="Q86" i="19"/>
  <c r="P96" i="19"/>
  <c r="Q96" i="19"/>
  <c r="I102" i="19"/>
  <c r="H102" i="19"/>
  <c r="Y139" i="19"/>
  <c r="X139" i="19"/>
  <c r="W147" i="19"/>
  <c r="I104" i="21"/>
  <c r="H104" i="21"/>
  <c r="I9" i="18"/>
  <c r="H8" i="18"/>
  <c r="J53" i="18" s="1"/>
  <c r="I15" i="18"/>
  <c r="I28" i="18"/>
  <c r="H81" i="19"/>
  <c r="I81" i="19"/>
  <c r="P84" i="19"/>
  <c r="Q84" i="19"/>
  <c r="H90" i="19"/>
  <c r="I90" i="19"/>
  <c r="P94" i="19"/>
  <c r="Q94" i="19"/>
  <c r="O93" i="19"/>
  <c r="H100" i="19"/>
  <c r="I100" i="19"/>
  <c r="Y160" i="19"/>
  <c r="X160" i="19"/>
  <c r="I143" i="21"/>
  <c r="H143" i="21"/>
  <c r="K95" i="22"/>
  <c r="J95" i="22"/>
  <c r="L95" i="22"/>
  <c r="J73" i="22"/>
  <c r="L73" i="22"/>
  <c r="K73" i="22"/>
  <c r="I33" i="21"/>
  <c r="H33" i="21"/>
  <c r="I72" i="21"/>
  <c r="H72" i="21"/>
  <c r="I111" i="21"/>
  <c r="H111" i="21"/>
  <c r="I150" i="21"/>
  <c r="H150" i="21"/>
  <c r="J15" i="22"/>
  <c r="L15" i="22"/>
  <c r="K15" i="22"/>
  <c r="J28" i="22"/>
  <c r="L28" i="22"/>
  <c r="K28" i="22"/>
  <c r="J67" i="22"/>
  <c r="L67" i="22"/>
  <c r="K67" i="22"/>
  <c r="P102" i="19"/>
  <c r="Q102" i="19"/>
  <c r="U107" i="19"/>
  <c r="U119" i="19"/>
  <c r="U121" i="19"/>
  <c r="U133" i="19"/>
  <c r="Y130" i="19"/>
  <c r="X130" i="19"/>
  <c r="Y137" i="19"/>
  <c r="X137" i="19"/>
  <c r="Y140" i="19"/>
  <c r="X140" i="19"/>
  <c r="Y143" i="19"/>
  <c r="X143" i="19"/>
  <c r="Y146" i="19"/>
  <c r="X146" i="19"/>
  <c r="Y150" i="19"/>
  <c r="X150" i="19"/>
  <c r="W149" i="19"/>
  <c r="R12" i="21"/>
  <c r="Q12" i="21"/>
  <c r="I40" i="21"/>
  <c r="H40" i="21"/>
  <c r="I117" i="21"/>
  <c r="H117" i="21"/>
  <c r="I156" i="21"/>
  <c r="H156" i="21"/>
  <c r="X15" i="22"/>
  <c r="W15" i="22"/>
  <c r="V15" i="22"/>
  <c r="X11" i="22"/>
  <c r="W11" i="22"/>
  <c r="V11" i="22"/>
  <c r="J60" i="22"/>
  <c r="L60" i="22"/>
  <c r="K60" i="22"/>
  <c r="J99" i="22"/>
  <c r="L99" i="22"/>
  <c r="K99" i="22"/>
  <c r="R15" i="21"/>
  <c r="Q15" i="21"/>
  <c r="I46" i="21"/>
  <c r="H46" i="21"/>
  <c r="I85" i="21"/>
  <c r="H85" i="21"/>
  <c r="I124" i="21"/>
  <c r="H124" i="21"/>
  <c r="J54" i="22"/>
  <c r="L54" i="22"/>
  <c r="K54" i="22"/>
  <c r="J93" i="22"/>
  <c r="L93" i="22"/>
  <c r="K93" i="22"/>
  <c r="R18" i="21"/>
  <c r="Q18" i="21"/>
  <c r="I53" i="21"/>
  <c r="H53" i="21"/>
  <c r="I91" i="21"/>
  <c r="H91" i="21"/>
  <c r="I130" i="21"/>
  <c r="H130" i="21"/>
  <c r="L14" i="22"/>
  <c r="K14" i="22"/>
  <c r="J14" i="22"/>
  <c r="J47" i="22"/>
  <c r="L47" i="22"/>
  <c r="K47" i="22"/>
  <c r="J86" i="22"/>
  <c r="L86" i="22"/>
  <c r="K86" i="22"/>
  <c r="I161" i="21"/>
  <c r="H161" i="21"/>
  <c r="R21" i="21"/>
  <c r="Q21" i="21"/>
  <c r="I59" i="21"/>
  <c r="H59" i="21"/>
  <c r="G106" i="21"/>
  <c r="I98" i="21"/>
  <c r="H98" i="21"/>
  <c r="I137" i="21"/>
  <c r="H137" i="21"/>
  <c r="J41" i="22"/>
  <c r="L41" i="22"/>
  <c r="I49" i="22"/>
  <c r="K41" i="22"/>
  <c r="J80" i="22"/>
  <c r="L80" i="22"/>
  <c r="K80" i="22"/>
  <c r="L10" i="22"/>
  <c r="K10" i="22"/>
  <c r="J10" i="22"/>
  <c r="L18" i="22"/>
  <c r="K18" i="22"/>
  <c r="J18" i="22"/>
  <c r="I11" i="21"/>
  <c r="H11" i="21"/>
  <c r="I14" i="21"/>
  <c r="H14" i="21"/>
  <c r="G22" i="21"/>
  <c r="I17" i="21"/>
  <c r="H17" i="21"/>
  <c r="I20" i="21"/>
  <c r="H20" i="21"/>
  <c r="I24" i="21"/>
  <c r="H24" i="21"/>
  <c r="K11" i="22"/>
  <c r="J11" i="22"/>
  <c r="L11" i="22"/>
  <c r="J25" i="22"/>
  <c r="L25" i="22"/>
  <c r="K25" i="22"/>
  <c r="J31" i="22"/>
  <c r="L31" i="22"/>
  <c r="K31" i="22"/>
  <c r="J38" i="22"/>
  <c r="L38" i="22"/>
  <c r="K38" i="22"/>
  <c r="J44" i="22"/>
  <c r="L44" i="22"/>
  <c r="K44" i="22"/>
  <c r="J51" i="22"/>
  <c r="L51" i="22"/>
  <c r="K51" i="22"/>
  <c r="J57" i="22"/>
  <c r="L57" i="22"/>
  <c r="K57" i="22"/>
  <c r="J70" i="22"/>
  <c r="L70" i="22"/>
  <c r="K70" i="22"/>
  <c r="Q11" i="21"/>
  <c r="R11" i="21"/>
  <c r="Q14" i="21"/>
  <c r="P22" i="21"/>
  <c r="R14" i="21"/>
  <c r="Q17" i="21"/>
  <c r="R17" i="21"/>
  <c r="Q20" i="21"/>
  <c r="R20" i="21"/>
  <c r="J12" i="22"/>
  <c r="L12" i="22"/>
  <c r="K12" i="22"/>
  <c r="K20" i="22"/>
  <c r="J20" i="22"/>
  <c r="L20" i="22"/>
  <c r="K24" i="22"/>
  <c r="J24" i="22"/>
  <c r="L24" i="22"/>
  <c r="K30" i="22"/>
  <c r="J30" i="22"/>
  <c r="L30" i="22"/>
  <c r="K37" i="22"/>
  <c r="J37" i="22"/>
  <c r="L37" i="22"/>
  <c r="K43" i="22"/>
  <c r="J43" i="22"/>
  <c r="L43" i="22"/>
  <c r="J10" i="26"/>
  <c r="I10" i="26"/>
  <c r="K10" i="26"/>
  <c r="J16" i="26"/>
  <c r="I16" i="26"/>
  <c r="K16" i="26"/>
  <c r="J23" i="26"/>
  <c r="I23" i="26"/>
  <c r="K23" i="26"/>
  <c r="J29" i="26"/>
  <c r="I29" i="26"/>
  <c r="K29" i="26"/>
  <c r="J36" i="26"/>
  <c r="I36" i="26"/>
  <c r="K36" i="26"/>
  <c r="J42" i="26"/>
  <c r="I42" i="26"/>
  <c r="K42" i="26"/>
  <c r="J55" i="26"/>
  <c r="I55" i="26"/>
  <c r="K55" i="26"/>
  <c r="J61" i="26"/>
  <c r="I61" i="26"/>
  <c r="K61" i="26"/>
  <c r="J68" i="26"/>
  <c r="I68" i="26"/>
  <c r="K68" i="26"/>
  <c r="H76" i="26"/>
  <c r="J74" i="26"/>
  <c r="I74" i="26"/>
  <c r="K74" i="26"/>
  <c r="L100" i="28"/>
  <c r="K100" i="28"/>
  <c r="J100" i="28"/>
  <c r="M100" i="28"/>
  <c r="I100" i="28"/>
  <c r="K117" i="26"/>
  <c r="J117" i="26"/>
  <c r="I117" i="26"/>
  <c r="J12" i="26"/>
  <c r="I12" i="26"/>
  <c r="K12" i="26"/>
  <c r="H20" i="26"/>
  <c r="J18" i="26"/>
  <c r="I18" i="26"/>
  <c r="K18" i="26"/>
  <c r="J25" i="26"/>
  <c r="I25" i="26"/>
  <c r="K25" i="26"/>
  <c r="J31" i="26"/>
  <c r="I31" i="26"/>
  <c r="K31" i="26"/>
  <c r="J38" i="26"/>
  <c r="I38" i="26"/>
  <c r="K38" i="26"/>
  <c r="J44" i="26"/>
  <c r="I44" i="26"/>
  <c r="K44" i="26"/>
  <c r="J51" i="26"/>
  <c r="I51" i="26"/>
  <c r="K51" i="26"/>
  <c r="J57" i="26"/>
  <c r="I57" i="26"/>
  <c r="K57" i="26"/>
  <c r="J64" i="26"/>
  <c r="I64" i="26"/>
  <c r="K64" i="26"/>
  <c r="J70" i="26"/>
  <c r="I70" i="26"/>
  <c r="K70" i="26"/>
  <c r="J8" i="26"/>
  <c r="I8" i="26"/>
  <c r="K8" i="26"/>
  <c r="J14" i="26"/>
  <c r="I14" i="26"/>
  <c r="K14" i="26"/>
  <c r="J27" i="26"/>
  <c r="I27" i="26"/>
  <c r="K27" i="26"/>
  <c r="J33" i="26"/>
  <c r="I33" i="26"/>
  <c r="K33" i="26"/>
  <c r="J40" i="26"/>
  <c r="I40" i="26"/>
  <c r="K40" i="26"/>
  <c r="H48" i="26"/>
  <c r="J46" i="26"/>
  <c r="I46" i="26"/>
  <c r="K46" i="26"/>
  <c r="J53" i="26"/>
  <c r="I53" i="26"/>
  <c r="K53" i="26"/>
  <c r="J59" i="26"/>
  <c r="I59" i="26"/>
  <c r="K59" i="26"/>
  <c r="J66" i="26"/>
  <c r="I66" i="26"/>
  <c r="K66" i="26"/>
  <c r="J72" i="26"/>
  <c r="I72" i="26"/>
  <c r="K72" i="26"/>
  <c r="J79" i="26"/>
  <c r="I79" i="26"/>
  <c r="K79" i="26"/>
  <c r="L139" i="28"/>
  <c r="K139" i="28"/>
  <c r="J139" i="28"/>
  <c r="M139" i="28"/>
  <c r="I139" i="28"/>
  <c r="K56" i="27"/>
  <c r="J56" i="27"/>
  <c r="I56" i="27"/>
  <c r="K41" i="28"/>
  <c r="I41" i="28"/>
  <c r="L41" i="28"/>
  <c r="M41" i="28"/>
  <c r="J41" i="28"/>
  <c r="AJ14" i="35"/>
  <c r="AL14" i="35"/>
  <c r="AK14" i="35"/>
  <c r="G109" i="33"/>
  <c r="H97" i="33"/>
  <c r="Q25" i="36"/>
  <c r="P25" i="36"/>
  <c r="AV17" i="35"/>
  <c r="AR17" i="35"/>
  <c r="AT17" i="35"/>
  <c r="AU17" i="35"/>
  <c r="AS17" i="35"/>
  <c r="Q9" i="37"/>
  <c r="P9" i="37"/>
  <c r="H231" i="30"/>
  <c r="N231" i="30"/>
  <c r="H232" i="30"/>
  <c r="N232" i="30"/>
  <c r="H233" i="30"/>
  <c r="N233" i="30"/>
  <c r="H234" i="30"/>
  <c r="N234" i="30"/>
  <c r="H235" i="30"/>
  <c r="N235" i="30"/>
  <c r="H236" i="30"/>
  <c r="J237" i="30"/>
  <c r="F238" i="30"/>
  <c r="L238" i="30"/>
  <c r="H239" i="30"/>
  <c r="J240" i="30"/>
  <c r="F241" i="30"/>
  <c r="L241" i="30"/>
  <c r="L31" i="31"/>
  <c r="L32" i="31"/>
  <c r="L33" i="31"/>
  <c r="L34" i="31"/>
  <c r="L35" i="31"/>
  <c r="L36" i="31"/>
  <c r="L37" i="31"/>
  <c r="J39" i="31"/>
  <c r="L41" i="31"/>
  <c r="L84" i="31"/>
  <c r="L106" i="31"/>
  <c r="H9" i="33"/>
  <c r="H12" i="33"/>
  <c r="H19" i="33"/>
  <c r="F31" i="33"/>
  <c r="H32" i="33"/>
  <c r="J33" i="33"/>
  <c r="J41" i="33"/>
  <c r="H65" i="33"/>
  <c r="H53" i="33"/>
  <c r="J54" i="33"/>
  <c r="H62" i="33"/>
  <c r="G87" i="33"/>
  <c r="H75" i="33"/>
  <c r="J76" i="33"/>
  <c r="H84" i="33"/>
  <c r="J99" i="33"/>
  <c r="H102" i="33"/>
  <c r="Q12" i="37"/>
  <c r="P12" i="37"/>
  <c r="J41" i="37"/>
  <c r="I41" i="37"/>
  <c r="H8" i="35"/>
  <c r="AB8" i="35"/>
  <c r="V9" i="35"/>
  <c r="H11" i="35"/>
  <c r="AB11" i="35"/>
  <c r="V12" i="35"/>
  <c r="H14" i="35"/>
  <c r="AB14" i="35"/>
  <c r="V15" i="35"/>
  <c r="H17" i="35"/>
  <c r="W39" i="35"/>
  <c r="V39" i="35"/>
  <c r="J23" i="37"/>
  <c r="I23" i="37"/>
  <c r="Q21" i="36"/>
  <c r="P21" i="36"/>
  <c r="I39" i="35"/>
  <c r="H39" i="35"/>
  <c r="I26" i="36"/>
  <c r="J26" i="36"/>
  <c r="J46" i="36"/>
  <c r="I46" i="36"/>
  <c r="Q50" i="36"/>
  <c r="P50" i="36"/>
  <c r="J22" i="37"/>
  <c r="I22" i="37"/>
  <c r="AS18" i="35"/>
  <c r="AT18" i="35"/>
  <c r="AR18" i="35"/>
  <c r="AV18" i="35"/>
  <c r="AU18" i="35"/>
  <c r="H33" i="35"/>
  <c r="I33" i="35"/>
  <c r="J10" i="36"/>
  <c r="I10" i="36"/>
  <c r="I22" i="36"/>
  <c r="J22" i="36"/>
  <c r="H14" i="43"/>
  <c r="J14" i="43"/>
  <c r="I14" i="43"/>
  <c r="Q10" i="36"/>
  <c r="P10" i="36"/>
  <c r="Q17" i="36"/>
  <c r="P17" i="36"/>
  <c r="Q29" i="36"/>
  <c r="P29" i="36"/>
  <c r="Q35" i="36"/>
  <c r="P35" i="36"/>
  <c r="I18" i="36"/>
  <c r="J18" i="36"/>
  <c r="I30" i="36"/>
  <c r="J30" i="36"/>
  <c r="J40" i="37"/>
  <c r="I40" i="37"/>
  <c r="J51" i="37"/>
  <c r="I51" i="37"/>
  <c r="Q8" i="36"/>
  <c r="P8" i="36"/>
  <c r="Q14" i="36"/>
  <c r="P14" i="36"/>
  <c r="P23" i="36"/>
  <c r="Q23" i="36"/>
  <c r="P27" i="36"/>
  <c r="Q27" i="36"/>
  <c r="P31" i="36"/>
  <c r="Q31" i="36"/>
  <c r="J15" i="37"/>
  <c r="I15" i="37"/>
  <c r="J28" i="37"/>
  <c r="I28" i="37"/>
  <c r="J46" i="37"/>
  <c r="I46" i="37"/>
  <c r="J8" i="36"/>
  <c r="I8" i="36"/>
  <c r="J14" i="36"/>
  <c r="I14" i="36"/>
  <c r="Q37" i="36"/>
  <c r="P37" i="36"/>
  <c r="I43" i="36"/>
  <c r="J43" i="36"/>
  <c r="Q44" i="36"/>
  <c r="P44" i="36"/>
  <c r="J29" i="37"/>
  <c r="I29" i="37"/>
  <c r="J47" i="37"/>
  <c r="I47" i="37"/>
  <c r="S10" i="40"/>
  <c r="T10" i="40"/>
  <c r="AA20" i="40" s="1"/>
  <c r="R10" i="40"/>
  <c r="Q10" i="40"/>
  <c r="P10" i="40"/>
  <c r="O138" i="41"/>
  <c r="L138" i="41"/>
  <c r="N138" i="41"/>
  <c r="M138" i="41"/>
  <c r="K138" i="41"/>
  <c r="Q6" i="36"/>
  <c r="P6" i="36"/>
  <c r="Q12" i="36"/>
  <c r="P12" i="36"/>
  <c r="J16" i="36"/>
  <c r="I16" i="36"/>
  <c r="I45" i="36"/>
  <c r="J45" i="36"/>
  <c r="Q46" i="36"/>
  <c r="P46" i="36"/>
  <c r="Q13" i="37"/>
  <c r="P13" i="37"/>
  <c r="J16" i="37"/>
  <c r="I16" i="37"/>
  <c r="J34" i="37"/>
  <c r="I34" i="37"/>
  <c r="F11" i="42"/>
  <c r="I35" i="35"/>
  <c r="H35" i="35"/>
  <c r="I37" i="35"/>
  <c r="H37" i="35"/>
  <c r="P40" i="36"/>
  <c r="Q40" i="36"/>
  <c r="J6" i="36"/>
  <c r="I6" i="36"/>
  <c r="J12" i="36"/>
  <c r="I12" i="36"/>
  <c r="I20" i="36"/>
  <c r="J20" i="36"/>
  <c r="I24" i="36"/>
  <c r="J24" i="36"/>
  <c r="I28" i="36"/>
  <c r="J28" i="36"/>
  <c r="Q33" i="36"/>
  <c r="P33" i="36"/>
  <c r="J44" i="36"/>
  <c r="I44" i="36"/>
  <c r="J17" i="37"/>
  <c r="I17" i="37"/>
  <c r="J35" i="37"/>
  <c r="I35" i="37"/>
  <c r="P6" i="41"/>
  <c r="T6" i="41"/>
  <c r="S6" i="41"/>
  <c r="R6" i="41"/>
  <c r="Q6" i="41"/>
  <c r="I51" i="36"/>
  <c r="J51" i="36"/>
  <c r="J19" i="37"/>
  <c r="I19" i="37"/>
  <c r="J25" i="37"/>
  <c r="I25" i="37"/>
  <c r="J31" i="37"/>
  <c r="I31" i="37"/>
  <c r="J37" i="37"/>
  <c r="I37" i="37"/>
  <c r="J43" i="37"/>
  <c r="I43" i="37"/>
  <c r="J49" i="37"/>
  <c r="I49" i="37"/>
  <c r="O124" i="39"/>
  <c r="N124" i="39"/>
  <c r="L124" i="39"/>
  <c r="M124" i="39"/>
  <c r="J24" i="37"/>
  <c r="I24" i="37"/>
  <c r="J30" i="37"/>
  <c r="I30" i="37"/>
  <c r="J36" i="37"/>
  <c r="I36" i="37"/>
  <c r="J42" i="37"/>
  <c r="I42" i="37"/>
  <c r="J48" i="37"/>
  <c r="I48" i="37"/>
  <c r="I125" i="39"/>
  <c r="H125" i="39"/>
  <c r="G125" i="39"/>
  <c r="N9" i="40"/>
  <c r="L9" i="40"/>
  <c r="I32" i="36"/>
  <c r="J32" i="36"/>
  <c r="I34" i="36"/>
  <c r="J34" i="36"/>
  <c r="I36" i="36"/>
  <c r="J36" i="36"/>
  <c r="I38" i="36"/>
  <c r="J38" i="36"/>
  <c r="P48" i="36"/>
  <c r="Q48" i="36"/>
  <c r="J21" i="37"/>
  <c r="I21" i="37"/>
  <c r="J27" i="37"/>
  <c r="I27" i="37"/>
  <c r="J33" i="37"/>
  <c r="I33" i="37"/>
  <c r="J39" i="37"/>
  <c r="I39" i="37"/>
  <c r="J45" i="37"/>
  <c r="I45" i="37"/>
  <c r="J6" i="41"/>
  <c r="I6" i="41"/>
  <c r="H6" i="41"/>
  <c r="Q22" i="36"/>
  <c r="P22" i="36"/>
  <c r="Q24" i="36"/>
  <c r="P24" i="36"/>
  <c r="Q26" i="36"/>
  <c r="P26" i="36"/>
  <c r="Q28" i="36"/>
  <c r="P28" i="36"/>
  <c r="Q30" i="36"/>
  <c r="P30" i="36"/>
  <c r="J20" i="37"/>
  <c r="I20" i="37"/>
  <c r="J26" i="37"/>
  <c r="I26" i="37"/>
  <c r="J32" i="37"/>
  <c r="I32" i="37"/>
  <c r="J38" i="37"/>
  <c r="I38" i="37"/>
  <c r="J44" i="37"/>
  <c r="I44" i="37"/>
  <c r="J50" i="37"/>
  <c r="I50" i="37"/>
  <c r="H6" i="39"/>
  <c r="G6" i="39"/>
  <c r="I128" i="39"/>
  <c r="H128" i="39"/>
  <c r="G128" i="39"/>
  <c r="P8" i="39"/>
  <c r="O8" i="39"/>
  <c r="R8" i="39"/>
  <c r="T8" i="39"/>
  <c r="Q8" i="39"/>
  <c r="S8" i="39"/>
  <c r="S8" i="40"/>
  <c r="T8" i="40"/>
  <c r="R8" i="40"/>
  <c r="Q8" i="40"/>
  <c r="P8" i="40"/>
  <c r="G137" i="40"/>
  <c r="I137" i="40"/>
  <c r="H137" i="40"/>
  <c r="J12" i="42"/>
  <c r="I12" i="42"/>
  <c r="H12" i="42"/>
  <c r="F7" i="43"/>
  <c r="N141" i="43"/>
  <c r="O141" i="43"/>
  <c r="M141" i="43"/>
  <c r="L141" i="43"/>
  <c r="P6" i="39"/>
  <c r="R6" i="39"/>
  <c r="Q6" i="39"/>
  <c r="O6" i="39"/>
  <c r="P7" i="39"/>
  <c r="R7" i="39"/>
  <c r="S7" i="39"/>
  <c r="Q7" i="39"/>
  <c r="O7" i="39"/>
  <c r="T7" i="39"/>
  <c r="S6" i="40"/>
  <c r="T6" i="40"/>
  <c r="R6" i="40"/>
  <c r="Q6" i="40"/>
  <c r="P6" i="40"/>
  <c r="M11" i="40"/>
  <c r="N11" i="40"/>
  <c r="L11" i="40"/>
  <c r="F7" i="41"/>
  <c r="P9" i="39"/>
  <c r="O9" i="39"/>
  <c r="N11" i="39"/>
  <c r="R9" i="39"/>
  <c r="Q9" i="39"/>
  <c r="T9" i="39"/>
  <c r="S9" i="39"/>
  <c r="O125" i="39"/>
  <c r="N125" i="39"/>
  <c r="M125" i="39"/>
  <c r="K125" i="39"/>
  <c r="L125" i="39"/>
  <c r="F8" i="41"/>
  <c r="H13" i="43"/>
  <c r="I13" i="43"/>
  <c r="J13" i="43"/>
  <c r="L6" i="39"/>
  <c r="K6" i="39"/>
  <c r="E11" i="39"/>
  <c r="S12" i="40"/>
  <c r="T12" i="40"/>
  <c r="R12" i="40"/>
  <c r="Q12" i="40"/>
  <c r="P12" i="40"/>
  <c r="I7" i="39"/>
  <c r="H7" i="39"/>
  <c r="G7" i="39"/>
  <c r="I8" i="39"/>
  <c r="H8" i="39"/>
  <c r="G8" i="39"/>
  <c r="I9" i="39"/>
  <c r="F11" i="39"/>
  <c r="H9" i="39"/>
  <c r="G9" i="39"/>
  <c r="I10" i="39"/>
  <c r="H10" i="39"/>
  <c r="G10" i="39"/>
  <c r="E129" i="39"/>
  <c r="F11" i="40"/>
  <c r="H136" i="40"/>
  <c r="I136" i="40"/>
  <c r="G136" i="40"/>
  <c r="P11" i="41"/>
  <c r="R11" i="41"/>
  <c r="Q11" i="41"/>
  <c r="T11" i="41"/>
  <c r="S11" i="41"/>
  <c r="F7" i="42"/>
  <c r="J11" i="42"/>
  <c r="I11" i="42"/>
  <c r="H11" i="42"/>
  <c r="M12" i="42"/>
  <c r="N12" i="42"/>
  <c r="L12" i="42"/>
  <c r="T13" i="43"/>
  <c r="S13" i="43"/>
  <c r="R13" i="43"/>
  <c r="Q13" i="43"/>
  <c r="P13" i="43"/>
  <c r="F14" i="44"/>
  <c r="J10" i="40"/>
  <c r="I10" i="40"/>
  <c r="H10" i="40"/>
  <c r="I135" i="40"/>
  <c r="H135" i="40"/>
  <c r="G135" i="40"/>
  <c r="L138" i="40"/>
  <c r="N138" i="40"/>
  <c r="M138" i="40"/>
  <c r="K138" i="40"/>
  <c r="O138" i="40"/>
  <c r="F11" i="41"/>
  <c r="P12" i="41"/>
  <c r="R12" i="41"/>
  <c r="T12" i="41"/>
  <c r="S12" i="41"/>
  <c r="Q12" i="41"/>
  <c r="K136" i="41"/>
  <c r="M136" i="41"/>
  <c r="L136" i="41"/>
  <c r="O136" i="41"/>
  <c r="N136" i="41"/>
  <c r="F8" i="42"/>
  <c r="P12" i="42"/>
  <c r="T12" i="42"/>
  <c r="R12" i="42"/>
  <c r="Q12" i="42"/>
  <c r="S12" i="42"/>
  <c r="T9" i="43"/>
  <c r="S9" i="43"/>
  <c r="P9" i="43"/>
  <c r="R9" i="43"/>
  <c r="Q9" i="43"/>
  <c r="M136" i="43"/>
  <c r="O136" i="43"/>
  <c r="N136" i="43"/>
  <c r="L136" i="43"/>
  <c r="J146" i="43"/>
  <c r="P10" i="39"/>
  <c r="O10" i="39"/>
  <c r="T10" i="39"/>
  <c r="R10" i="39"/>
  <c r="S10" i="39"/>
  <c r="Q10" i="39"/>
  <c r="S11" i="40"/>
  <c r="Q11" i="40"/>
  <c r="P11" i="40"/>
  <c r="T11" i="40"/>
  <c r="R11" i="40"/>
  <c r="M12" i="40"/>
  <c r="N12" i="40"/>
  <c r="L12" i="40"/>
  <c r="M137" i="40"/>
  <c r="L137" i="40"/>
  <c r="K137" i="40"/>
  <c r="O137" i="40"/>
  <c r="N137" i="40"/>
  <c r="M134" i="42"/>
  <c r="O134" i="42"/>
  <c r="N134" i="42"/>
  <c r="K134" i="42"/>
  <c r="L134" i="42"/>
  <c r="H6" i="43"/>
  <c r="J6" i="43"/>
  <c r="G16" i="43"/>
  <c r="I6" i="43"/>
  <c r="T8" i="44"/>
  <c r="P8" i="44"/>
  <c r="S8" i="44"/>
  <c r="R8" i="44"/>
  <c r="Q8" i="44"/>
  <c r="C11" i="39"/>
  <c r="F12" i="40"/>
  <c r="N136" i="40"/>
  <c r="K136" i="40"/>
  <c r="O136" i="40"/>
  <c r="M136" i="40"/>
  <c r="L136" i="40"/>
  <c r="F12" i="41"/>
  <c r="F9" i="42"/>
  <c r="P11" i="42"/>
  <c r="Q11" i="42"/>
  <c r="S11" i="42"/>
  <c r="R11" i="42"/>
  <c r="T11" i="42"/>
  <c r="N10" i="43"/>
  <c r="M10" i="43"/>
  <c r="L10" i="43"/>
  <c r="T9" i="44"/>
  <c r="P9" i="44"/>
  <c r="S9" i="44"/>
  <c r="Q9" i="44"/>
  <c r="R9" i="44"/>
  <c r="L7" i="39"/>
  <c r="M7" i="39"/>
  <c r="K7" i="39"/>
  <c r="L8" i="39"/>
  <c r="K8" i="39"/>
  <c r="M8" i="39"/>
  <c r="D11" i="39"/>
  <c r="J11" i="39"/>
  <c r="L9" i="39"/>
  <c r="K9" i="39"/>
  <c r="M9" i="39"/>
  <c r="L10" i="39"/>
  <c r="K10" i="39"/>
  <c r="M10" i="39"/>
  <c r="O135" i="40"/>
  <c r="N135" i="40"/>
  <c r="M135" i="40"/>
  <c r="L135" i="40"/>
  <c r="K135" i="40"/>
  <c r="I138" i="41"/>
  <c r="H138" i="41"/>
  <c r="G138" i="41"/>
  <c r="F6" i="42"/>
  <c r="F10" i="42"/>
  <c r="I138" i="42"/>
  <c r="H138" i="42"/>
  <c r="G138" i="42"/>
  <c r="T10" i="43"/>
  <c r="Q10" i="43"/>
  <c r="P10" i="43"/>
  <c r="S10" i="43"/>
  <c r="R10" i="43"/>
  <c r="F11" i="44"/>
  <c r="O140" i="44"/>
  <c r="N140" i="44"/>
  <c r="M140" i="44"/>
  <c r="L140" i="44"/>
  <c r="L135" i="41"/>
  <c r="O135" i="41"/>
  <c r="K135" i="41"/>
  <c r="N135" i="41"/>
  <c r="M135" i="41"/>
  <c r="G137" i="41"/>
  <c r="I137" i="41"/>
  <c r="H137" i="41"/>
  <c r="H10" i="42"/>
  <c r="J10" i="42"/>
  <c r="I10" i="42"/>
  <c r="F8" i="43"/>
  <c r="T8" i="43"/>
  <c r="Q8" i="43"/>
  <c r="P8" i="43"/>
  <c r="R8" i="43"/>
  <c r="S8" i="43"/>
  <c r="F10" i="43"/>
  <c r="T11" i="43"/>
  <c r="S11" i="43"/>
  <c r="R11" i="43"/>
  <c r="P11" i="43"/>
  <c r="Q11" i="43"/>
  <c r="G139" i="43"/>
  <c r="I139" i="43"/>
  <c r="H139" i="43"/>
  <c r="G144" i="43"/>
  <c r="I144" i="43"/>
  <c r="H144" i="43"/>
  <c r="T7" i="44"/>
  <c r="P7" i="44"/>
  <c r="S7" i="44"/>
  <c r="Q7" i="44"/>
  <c r="R7" i="44"/>
  <c r="T12" i="44"/>
  <c r="P12" i="44"/>
  <c r="S12" i="44"/>
  <c r="Q12" i="44"/>
  <c r="R12" i="44"/>
  <c r="T15" i="44"/>
  <c r="P15" i="44"/>
  <c r="S15" i="44"/>
  <c r="Q15" i="44"/>
  <c r="R15" i="44"/>
  <c r="N141" i="44"/>
  <c r="M141" i="44"/>
  <c r="L141" i="44"/>
  <c r="O141" i="44"/>
  <c r="D16" i="45"/>
  <c r="N11" i="41"/>
  <c r="L11" i="41"/>
  <c r="M11" i="41"/>
  <c r="J12" i="41"/>
  <c r="H12" i="41"/>
  <c r="I12" i="41"/>
  <c r="I136" i="41"/>
  <c r="H136" i="41"/>
  <c r="G136" i="41"/>
  <c r="N11" i="42"/>
  <c r="M11" i="42"/>
  <c r="L11" i="42"/>
  <c r="K136" i="42"/>
  <c r="L136" i="42"/>
  <c r="O136" i="42"/>
  <c r="N136" i="42"/>
  <c r="M136" i="42"/>
  <c r="T7" i="43"/>
  <c r="R7" i="43"/>
  <c r="Q7" i="43"/>
  <c r="S7" i="43"/>
  <c r="P7" i="43"/>
  <c r="I138" i="43"/>
  <c r="H138" i="43"/>
  <c r="G138" i="43"/>
  <c r="T6" i="44"/>
  <c r="P6" i="44"/>
  <c r="S6" i="44"/>
  <c r="Q6" i="44"/>
  <c r="O16" i="44"/>
  <c r="R6" i="44"/>
  <c r="T11" i="44"/>
  <c r="P11" i="44"/>
  <c r="S11" i="44"/>
  <c r="R11" i="44"/>
  <c r="Q11" i="44"/>
  <c r="T14" i="44"/>
  <c r="P14" i="44"/>
  <c r="S14" i="44"/>
  <c r="R14" i="44"/>
  <c r="Q14" i="44"/>
  <c r="N7" i="45"/>
  <c r="L7" i="45"/>
  <c r="M7" i="45"/>
  <c r="T14" i="43"/>
  <c r="Q14" i="43"/>
  <c r="P14" i="43"/>
  <c r="S14" i="43"/>
  <c r="R14" i="43"/>
  <c r="F8" i="44"/>
  <c r="H10" i="44"/>
  <c r="J10" i="44"/>
  <c r="I10" i="44"/>
  <c r="H13" i="44"/>
  <c r="J13" i="44"/>
  <c r="I13" i="44"/>
  <c r="N8" i="45"/>
  <c r="M8" i="45"/>
  <c r="L8" i="45"/>
  <c r="G136" i="42"/>
  <c r="I136" i="42"/>
  <c r="H136" i="42"/>
  <c r="T6" i="43"/>
  <c r="Q6" i="43"/>
  <c r="O16" i="43"/>
  <c r="P6" i="43"/>
  <c r="S6" i="43"/>
  <c r="R6" i="43"/>
  <c r="F14" i="43"/>
  <c r="T15" i="43"/>
  <c r="S15" i="43"/>
  <c r="P15" i="43"/>
  <c r="Q15" i="43"/>
  <c r="R15" i="43"/>
  <c r="D146" i="43"/>
  <c r="G142" i="43"/>
  <c r="I142" i="43"/>
  <c r="H142" i="43"/>
  <c r="F10" i="45"/>
  <c r="J11" i="41"/>
  <c r="I11" i="41"/>
  <c r="H11" i="41"/>
  <c r="N12" i="41"/>
  <c r="M12" i="41"/>
  <c r="L12" i="41"/>
  <c r="S6" i="42"/>
  <c r="R6" i="42"/>
  <c r="Q6" i="42"/>
  <c r="T6" i="42"/>
  <c r="P6" i="42"/>
  <c r="F12" i="42"/>
  <c r="G134" i="42"/>
  <c r="I134" i="42"/>
  <c r="H134" i="42"/>
  <c r="L137" i="43"/>
  <c r="O137" i="43"/>
  <c r="N137" i="43"/>
  <c r="M137" i="43"/>
  <c r="M142" i="43"/>
  <c r="O142" i="43"/>
  <c r="N142" i="43"/>
  <c r="L142" i="43"/>
  <c r="H7" i="44"/>
  <c r="J7" i="44"/>
  <c r="I7" i="44"/>
  <c r="T10" i="44"/>
  <c r="P10" i="44"/>
  <c r="S10" i="44"/>
  <c r="Q10" i="44"/>
  <c r="R10" i="44"/>
  <c r="T13" i="44"/>
  <c r="P13" i="44"/>
  <c r="S13" i="44"/>
  <c r="Q13" i="44"/>
  <c r="R13" i="44"/>
  <c r="H8" i="45"/>
  <c r="I8" i="45"/>
  <c r="J8" i="45"/>
  <c r="F11" i="45"/>
  <c r="G142" i="45"/>
  <c r="I142" i="45"/>
  <c r="H142" i="45"/>
  <c r="N138" i="45"/>
  <c r="M138" i="45"/>
  <c r="L138" i="45"/>
  <c r="O138" i="45"/>
  <c r="J11" i="40"/>
  <c r="I11" i="40"/>
  <c r="H11" i="40"/>
  <c r="J12" i="40"/>
  <c r="I12" i="40"/>
  <c r="H12" i="40"/>
  <c r="G138" i="40"/>
  <c r="I138" i="40"/>
  <c r="H138" i="40"/>
  <c r="H135" i="41"/>
  <c r="I135" i="41"/>
  <c r="G135" i="41"/>
  <c r="K137" i="41"/>
  <c r="N137" i="41"/>
  <c r="M137" i="41"/>
  <c r="O137" i="41"/>
  <c r="L137" i="41"/>
  <c r="L135" i="42"/>
  <c r="K135" i="42"/>
  <c r="O135" i="42"/>
  <c r="N135" i="42"/>
  <c r="M135" i="42"/>
  <c r="I137" i="42"/>
  <c r="G137" i="42"/>
  <c r="H137" i="42"/>
  <c r="O138" i="42"/>
  <c r="L138" i="42"/>
  <c r="N138" i="42"/>
  <c r="M138" i="42"/>
  <c r="K138" i="42"/>
  <c r="E146" i="43"/>
  <c r="H6" i="44"/>
  <c r="J6" i="44"/>
  <c r="G16" i="44"/>
  <c r="I6" i="44"/>
  <c r="F7" i="44"/>
  <c r="H9" i="44"/>
  <c r="J9" i="44"/>
  <c r="I9" i="44"/>
  <c r="F10" i="44"/>
  <c r="H12" i="44"/>
  <c r="J12" i="44"/>
  <c r="I12" i="44"/>
  <c r="F13" i="44"/>
  <c r="H15" i="44"/>
  <c r="J15" i="44"/>
  <c r="I15" i="44"/>
  <c r="C16" i="45"/>
  <c r="H7" i="45"/>
  <c r="J7" i="45"/>
  <c r="I7" i="45"/>
  <c r="H11" i="45"/>
  <c r="J11" i="45"/>
  <c r="I11" i="45"/>
  <c r="N145" i="45"/>
  <c r="M145" i="45"/>
  <c r="L145" i="45"/>
  <c r="O145" i="45"/>
  <c r="M136" i="44"/>
  <c r="O136" i="44"/>
  <c r="N136" i="44"/>
  <c r="L136" i="44"/>
  <c r="J146" i="44"/>
  <c r="M138" i="44"/>
  <c r="O138" i="44"/>
  <c r="N138" i="44"/>
  <c r="L138" i="44"/>
  <c r="N6" i="45"/>
  <c r="K16" i="45"/>
  <c r="M6" i="45"/>
  <c r="L6" i="45"/>
  <c r="H10" i="45"/>
  <c r="J10" i="45"/>
  <c r="I10" i="45"/>
  <c r="H14" i="45"/>
  <c r="J14" i="45"/>
  <c r="I14" i="45"/>
  <c r="T6" i="45"/>
  <c r="O16" i="45"/>
  <c r="S6" i="45"/>
  <c r="P6" i="45"/>
  <c r="Q6" i="45"/>
  <c r="R6" i="45"/>
  <c r="T7" i="45"/>
  <c r="Q7" i="45"/>
  <c r="P7" i="45"/>
  <c r="S7" i="45"/>
  <c r="R7" i="45"/>
  <c r="F9" i="45"/>
  <c r="H12" i="45"/>
  <c r="J12" i="45"/>
  <c r="I12" i="45"/>
  <c r="E16" i="44"/>
  <c r="F16" i="44" s="1"/>
  <c r="F6" i="44"/>
  <c r="H8" i="44"/>
  <c r="J8" i="44"/>
  <c r="I8" i="44"/>
  <c r="F9" i="44"/>
  <c r="H11" i="44"/>
  <c r="J11" i="44"/>
  <c r="I11" i="44"/>
  <c r="F12" i="44"/>
  <c r="H14" i="44"/>
  <c r="J14" i="44"/>
  <c r="I14" i="44"/>
  <c r="F15" i="44"/>
  <c r="H9" i="45"/>
  <c r="J9" i="45"/>
  <c r="I9" i="45"/>
  <c r="G136" i="43"/>
  <c r="H136" i="43"/>
  <c r="K136" i="43" s="1"/>
  <c r="F146" i="43"/>
  <c r="I136" i="43"/>
  <c r="H141" i="43"/>
  <c r="G141" i="43"/>
  <c r="I141" i="43"/>
  <c r="N6" i="44"/>
  <c r="L6" i="44"/>
  <c r="K16" i="44"/>
  <c r="M6" i="44"/>
  <c r="N7" i="44"/>
  <c r="L7" i="44"/>
  <c r="M7" i="44"/>
  <c r="N8" i="44"/>
  <c r="L8" i="44"/>
  <c r="M8" i="44"/>
  <c r="N9" i="44"/>
  <c r="L9" i="44"/>
  <c r="M9" i="44"/>
  <c r="N10" i="44"/>
  <c r="L10" i="44"/>
  <c r="M10" i="44"/>
  <c r="N11" i="44"/>
  <c r="L11" i="44"/>
  <c r="M11" i="44"/>
  <c r="N12" i="44"/>
  <c r="L12" i="44"/>
  <c r="M12" i="44"/>
  <c r="N13" i="44"/>
  <c r="L13" i="44"/>
  <c r="M13" i="44"/>
  <c r="N14" i="44"/>
  <c r="L14" i="44"/>
  <c r="M14" i="44"/>
  <c r="N15" i="44"/>
  <c r="L15" i="44"/>
  <c r="M15" i="44"/>
  <c r="D146" i="44"/>
  <c r="M144" i="44"/>
  <c r="L144" i="44"/>
  <c r="O144" i="44"/>
  <c r="N144" i="44"/>
  <c r="H6" i="45"/>
  <c r="I6" i="45"/>
  <c r="J6" i="45"/>
  <c r="G16" i="45"/>
  <c r="T8" i="45"/>
  <c r="S8" i="45"/>
  <c r="P8" i="45"/>
  <c r="Q8" i="45"/>
  <c r="R8" i="45"/>
  <c r="I135" i="42"/>
  <c r="G135" i="42"/>
  <c r="H135" i="42"/>
  <c r="C16" i="44"/>
  <c r="L137" i="44"/>
  <c r="N137" i="44"/>
  <c r="O137" i="44"/>
  <c r="M137" i="44"/>
  <c r="H13" i="45"/>
  <c r="J13" i="45"/>
  <c r="I13" i="45"/>
  <c r="H15" i="45"/>
  <c r="J15" i="45"/>
  <c r="I15" i="45"/>
  <c r="E146" i="45"/>
  <c r="O144" i="45"/>
  <c r="N144" i="45"/>
  <c r="M144" i="45"/>
  <c r="L144" i="45"/>
  <c r="D16" i="44"/>
  <c r="N145" i="44"/>
  <c r="M145" i="44"/>
  <c r="O145" i="44"/>
  <c r="L145" i="44"/>
  <c r="F7" i="45"/>
  <c r="T9" i="45"/>
  <c r="P9" i="45"/>
  <c r="S9" i="45"/>
  <c r="Q9" i="45"/>
  <c r="R9" i="45"/>
  <c r="T10" i="45"/>
  <c r="P10" i="45"/>
  <c r="S10" i="45"/>
  <c r="Q10" i="45"/>
  <c r="R10" i="45"/>
  <c r="N12" i="45"/>
  <c r="L12" i="45"/>
  <c r="M12" i="45"/>
  <c r="L137" i="45"/>
  <c r="O137" i="45"/>
  <c r="N137" i="45"/>
  <c r="M137" i="45"/>
  <c r="L143" i="44"/>
  <c r="N143" i="44"/>
  <c r="M143" i="44"/>
  <c r="O143" i="44"/>
  <c r="E16" i="45"/>
  <c r="F16" i="45" s="1"/>
  <c r="F6" i="45"/>
  <c r="F8" i="45"/>
  <c r="N9" i="45"/>
  <c r="L9" i="45"/>
  <c r="M9" i="45"/>
  <c r="N10" i="45"/>
  <c r="L10" i="45"/>
  <c r="M10" i="45"/>
  <c r="N11" i="45"/>
  <c r="L11" i="45"/>
  <c r="M11" i="45"/>
  <c r="F12" i="45"/>
  <c r="K137" i="42"/>
  <c r="N137" i="42"/>
  <c r="L137" i="42"/>
  <c r="O137" i="42"/>
  <c r="M137" i="42"/>
  <c r="T11" i="45"/>
  <c r="P11" i="45"/>
  <c r="Q11" i="45"/>
  <c r="R11" i="45"/>
  <c r="S11" i="45"/>
  <c r="T12" i="45"/>
  <c r="P12" i="45"/>
  <c r="R12" i="45"/>
  <c r="Q12" i="45"/>
  <c r="S12" i="45"/>
  <c r="T13" i="45"/>
  <c r="Q13" i="45"/>
  <c r="P13" i="45"/>
  <c r="R13" i="45"/>
  <c r="S13" i="45"/>
  <c r="T14" i="45"/>
  <c r="Q14" i="45"/>
  <c r="P14" i="45"/>
  <c r="R14" i="45"/>
  <c r="S14" i="45"/>
  <c r="T15" i="45"/>
  <c r="Q15" i="45"/>
  <c r="P15" i="45"/>
  <c r="R15" i="45"/>
  <c r="S15" i="45"/>
  <c r="C146" i="45"/>
  <c r="D8" i="46"/>
  <c r="D11" i="46"/>
  <c r="D14" i="46"/>
  <c r="D17" i="46"/>
  <c r="D20" i="46"/>
  <c r="D8" i="47"/>
  <c r="D11" i="47"/>
  <c r="D14" i="47"/>
  <c r="D17" i="47"/>
  <c r="D20" i="47"/>
  <c r="D8" i="48"/>
  <c r="D11" i="48"/>
  <c r="D14" i="48"/>
  <c r="D17" i="48"/>
  <c r="D20" i="48"/>
  <c r="F13" i="45"/>
  <c r="N13" i="45"/>
  <c r="M13" i="45"/>
  <c r="L13" i="45"/>
  <c r="F14" i="45"/>
  <c r="N14" i="45"/>
  <c r="M14" i="45"/>
  <c r="L14" i="45"/>
  <c r="F15" i="45"/>
  <c r="N15" i="45"/>
  <c r="M15" i="45"/>
  <c r="L15" i="45"/>
  <c r="L143" i="45"/>
  <c r="O143" i="45"/>
  <c r="N143" i="45"/>
  <c r="M143" i="45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D10" i="46"/>
  <c r="D13" i="46"/>
  <c r="D16" i="46"/>
  <c r="D19" i="46"/>
  <c r="D10" i="47"/>
  <c r="D13" i="47"/>
  <c r="D16" i="47"/>
  <c r="D19" i="47"/>
  <c r="D10" i="48"/>
  <c r="D13" i="48"/>
  <c r="D16" i="48"/>
  <c r="D19" i="48"/>
  <c r="L84" i="8"/>
  <c r="K6" i="2"/>
  <c r="F17" i="2"/>
  <c r="K152" i="3"/>
  <c r="J6" i="5"/>
  <c r="V6" i="5"/>
  <c r="K6" i="6"/>
  <c r="Q6" i="6"/>
  <c r="N257" i="8"/>
  <c r="N256" i="8"/>
  <c r="N255" i="8"/>
  <c r="N254" i="8"/>
  <c r="N253" i="8"/>
  <c r="N252" i="8"/>
  <c r="N251" i="8"/>
  <c r="M271" i="8"/>
  <c r="N272" i="8" s="1"/>
  <c r="M205" i="8"/>
  <c r="N206" i="8" s="1"/>
  <c r="M249" i="8"/>
  <c r="N250" i="8" s="1"/>
  <c r="M183" i="8"/>
  <c r="N184" i="8" s="1"/>
  <c r="N8" i="8"/>
  <c r="M51" i="8"/>
  <c r="L75" i="8"/>
  <c r="L76" i="8"/>
  <c r="L77" i="8"/>
  <c r="L78" i="8"/>
  <c r="L79" i="8"/>
  <c r="L80" i="8"/>
  <c r="L81" i="8"/>
  <c r="L82" i="8"/>
  <c r="L85" i="8"/>
  <c r="M95" i="8"/>
  <c r="N96" i="8" s="1"/>
  <c r="L149" i="8"/>
  <c r="L165" i="8"/>
  <c r="L168" i="8"/>
  <c r="L173" i="8"/>
  <c r="L187" i="8"/>
  <c r="L190" i="8"/>
  <c r="L195" i="8"/>
  <c r="M227" i="8"/>
  <c r="N228" i="8" s="1"/>
  <c r="L251" i="8"/>
  <c r="L252" i="8"/>
  <c r="L253" i="8"/>
  <c r="L254" i="8"/>
  <c r="L257" i="8"/>
  <c r="L20" i="10"/>
  <c r="L17" i="10"/>
  <c r="L19" i="10"/>
  <c r="L16" i="10"/>
  <c r="L15" i="10"/>
  <c r="L14" i="10"/>
  <c r="L13" i="10"/>
  <c r="L12" i="10"/>
  <c r="L11" i="10"/>
  <c r="L10" i="10"/>
  <c r="L9" i="10"/>
  <c r="E55" i="12"/>
  <c r="D146" i="13"/>
  <c r="D118" i="13"/>
  <c r="D90" i="13"/>
  <c r="D62" i="13"/>
  <c r="D34" i="13"/>
  <c r="D20" i="13"/>
  <c r="D160" i="13"/>
  <c r="D132" i="13"/>
  <c r="D104" i="13"/>
  <c r="D76" i="13"/>
  <c r="D48" i="13"/>
  <c r="G17" i="2"/>
  <c r="K6" i="5"/>
  <c r="W6" i="5"/>
  <c r="R6" i="6"/>
  <c r="L105" i="8"/>
  <c r="L108" i="8"/>
  <c r="L119" i="8"/>
  <c r="L120" i="8"/>
  <c r="L121" i="8"/>
  <c r="L122" i="8"/>
  <c r="L123" i="8"/>
  <c r="L124" i="8"/>
  <c r="L125" i="8"/>
  <c r="L126" i="8"/>
  <c r="L129" i="8"/>
  <c r="K139" i="8"/>
  <c r="L140" i="8" s="1"/>
  <c r="N141" i="8"/>
  <c r="L143" i="8"/>
  <c r="N145" i="8"/>
  <c r="L146" i="8"/>
  <c r="L150" i="8"/>
  <c r="L151" i="8"/>
  <c r="N165" i="8"/>
  <c r="N168" i="8"/>
  <c r="L174" i="8"/>
  <c r="L175" i="8"/>
  <c r="N187" i="8"/>
  <c r="N190" i="8"/>
  <c r="N207" i="8"/>
  <c r="N208" i="8"/>
  <c r="N209" i="8"/>
  <c r="N210" i="8"/>
  <c r="N211" i="8"/>
  <c r="N212" i="8"/>
  <c r="N213" i="8"/>
  <c r="L219" i="8"/>
  <c r="L237" i="8"/>
  <c r="K271" i="8"/>
  <c r="L272" i="8" s="1"/>
  <c r="N273" i="8"/>
  <c r="N276" i="8"/>
  <c r="N279" i="8"/>
  <c r="I51" i="10"/>
  <c r="G18" i="2"/>
  <c r="J31" i="2"/>
  <c r="L58" i="2"/>
  <c r="J6" i="3"/>
  <c r="L79" i="3"/>
  <c r="S6" i="5"/>
  <c r="M29" i="8"/>
  <c r="N30" i="8" s="1"/>
  <c r="M73" i="8"/>
  <c r="L97" i="8"/>
  <c r="L98" i="8"/>
  <c r="L99" i="8"/>
  <c r="L100" i="8"/>
  <c r="L101" i="8"/>
  <c r="L102" i="8"/>
  <c r="L103" i="8"/>
  <c r="L104" i="8"/>
  <c r="L107" i="8"/>
  <c r="K117" i="8"/>
  <c r="L118" i="8" s="1"/>
  <c r="N119" i="8"/>
  <c r="N120" i="8"/>
  <c r="N121" i="8"/>
  <c r="N122" i="8"/>
  <c r="N123" i="8"/>
  <c r="N124" i="8"/>
  <c r="N125" i="8"/>
  <c r="L128" i="8"/>
  <c r="L131" i="8"/>
  <c r="L142" i="8"/>
  <c r="N143" i="8"/>
  <c r="L144" i="8"/>
  <c r="N146" i="8"/>
  <c r="L147" i="8"/>
  <c r="L153" i="8"/>
  <c r="K161" i="8"/>
  <c r="L162" i="8" s="1"/>
  <c r="N163" i="8"/>
  <c r="N166" i="8"/>
  <c r="N169" i="8"/>
  <c r="K183" i="8"/>
  <c r="L184" i="8" s="1"/>
  <c r="N185" i="8"/>
  <c r="N188" i="8"/>
  <c r="N191" i="8"/>
  <c r="N275" i="8"/>
  <c r="N278" i="8"/>
  <c r="L285" i="8"/>
  <c r="L74" i="8"/>
  <c r="H18" i="2"/>
  <c r="K31" i="2"/>
  <c r="K6" i="3"/>
  <c r="T6" i="5"/>
  <c r="I6" i="6"/>
  <c r="I7" i="8"/>
  <c r="L83" i="8"/>
  <c r="M117" i="8"/>
  <c r="N118" i="8" s="1"/>
  <c r="M161" i="8"/>
  <c r="N162" i="8" s="1"/>
  <c r="L164" i="8"/>
  <c r="L167" i="8"/>
  <c r="L170" i="8"/>
  <c r="L186" i="8"/>
  <c r="L189" i="8"/>
  <c r="L192" i="8"/>
  <c r="L193" i="8"/>
  <c r="L196" i="8"/>
  <c r="K205" i="8"/>
  <c r="L206" i="8" s="1"/>
  <c r="L216" i="8"/>
  <c r="L240" i="8"/>
  <c r="L255" i="8"/>
  <c r="U21" i="15"/>
  <c r="Q21" i="15"/>
  <c r="J6" i="2"/>
  <c r="E17" i="2"/>
  <c r="L31" i="2"/>
  <c r="L6" i="3"/>
  <c r="I6" i="5"/>
  <c r="U6" i="5"/>
  <c r="J6" i="6"/>
  <c r="L284" i="8"/>
  <c r="L281" i="8"/>
  <c r="L263" i="8"/>
  <c r="L260" i="8"/>
  <c r="K249" i="8"/>
  <c r="L250" i="8" s="1"/>
  <c r="L239" i="8"/>
  <c r="L236" i="8"/>
  <c r="L235" i="8"/>
  <c r="L234" i="8"/>
  <c r="L233" i="8"/>
  <c r="L232" i="8"/>
  <c r="L231" i="8"/>
  <c r="L230" i="8"/>
  <c r="L229" i="8"/>
  <c r="L218" i="8"/>
  <c r="L215" i="8"/>
  <c r="L197" i="8"/>
  <c r="L283" i="8"/>
  <c r="L280" i="8"/>
  <c r="L279" i="8"/>
  <c r="L278" i="8"/>
  <c r="L277" i="8"/>
  <c r="L276" i="8"/>
  <c r="L275" i="8"/>
  <c r="L274" i="8"/>
  <c r="L273" i="8"/>
  <c r="L262" i="8"/>
  <c r="L259" i="8"/>
  <c r="L8" i="8"/>
  <c r="K51" i="8"/>
  <c r="K95" i="8"/>
  <c r="L96" i="8" s="1"/>
  <c r="N97" i="8"/>
  <c r="N98" i="8"/>
  <c r="N99" i="8"/>
  <c r="N100" i="8"/>
  <c r="N101" i="8"/>
  <c r="N102" i="8"/>
  <c r="N103" i="8"/>
  <c r="L106" i="8"/>
  <c r="L109" i="8"/>
  <c r="L127" i="8"/>
  <c r="L130" i="8"/>
  <c r="L141" i="8"/>
  <c r="N142" i="8"/>
  <c r="N144" i="8"/>
  <c r="L145" i="8"/>
  <c r="N147" i="8"/>
  <c r="L148" i="8"/>
  <c r="N164" i="8"/>
  <c r="N167" i="8"/>
  <c r="L171" i="8"/>
  <c r="L172" i="8"/>
  <c r="N186" i="8"/>
  <c r="N189" i="8"/>
  <c r="L194" i="8"/>
  <c r="L207" i="8"/>
  <c r="L208" i="8"/>
  <c r="L209" i="8"/>
  <c r="L210" i="8"/>
  <c r="L211" i="8"/>
  <c r="L212" i="8"/>
  <c r="L213" i="8"/>
  <c r="L214" i="8"/>
  <c r="K227" i="8"/>
  <c r="L228" i="8" s="1"/>
  <c r="L238" i="8"/>
  <c r="N274" i="8"/>
  <c r="N277" i="8"/>
  <c r="L282" i="8"/>
  <c r="J19" i="10"/>
  <c r="J16" i="10"/>
  <c r="J15" i="10"/>
  <c r="J14" i="10"/>
  <c r="J13" i="10"/>
  <c r="J12" i="10"/>
  <c r="J11" i="10"/>
  <c r="J10" i="10"/>
  <c r="J9" i="10"/>
  <c r="J21" i="10"/>
  <c r="J18" i="10"/>
  <c r="G7" i="10"/>
  <c r="J20" i="10"/>
  <c r="J107" i="10"/>
  <c r="J104" i="10"/>
  <c r="J103" i="10"/>
  <c r="J102" i="10"/>
  <c r="J101" i="10"/>
  <c r="J100" i="10"/>
  <c r="J99" i="10"/>
  <c r="J98" i="10"/>
  <c r="J97" i="10"/>
  <c r="J109" i="10"/>
  <c r="J106" i="10"/>
  <c r="G95" i="10"/>
  <c r="J108" i="10"/>
  <c r="E56" i="12"/>
  <c r="E53" i="12"/>
  <c r="E54" i="12"/>
  <c r="O20" i="13"/>
  <c r="K29" i="10"/>
  <c r="N31" i="10"/>
  <c r="N32" i="10"/>
  <c r="N33" i="10"/>
  <c r="N34" i="10"/>
  <c r="N35" i="10"/>
  <c r="N36" i="10"/>
  <c r="N37" i="10"/>
  <c r="N75" i="10"/>
  <c r="N76" i="10"/>
  <c r="N77" i="10"/>
  <c r="N78" i="10"/>
  <c r="N79" i="10"/>
  <c r="N80" i="10"/>
  <c r="N81" i="10"/>
  <c r="J83" i="10"/>
  <c r="J86" i="10"/>
  <c r="I5" i="12"/>
  <c r="U5" i="12"/>
  <c r="C55" i="12"/>
  <c r="G56" i="12"/>
  <c r="U17" i="12"/>
  <c r="U20" i="12"/>
  <c r="U23" i="12"/>
  <c r="U26" i="12"/>
  <c r="U28" i="12"/>
  <c r="U33" i="12"/>
  <c r="U37" i="12"/>
  <c r="U42" i="12"/>
  <c r="U46" i="12"/>
  <c r="K6" i="13"/>
  <c r="I6" i="13"/>
  <c r="S20" i="13"/>
  <c r="V6" i="13"/>
  <c r="N23" i="14"/>
  <c r="J5" i="12"/>
  <c r="V5" i="12"/>
  <c r="F54" i="12"/>
  <c r="D55" i="12"/>
  <c r="U8" i="12"/>
  <c r="U29" i="12"/>
  <c r="U38" i="12"/>
  <c r="U47" i="12"/>
  <c r="U51" i="12"/>
  <c r="U54" i="12"/>
  <c r="U57" i="12"/>
  <c r="J6" i="13"/>
  <c r="D105" i="15"/>
  <c r="D119" i="15"/>
  <c r="D147" i="15"/>
  <c r="D63" i="15"/>
  <c r="D21" i="15"/>
  <c r="D161" i="15"/>
  <c r="D77" i="15"/>
  <c r="D49" i="15"/>
  <c r="L7" i="15"/>
  <c r="D133" i="15"/>
  <c r="J7" i="15"/>
  <c r="D91" i="15"/>
  <c r="F55" i="12"/>
  <c r="D35" i="15"/>
  <c r="D120" i="18"/>
  <c r="D134" i="18"/>
  <c r="D148" i="18"/>
  <c r="D118" i="18"/>
  <c r="D146" i="18"/>
  <c r="D106" i="18"/>
  <c r="D90" i="18"/>
  <c r="D36" i="18"/>
  <c r="D104" i="18"/>
  <c r="D50" i="18"/>
  <c r="D20" i="18"/>
  <c r="D160" i="18"/>
  <c r="D64" i="18"/>
  <c r="D34" i="18"/>
  <c r="D132" i="18"/>
  <c r="D78" i="18"/>
  <c r="D48" i="18"/>
  <c r="D92" i="18"/>
  <c r="D62" i="18"/>
  <c r="D8" i="18"/>
  <c r="D76" i="18"/>
  <c r="D22" i="18"/>
  <c r="S132" i="18"/>
  <c r="S146" i="18"/>
  <c r="S160" i="18"/>
  <c r="S106" i="18"/>
  <c r="S134" i="18"/>
  <c r="S78" i="18"/>
  <c r="S48" i="18"/>
  <c r="S92" i="18"/>
  <c r="S62" i="18"/>
  <c r="S8" i="18"/>
  <c r="S148" i="18"/>
  <c r="S118" i="18"/>
  <c r="S76" i="18"/>
  <c r="S22" i="18"/>
  <c r="S120" i="18"/>
  <c r="S90" i="18"/>
  <c r="S36" i="18"/>
  <c r="S104" i="18"/>
  <c r="S50" i="18"/>
  <c r="S20" i="18"/>
  <c r="S64" i="18"/>
  <c r="S34" i="18"/>
  <c r="N8" i="10"/>
  <c r="G73" i="10"/>
  <c r="J84" i="10"/>
  <c r="J87" i="10"/>
  <c r="S5" i="12"/>
  <c r="C54" i="12"/>
  <c r="C57" i="12" s="1"/>
  <c r="G55" i="12"/>
  <c r="U16" i="12"/>
  <c r="U19" i="12"/>
  <c r="U22" i="12"/>
  <c r="U25" i="12"/>
  <c r="U27" i="12"/>
  <c r="U31" i="12"/>
  <c r="U36" i="12"/>
  <c r="U40" i="12"/>
  <c r="U45" i="12"/>
  <c r="U49" i="12"/>
  <c r="F160" i="13"/>
  <c r="F132" i="13"/>
  <c r="F104" i="13"/>
  <c r="F76" i="13"/>
  <c r="F146" i="13"/>
  <c r="F118" i="13"/>
  <c r="F90" i="13"/>
  <c r="F62" i="13"/>
  <c r="F34" i="13"/>
  <c r="F20" i="13"/>
  <c r="Q20" i="13"/>
  <c r="C135" i="14"/>
  <c r="C93" i="14"/>
  <c r="C51" i="14"/>
  <c r="C23" i="14"/>
  <c r="C121" i="14"/>
  <c r="C79" i="14"/>
  <c r="C37" i="14"/>
  <c r="C149" i="14"/>
  <c r="C107" i="14"/>
  <c r="C65" i="14"/>
  <c r="T5" i="12"/>
  <c r="F53" i="12"/>
  <c r="F56" i="12"/>
  <c r="U14" i="12"/>
  <c r="A15" i="12"/>
  <c r="U32" i="12"/>
  <c r="U41" i="12"/>
  <c r="U52" i="12"/>
  <c r="C163" i="14"/>
  <c r="T21" i="15"/>
  <c r="D161" i="16"/>
  <c r="D135" i="16"/>
  <c r="D133" i="16"/>
  <c r="D107" i="16"/>
  <c r="D105" i="16"/>
  <c r="D79" i="16"/>
  <c r="D77" i="16"/>
  <c r="D51" i="16"/>
  <c r="D49" i="16"/>
  <c r="D23" i="16"/>
  <c r="D149" i="16"/>
  <c r="D147" i="16"/>
  <c r="D121" i="16"/>
  <c r="D119" i="16"/>
  <c r="D93" i="16"/>
  <c r="D91" i="16"/>
  <c r="D65" i="16"/>
  <c r="D63" i="16"/>
  <c r="D37" i="16"/>
  <c r="D35" i="16"/>
  <c r="D21" i="16"/>
  <c r="D9" i="16"/>
  <c r="C48" i="13"/>
  <c r="C76" i="13"/>
  <c r="C104" i="13"/>
  <c r="C132" i="13"/>
  <c r="C160" i="13"/>
  <c r="S21" i="15"/>
  <c r="E147" i="15"/>
  <c r="F161" i="15"/>
  <c r="P21" i="16"/>
  <c r="P9" i="16"/>
  <c r="G149" i="17"/>
  <c r="G147" i="17"/>
  <c r="G161" i="17"/>
  <c r="G135" i="17"/>
  <c r="G133" i="17"/>
  <c r="G107" i="17"/>
  <c r="G105" i="17"/>
  <c r="G79" i="17"/>
  <c r="G77" i="17"/>
  <c r="G51" i="17"/>
  <c r="G49" i="17"/>
  <c r="G23" i="17"/>
  <c r="J7" i="17"/>
  <c r="G121" i="17"/>
  <c r="G119" i="17"/>
  <c r="G93" i="17"/>
  <c r="G91" i="17"/>
  <c r="G65" i="17"/>
  <c r="G63" i="17"/>
  <c r="G37" i="17"/>
  <c r="G35" i="17"/>
  <c r="G21" i="17"/>
  <c r="G9" i="17"/>
  <c r="E48" i="13"/>
  <c r="E76" i="13"/>
  <c r="E104" i="13"/>
  <c r="E132" i="13"/>
  <c r="E160" i="13"/>
  <c r="Q23" i="14"/>
  <c r="E119" i="15"/>
  <c r="E35" i="15"/>
  <c r="E133" i="15"/>
  <c r="E49" i="15"/>
  <c r="E161" i="15"/>
  <c r="E77" i="15"/>
  <c r="E91" i="15"/>
  <c r="F35" i="15"/>
  <c r="E63" i="15"/>
  <c r="F77" i="15"/>
  <c r="G91" i="15"/>
  <c r="G149" i="16"/>
  <c r="G147" i="16"/>
  <c r="G121" i="16"/>
  <c r="G119" i="16"/>
  <c r="G93" i="16"/>
  <c r="G91" i="16"/>
  <c r="G65" i="16"/>
  <c r="G63" i="16"/>
  <c r="G37" i="16"/>
  <c r="G35" i="16"/>
  <c r="G21" i="16"/>
  <c r="G9" i="16"/>
  <c r="G161" i="16"/>
  <c r="G135" i="16"/>
  <c r="G133" i="16"/>
  <c r="G107" i="16"/>
  <c r="G105" i="16"/>
  <c r="G79" i="16"/>
  <c r="G77" i="16"/>
  <c r="G51" i="16"/>
  <c r="G49" i="16"/>
  <c r="G23" i="16"/>
  <c r="C118" i="13"/>
  <c r="C146" i="13"/>
  <c r="F133" i="15"/>
  <c r="F49" i="15"/>
  <c r="F147" i="15"/>
  <c r="F63" i="15"/>
  <c r="F91" i="15"/>
  <c r="F105" i="15"/>
  <c r="X7" i="15"/>
  <c r="W7" i="15"/>
  <c r="S21" i="16"/>
  <c r="S9" i="16"/>
  <c r="G48" i="13"/>
  <c r="G76" i="13"/>
  <c r="G104" i="13"/>
  <c r="G132" i="13"/>
  <c r="G160" i="13"/>
  <c r="G147" i="15"/>
  <c r="G63" i="15"/>
  <c r="G161" i="15"/>
  <c r="G77" i="15"/>
  <c r="G105" i="15"/>
  <c r="G119" i="15"/>
  <c r="G35" i="15"/>
  <c r="Y7" i="15"/>
  <c r="J7" i="16"/>
  <c r="P21" i="17"/>
  <c r="P9" i="17"/>
  <c r="C21" i="15"/>
  <c r="R21" i="15"/>
  <c r="C63" i="15"/>
  <c r="C147" i="15"/>
  <c r="K7" i="16"/>
  <c r="W7" i="17"/>
  <c r="D23" i="17"/>
  <c r="D49" i="17"/>
  <c r="E135" i="17"/>
  <c r="E161" i="17"/>
  <c r="M34" i="18"/>
  <c r="M64" i="18"/>
  <c r="I7" i="15"/>
  <c r="C49" i="15"/>
  <c r="C133" i="15"/>
  <c r="U7" i="16"/>
  <c r="E9" i="16"/>
  <c r="E21" i="16"/>
  <c r="E35" i="16"/>
  <c r="E37" i="16"/>
  <c r="E63" i="16"/>
  <c r="E65" i="16"/>
  <c r="E91" i="16"/>
  <c r="E93" i="16"/>
  <c r="E119" i="16"/>
  <c r="E121" i="16"/>
  <c r="E147" i="16"/>
  <c r="E149" i="16"/>
  <c r="C161" i="17"/>
  <c r="C135" i="17"/>
  <c r="C149" i="17"/>
  <c r="C147" i="17"/>
  <c r="C121" i="17"/>
  <c r="C119" i="17"/>
  <c r="C93" i="17"/>
  <c r="C91" i="17"/>
  <c r="C65" i="17"/>
  <c r="C63" i="17"/>
  <c r="I7" i="17"/>
  <c r="Q9" i="17"/>
  <c r="Q21" i="17"/>
  <c r="E23" i="17"/>
  <c r="E49" i="17"/>
  <c r="E51" i="17"/>
  <c r="M132" i="18"/>
  <c r="M146" i="18"/>
  <c r="M160" i="18"/>
  <c r="M106" i="18"/>
  <c r="M134" i="18"/>
  <c r="M78" i="18"/>
  <c r="M48" i="18"/>
  <c r="M92" i="18"/>
  <c r="M62" i="18"/>
  <c r="M8" i="18"/>
  <c r="M76" i="18"/>
  <c r="M22" i="18"/>
  <c r="M90" i="18"/>
  <c r="M36" i="18"/>
  <c r="M148" i="18"/>
  <c r="M118" i="18"/>
  <c r="M104" i="18"/>
  <c r="M50" i="18"/>
  <c r="M20" i="18"/>
  <c r="V76" i="18"/>
  <c r="N161" i="19"/>
  <c r="N149" i="19"/>
  <c r="N105" i="19"/>
  <c r="N93" i="19"/>
  <c r="N133" i="19"/>
  <c r="N121" i="19"/>
  <c r="N119" i="19"/>
  <c r="N107" i="19"/>
  <c r="N147" i="19"/>
  <c r="N135" i="19"/>
  <c r="N91" i="19"/>
  <c r="N79" i="19"/>
  <c r="M7" i="19"/>
  <c r="N77" i="19"/>
  <c r="N65" i="19"/>
  <c r="N35" i="19"/>
  <c r="N23" i="19"/>
  <c r="N63" i="19"/>
  <c r="N51" i="19"/>
  <c r="N21" i="19"/>
  <c r="N9" i="19"/>
  <c r="C79" i="16"/>
  <c r="C105" i="16"/>
  <c r="C107" i="16"/>
  <c r="C133" i="16"/>
  <c r="C135" i="16"/>
  <c r="F149" i="16"/>
  <c r="C161" i="16"/>
  <c r="D161" i="17"/>
  <c r="D135" i="17"/>
  <c r="D149" i="17"/>
  <c r="D147" i="17"/>
  <c r="D121" i="17"/>
  <c r="D119" i="17"/>
  <c r="D93" i="17"/>
  <c r="D91" i="17"/>
  <c r="D65" i="17"/>
  <c r="D63" i="17"/>
  <c r="F23" i="17"/>
  <c r="F49" i="17"/>
  <c r="G132" i="18"/>
  <c r="G146" i="18"/>
  <c r="G160" i="18"/>
  <c r="G106" i="18"/>
  <c r="G134" i="18"/>
  <c r="G148" i="18"/>
  <c r="G118" i="18"/>
  <c r="G78" i="18"/>
  <c r="G48" i="18"/>
  <c r="G120" i="18"/>
  <c r="G92" i="18"/>
  <c r="G62" i="18"/>
  <c r="G8" i="18"/>
  <c r="G76" i="18"/>
  <c r="G22" i="18"/>
  <c r="G90" i="18"/>
  <c r="G36" i="18"/>
  <c r="G104" i="18"/>
  <c r="G50" i="18"/>
  <c r="G20" i="18"/>
  <c r="V120" i="18"/>
  <c r="V134" i="18"/>
  <c r="V148" i="18"/>
  <c r="V118" i="18"/>
  <c r="V146" i="18"/>
  <c r="V106" i="18"/>
  <c r="V90" i="18"/>
  <c r="V36" i="18"/>
  <c r="V104" i="18"/>
  <c r="V50" i="18"/>
  <c r="V20" i="18"/>
  <c r="V160" i="18"/>
  <c r="V64" i="18"/>
  <c r="V34" i="18"/>
  <c r="V132" i="18"/>
  <c r="V78" i="18"/>
  <c r="V48" i="18"/>
  <c r="V92" i="18"/>
  <c r="V62" i="18"/>
  <c r="V8" i="18"/>
  <c r="V22" i="18"/>
  <c r="C105" i="15"/>
  <c r="D9" i="17"/>
  <c r="S9" i="17"/>
  <c r="D21" i="17"/>
  <c r="S21" i="17"/>
  <c r="D35" i="17"/>
  <c r="D37" i="17"/>
  <c r="E147" i="17"/>
  <c r="E149" i="17"/>
  <c r="C91" i="15"/>
  <c r="I7" i="16"/>
  <c r="Q9" i="16"/>
  <c r="Q21" i="16"/>
  <c r="E105" i="16"/>
  <c r="E107" i="16"/>
  <c r="E133" i="16"/>
  <c r="E135" i="16"/>
  <c r="E161" i="16"/>
  <c r="F149" i="17"/>
  <c r="F147" i="17"/>
  <c r="F161" i="17"/>
  <c r="F135" i="17"/>
  <c r="F133" i="17"/>
  <c r="F107" i="17"/>
  <c r="F105" i="17"/>
  <c r="F79" i="17"/>
  <c r="F77" i="17"/>
  <c r="U7" i="17"/>
  <c r="E9" i="17"/>
  <c r="E21" i="17"/>
  <c r="E35" i="17"/>
  <c r="E37" i="17"/>
  <c r="E63" i="17"/>
  <c r="E65" i="17"/>
  <c r="D77" i="17"/>
  <c r="D79" i="17"/>
  <c r="E91" i="17"/>
  <c r="E93" i="17"/>
  <c r="D105" i="17"/>
  <c r="D107" i="17"/>
  <c r="E119" i="17"/>
  <c r="E121" i="17"/>
  <c r="D133" i="17"/>
  <c r="R6" i="18"/>
  <c r="Q6" i="18"/>
  <c r="N146" i="18"/>
  <c r="N160" i="18"/>
  <c r="N106" i="18"/>
  <c r="N120" i="18"/>
  <c r="N148" i="18"/>
  <c r="N118" i="18"/>
  <c r="T146" i="18"/>
  <c r="T160" i="18"/>
  <c r="T106" i="18"/>
  <c r="T120" i="18"/>
  <c r="T148" i="18"/>
  <c r="T118" i="18"/>
  <c r="E22" i="18"/>
  <c r="K22" i="18"/>
  <c r="N34" i="18"/>
  <c r="T34" i="18"/>
  <c r="F36" i="18"/>
  <c r="L36" i="18"/>
  <c r="C48" i="18"/>
  <c r="O48" i="18"/>
  <c r="U48" i="18"/>
  <c r="N64" i="18"/>
  <c r="T64" i="18"/>
  <c r="E76" i="18"/>
  <c r="K76" i="18"/>
  <c r="C78" i="18"/>
  <c r="O78" i="18"/>
  <c r="U78" i="18"/>
  <c r="F90" i="18"/>
  <c r="L90" i="18"/>
  <c r="T132" i="18"/>
  <c r="F134" i="18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E7" i="19"/>
  <c r="F23" i="19"/>
  <c r="F35" i="19"/>
  <c r="F65" i="19"/>
  <c r="F77" i="19"/>
  <c r="C160" i="18"/>
  <c r="C106" i="18"/>
  <c r="C120" i="18"/>
  <c r="C134" i="18"/>
  <c r="C132" i="18"/>
  <c r="I6" i="18"/>
  <c r="O160" i="18"/>
  <c r="O106" i="18"/>
  <c r="O120" i="18"/>
  <c r="O134" i="18"/>
  <c r="O132" i="18"/>
  <c r="U160" i="18"/>
  <c r="U106" i="18"/>
  <c r="U120" i="18"/>
  <c r="U134" i="18"/>
  <c r="U132" i="18"/>
  <c r="E8" i="18"/>
  <c r="K8" i="18"/>
  <c r="N20" i="18"/>
  <c r="T20" i="18"/>
  <c r="F22" i="18"/>
  <c r="L22" i="18"/>
  <c r="C34" i="18"/>
  <c r="O34" i="18"/>
  <c r="U34" i="18"/>
  <c r="N50" i="18"/>
  <c r="T50" i="18"/>
  <c r="E62" i="18"/>
  <c r="K62" i="18"/>
  <c r="C64" i="18"/>
  <c r="O64" i="18"/>
  <c r="U64" i="18"/>
  <c r="F76" i="18"/>
  <c r="L76" i="18"/>
  <c r="E92" i="18"/>
  <c r="K92" i="18"/>
  <c r="N104" i="18"/>
  <c r="T104" i="18"/>
  <c r="L106" i="18"/>
  <c r="O118" i="18"/>
  <c r="K146" i="18"/>
  <c r="O148" i="18"/>
  <c r="T37" i="19"/>
  <c r="T49" i="19"/>
  <c r="E48" i="18"/>
  <c r="K48" i="18"/>
  <c r="F62" i="18"/>
  <c r="L62" i="18"/>
  <c r="E78" i="18"/>
  <c r="K78" i="18"/>
  <c r="N90" i="18"/>
  <c r="T90" i="18"/>
  <c r="F92" i="18"/>
  <c r="L92" i="18"/>
  <c r="C104" i="18"/>
  <c r="O104" i="18"/>
  <c r="U104" i="18"/>
  <c r="E120" i="18"/>
  <c r="L134" i="18"/>
  <c r="O146" i="18"/>
  <c r="T147" i="19"/>
  <c r="T135" i="19"/>
  <c r="T91" i="19"/>
  <c r="T79" i="19"/>
  <c r="T105" i="19"/>
  <c r="T93" i="19"/>
  <c r="T161" i="19"/>
  <c r="T149" i="19"/>
  <c r="T133" i="19"/>
  <c r="T121" i="19"/>
  <c r="T119" i="19"/>
  <c r="T107" i="19"/>
  <c r="S7" i="19"/>
  <c r="E134" i="18"/>
  <c r="E148" i="18"/>
  <c r="E118" i="18"/>
  <c r="E132" i="18"/>
  <c r="E160" i="18"/>
  <c r="E106" i="18"/>
  <c r="K134" i="18"/>
  <c r="K148" i="18"/>
  <c r="K118" i="18"/>
  <c r="K132" i="18"/>
  <c r="K160" i="18"/>
  <c r="K106" i="18"/>
  <c r="E34" i="18"/>
  <c r="K34" i="18"/>
  <c r="C36" i="18"/>
  <c r="O36" i="18"/>
  <c r="U36" i="18"/>
  <c r="F48" i="18"/>
  <c r="L48" i="18"/>
  <c r="E64" i="18"/>
  <c r="K64" i="18"/>
  <c r="N76" i="18"/>
  <c r="T76" i="18"/>
  <c r="F78" i="18"/>
  <c r="L78" i="18"/>
  <c r="C90" i="18"/>
  <c r="O90" i="18"/>
  <c r="U90" i="18"/>
  <c r="C118" i="18"/>
  <c r="U118" i="18"/>
  <c r="N134" i="18"/>
  <c r="C148" i="18"/>
  <c r="U148" i="18"/>
  <c r="T9" i="19"/>
  <c r="T21" i="19"/>
  <c r="T51" i="19"/>
  <c r="T63" i="19"/>
  <c r="F148" i="18"/>
  <c r="F118" i="18"/>
  <c r="F132" i="18"/>
  <c r="F146" i="18"/>
  <c r="F120" i="18"/>
  <c r="L148" i="18"/>
  <c r="L118" i="18"/>
  <c r="L132" i="18"/>
  <c r="L146" i="18"/>
  <c r="L120" i="18"/>
  <c r="X6" i="18"/>
  <c r="E20" i="18"/>
  <c r="K20" i="18"/>
  <c r="F34" i="18"/>
  <c r="L34" i="18"/>
  <c r="E50" i="18"/>
  <c r="K50" i="18"/>
  <c r="N62" i="18"/>
  <c r="T62" i="18"/>
  <c r="F64" i="18"/>
  <c r="L64" i="18"/>
  <c r="C76" i="18"/>
  <c r="O76" i="18"/>
  <c r="U76" i="18"/>
  <c r="N92" i="18"/>
  <c r="T92" i="18"/>
  <c r="E104" i="18"/>
  <c r="K104" i="18"/>
  <c r="K120" i="18"/>
  <c r="N132" i="18"/>
  <c r="C146" i="18"/>
  <c r="U146" i="18"/>
  <c r="S21" i="22"/>
  <c r="Y7" i="19"/>
  <c r="C148" i="21"/>
  <c r="C64" i="21"/>
  <c r="C22" i="21"/>
  <c r="C134" i="21"/>
  <c r="C50" i="21"/>
  <c r="C120" i="21"/>
  <c r="C36" i="21"/>
  <c r="C106" i="21"/>
  <c r="C92" i="21"/>
  <c r="D133" i="22"/>
  <c r="D91" i="22"/>
  <c r="D49" i="22"/>
  <c r="D161" i="22"/>
  <c r="D119" i="22"/>
  <c r="D77" i="22"/>
  <c r="D35" i="22"/>
  <c r="D105" i="22"/>
  <c r="D147" i="22"/>
  <c r="D63" i="22"/>
  <c r="P7" i="19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9" i="19"/>
  <c r="V21" i="19"/>
  <c r="V23" i="19"/>
  <c r="V35" i="19"/>
  <c r="V37" i="19"/>
  <c r="V49" i="19"/>
  <c r="V51" i="19"/>
  <c r="V63" i="19"/>
  <c r="V65" i="19"/>
  <c r="V77" i="19"/>
  <c r="C162" i="21"/>
  <c r="E22" i="21"/>
  <c r="M22" i="21"/>
  <c r="F50" i="21"/>
  <c r="E64" i="21"/>
  <c r="D78" i="21"/>
  <c r="F134" i="21"/>
  <c r="E148" i="21"/>
  <c r="D162" i="21"/>
  <c r="E147" i="22"/>
  <c r="E161" i="22"/>
  <c r="E119" i="22"/>
  <c r="E77" i="22"/>
  <c r="E35" i="22"/>
  <c r="K7" i="22"/>
  <c r="E21" i="22"/>
  <c r="T21" i="22"/>
  <c r="C77" i="22"/>
  <c r="E91" i="22"/>
  <c r="G105" i="22"/>
  <c r="E133" i="22"/>
  <c r="L231" i="24"/>
  <c r="C146" i="26"/>
  <c r="C160" i="26"/>
  <c r="C132" i="26"/>
  <c r="C104" i="26"/>
  <c r="C76" i="26"/>
  <c r="C48" i="26"/>
  <c r="C20" i="26"/>
  <c r="C118" i="26"/>
  <c r="C62" i="26"/>
  <c r="C34" i="26"/>
  <c r="C90" i="26"/>
  <c r="F22" i="21"/>
  <c r="N22" i="21"/>
  <c r="F64" i="21"/>
  <c r="E78" i="21"/>
  <c r="F148" i="21"/>
  <c r="E162" i="21"/>
  <c r="F147" i="22"/>
  <c r="F105" i="22"/>
  <c r="F63" i="22"/>
  <c r="F133" i="22"/>
  <c r="F91" i="22"/>
  <c r="F49" i="22"/>
  <c r="F21" i="22"/>
  <c r="F77" i="22"/>
  <c r="H91" i="22"/>
  <c r="H133" i="22"/>
  <c r="H175" i="24"/>
  <c r="L174" i="24"/>
  <c r="J173" i="24"/>
  <c r="H172" i="24"/>
  <c r="L171" i="24"/>
  <c r="J170" i="24"/>
  <c r="J169" i="24"/>
  <c r="J168" i="24"/>
  <c r="J167" i="24"/>
  <c r="J166" i="24"/>
  <c r="J165" i="24"/>
  <c r="J164" i="24"/>
  <c r="J163" i="24"/>
  <c r="L175" i="24"/>
  <c r="H171" i="24"/>
  <c r="H170" i="24"/>
  <c r="L169" i="24"/>
  <c r="N168" i="24"/>
  <c r="H167" i="24"/>
  <c r="L166" i="24"/>
  <c r="N165" i="24"/>
  <c r="H164" i="24"/>
  <c r="L163" i="24"/>
  <c r="H174" i="24"/>
  <c r="H173" i="24"/>
  <c r="J172" i="24"/>
  <c r="J171" i="24"/>
  <c r="L170" i="24"/>
  <c r="N169" i="24"/>
  <c r="H168" i="24"/>
  <c r="L167" i="24"/>
  <c r="N166" i="24"/>
  <c r="H165" i="24"/>
  <c r="L164" i="24"/>
  <c r="N163" i="24"/>
  <c r="H163" i="24"/>
  <c r="N167" i="24"/>
  <c r="L172" i="24"/>
  <c r="F78" i="21"/>
  <c r="E92" i="21"/>
  <c r="F162" i="21"/>
  <c r="G161" i="22"/>
  <c r="G119" i="22"/>
  <c r="G133" i="22"/>
  <c r="G91" i="22"/>
  <c r="G49" i="22"/>
  <c r="G21" i="22"/>
  <c r="P21" i="22"/>
  <c r="G77" i="22"/>
  <c r="G147" i="22"/>
  <c r="C161" i="22"/>
  <c r="L168" i="24"/>
  <c r="L173" i="24"/>
  <c r="F92" i="21"/>
  <c r="E106" i="21"/>
  <c r="H161" i="22"/>
  <c r="H119" i="22"/>
  <c r="H77" i="22"/>
  <c r="H35" i="22"/>
  <c r="H147" i="22"/>
  <c r="H105" i="22"/>
  <c r="H63" i="22"/>
  <c r="H21" i="22"/>
  <c r="Q21" i="22"/>
  <c r="G63" i="22"/>
  <c r="F161" i="22"/>
  <c r="N164" i="24"/>
  <c r="H169" i="24"/>
  <c r="J174" i="24"/>
  <c r="L234" i="24"/>
  <c r="H8" i="21"/>
  <c r="E36" i="21"/>
  <c r="D50" i="21"/>
  <c r="F106" i="21"/>
  <c r="E120" i="21"/>
  <c r="D134" i="21"/>
  <c r="C133" i="22"/>
  <c r="C147" i="22"/>
  <c r="C105" i="22"/>
  <c r="C63" i="22"/>
  <c r="X7" i="22"/>
  <c r="C21" i="22"/>
  <c r="R21" i="22"/>
  <c r="F35" i="22"/>
  <c r="H49" i="22"/>
  <c r="C119" i="22"/>
  <c r="M253" i="24"/>
  <c r="M205" i="24"/>
  <c r="M139" i="24"/>
  <c r="M117" i="24"/>
  <c r="K7" i="24"/>
  <c r="N8" i="24" s="1"/>
  <c r="M161" i="24"/>
  <c r="M73" i="24"/>
  <c r="M227" i="24"/>
  <c r="M183" i="24"/>
  <c r="M51" i="24"/>
  <c r="L165" i="24"/>
  <c r="J175" i="24"/>
  <c r="L241" i="24"/>
  <c r="J240" i="24"/>
  <c r="H239" i="24"/>
  <c r="L238" i="24"/>
  <c r="J237" i="24"/>
  <c r="H236" i="24"/>
  <c r="N235" i="24"/>
  <c r="H235" i="24"/>
  <c r="N234" i="24"/>
  <c r="H234" i="24"/>
  <c r="N233" i="24"/>
  <c r="H233" i="24"/>
  <c r="N232" i="24"/>
  <c r="H232" i="24"/>
  <c r="N231" i="24"/>
  <c r="H231" i="24"/>
  <c r="N230" i="24"/>
  <c r="H230" i="24"/>
  <c r="N229" i="24"/>
  <c r="H229" i="24"/>
  <c r="H241" i="24"/>
  <c r="L240" i="24"/>
  <c r="J239" i="24"/>
  <c r="H238" i="24"/>
  <c r="L237" i="24"/>
  <c r="J236" i="24"/>
  <c r="J235" i="24"/>
  <c r="J234" i="24"/>
  <c r="J233" i="24"/>
  <c r="J232" i="24"/>
  <c r="J231" i="24"/>
  <c r="J230" i="24"/>
  <c r="J229" i="24"/>
  <c r="L239" i="24"/>
  <c r="J238" i="24"/>
  <c r="H237" i="24"/>
  <c r="L229" i="24"/>
  <c r="L235" i="24"/>
  <c r="N120" i="24"/>
  <c r="N123" i="24"/>
  <c r="H128" i="24"/>
  <c r="L129" i="24"/>
  <c r="J130" i="24"/>
  <c r="I7" i="25"/>
  <c r="K73" i="25"/>
  <c r="K29" i="25"/>
  <c r="K51" i="25"/>
  <c r="L119" i="24"/>
  <c r="H120" i="24"/>
  <c r="J121" i="24"/>
  <c r="L122" i="24"/>
  <c r="H123" i="24"/>
  <c r="J124" i="24"/>
  <c r="L125" i="24"/>
  <c r="H126" i="24"/>
  <c r="L127" i="24"/>
  <c r="H131" i="24"/>
  <c r="N119" i="24"/>
  <c r="N122" i="24"/>
  <c r="N125" i="24"/>
  <c r="J128" i="24"/>
  <c r="H129" i="24"/>
  <c r="L130" i="24"/>
  <c r="H197" i="24"/>
  <c r="L196" i="24"/>
  <c r="J195" i="24"/>
  <c r="H194" i="24"/>
  <c r="L193" i="24"/>
  <c r="J192" i="24"/>
  <c r="J191" i="24"/>
  <c r="J190" i="24"/>
  <c r="J189" i="24"/>
  <c r="J188" i="24"/>
  <c r="J187" i="24"/>
  <c r="J186" i="24"/>
  <c r="J185" i="24"/>
  <c r="J197" i="24"/>
  <c r="H196" i="24"/>
  <c r="L195" i="24"/>
  <c r="J194" i="24"/>
  <c r="H193" i="24"/>
  <c r="L192" i="24"/>
  <c r="L191" i="24"/>
  <c r="L190" i="24"/>
  <c r="L189" i="24"/>
  <c r="L188" i="24"/>
  <c r="L187" i="24"/>
  <c r="L186" i="24"/>
  <c r="L185" i="24"/>
  <c r="N30" i="25"/>
  <c r="K95" i="25"/>
  <c r="N96" i="25" s="1"/>
  <c r="N121" i="24"/>
  <c r="N124" i="24"/>
  <c r="H127" i="24"/>
  <c r="J129" i="24"/>
  <c r="L131" i="24"/>
  <c r="J119" i="24"/>
  <c r="L120" i="24"/>
  <c r="H121" i="24"/>
  <c r="J122" i="24"/>
  <c r="L123" i="24"/>
  <c r="H124" i="24"/>
  <c r="J125" i="24"/>
  <c r="L126" i="24"/>
  <c r="J127" i="24"/>
  <c r="J215" i="24"/>
  <c r="L216" i="24"/>
  <c r="H217" i="24"/>
  <c r="J218" i="24"/>
  <c r="L255" i="24"/>
  <c r="L256" i="24"/>
  <c r="L257" i="24"/>
  <c r="L258" i="24"/>
  <c r="L259" i="24"/>
  <c r="L260" i="24"/>
  <c r="L261" i="24"/>
  <c r="L262" i="24"/>
  <c r="H263" i="24"/>
  <c r="J264" i="24"/>
  <c r="L265" i="24"/>
  <c r="H266" i="24"/>
  <c r="J267" i="24"/>
  <c r="N8" i="25"/>
  <c r="M51" i="25"/>
  <c r="D160" i="26"/>
  <c r="D132" i="26"/>
  <c r="D104" i="26"/>
  <c r="D76" i="26"/>
  <c r="D48" i="26"/>
  <c r="D20" i="26"/>
  <c r="J6" i="26"/>
  <c r="D90" i="26"/>
  <c r="E160" i="26"/>
  <c r="E132" i="26"/>
  <c r="E104" i="26"/>
  <c r="K6" i="26"/>
  <c r="E90" i="26"/>
  <c r="D146" i="26"/>
  <c r="N75" i="25"/>
  <c r="N76" i="25"/>
  <c r="N77" i="25"/>
  <c r="N78" i="25"/>
  <c r="N79" i="25"/>
  <c r="N80" i="25"/>
  <c r="N81" i="25"/>
  <c r="E146" i="26"/>
  <c r="C160" i="27"/>
  <c r="C132" i="27"/>
  <c r="C104" i="27"/>
  <c r="C118" i="27"/>
  <c r="C62" i="27"/>
  <c r="C34" i="27"/>
  <c r="C48" i="27"/>
  <c r="C76" i="27"/>
  <c r="C20" i="27"/>
  <c r="C90" i="27"/>
  <c r="D160" i="27"/>
  <c r="D132" i="27"/>
  <c r="D146" i="27"/>
  <c r="D118" i="27"/>
  <c r="D90" i="27"/>
  <c r="D62" i="27"/>
  <c r="D34" i="27"/>
  <c r="D48" i="27"/>
  <c r="D76" i="27"/>
  <c r="D20" i="27"/>
  <c r="D104" i="27"/>
  <c r="J255" i="24"/>
  <c r="J256" i="24"/>
  <c r="J257" i="24"/>
  <c r="J258" i="24"/>
  <c r="J259" i="24"/>
  <c r="J260" i="24"/>
  <c r="J261" i="24"/>
  <c r="J262" i="24"/>
  <c r="L263" i="24"/>
  <c r="H264" i="24"/>
  <c r="J265" i="24"/>
  <c r="L266" i="24"/>
  <c r="H267" i="24"/>
  <c r="E118" i="26"/>
  <c r="F34" i="26"/>
  <c r="F62" i="26"/>
  <c r="F90" i="26"/>
  <c r="F118" i="26"/>
  <c r="F146" i="26"/>
  <c r="E160" i="27"/>
  <c r="E132" i="27"/>
  <c r="E104" i="27"/>
  <c r="E76" i="27"/>
  <c r="E146" i="27"/>
  <c r="E118" i="27"/>
  <c r="E90" i="27"/>
  <c r="E62" i="27"/>
  <c r="E34" i="27"/>
  <c r="K6" i="27"/>
  <c r="F104" i="27"/>
  <c r="G34" i="26"/>
  <c r="G62" i="26"/>
  <c r="G90" i="26"/>
  <c r="G118" i="26"/>
  <c r="G146" i="26"/>
  <c r="F146" i="27"/>
  <c r="F90" i="27"/>
  <c r="F160" i="27"/>
  <c r="G146" i="27"/>
  <c r="G160" i="27"/>
  <c r="G132" i="27"/>
  <c r="G104" i="27"/>
  <c r="G76" i="27"/>
  <c r="G48" i="27"/>
  <c r="G90" i="27"/>
  <c r="M6" i="28"/>
  <c r="L6" i="28"/>
  <c r="K6" i="28"/>
  <c r="J6" i="28"/>
  <c r="I6" i="28"/>
  <c r="F160" i="26"/>
  <c r="C118" i="28"/>
  <c r="C34" i="28"/>
  <c r="C132" i="28"/>
  <c r="C160" i="28"/>
  <c r="C146" i="28"/>
  <c r="C62" i="28"/>
  <c r="C104" i="28"/>
  <c r="J74" i="30"/>
  <c r="D132" i="28"/>
  <c r="D48" i="28"/>
  <c r="D160" i="28"/>
  <c r="D146" i="28"/>
  <c r="D76" i="28"/>
  <c r="D118" i="28"/>
  <c r="D34" i="28"/>
  <c r="C90" i="28"/>
  <c r="D104" i="28"/>
  <c r="E118" i="28"/>
  <c r="F132" i="28"/>
  <c r="G146" i="28"/>
  <c r="H85" i="30"/>
  <c r="H82" i="30"/>
  <c r="H81" i="30"/>
  <c r="H80" i="30"/>
  <c r="H79" i="30"/>
  <c r="H78" i="30"/>
  <c r="H77" i="30"/>
  <c r="H76" i="30"/>
  <c r="H75" i="30"/>
  <c r="H87" i="30"/>
  <c r="H84" i="30"/>
  <c r="H86" i="30"/>
  <c r="H64" i="30"/>
  <c r="H63" i="30"/>
  <c r="H62" i="30"/>
  <c r="H58" i="30"/>
  <c r="H55" i="30"/>
  <c r="H83" i="30"/>
  <c r="H61" i="30"/>
  <c r="H52" i="30"/>
  <c r="H65" i="30"/>
  <c r="H59" i="30"/>
  <c r="H56" i="30"/>
  <c r="H53" i="30"/>
  <c r="H54" i="30"/>
  <c r="E160" i="28"/>
  <c r="E146" i="28"/>
  <c r="E62" i="28"/>
  <c r="E76" i="28"/>
  <c r="E90" i="28"/>
  <c r="E132" i="28"/>
  <c r="E48" i="28"/>
  <c r="E104" i="28"/>
  <c r="F118" i="28"/>
  <c r="G132" i="28"/>
  <c r="F76" i="28"/>
  <c r="F90" i="28"/>
  <c r="F104" i="28"/>
  <c r="F160" i="28"/>
  <c r="F146" i="28"/>
  <c r="F62" i="28"/>
  <c r="E20" i="28"/>
  <c r="N101" i="31"/>
  <c r="N98" i="31"/>
  <c r="N79" i="31"/>
  <c r="N76" i="31"/>
  <c r="N58" i="31"/>
  <c r="N55" i="31"/>
  <c r="N102" i="31"/>
  <c r="N99" i="31"/>
  <c r="N80" i="31"/>
  <c r="N77" i="31"/>
  <c r="N57" i="31"/>
  <c r="N54" i="31"/>
  <c r="N37" i="31"/>
  <c r="N36" i="31"/>
  <c r="N35" i="31"/>
  <c r="N34" i="31"/>
  <c r="N33" i="31"/>
  <c r="N32" i="31"/>
  <c r="N31" i="31"/>
  <c r="N81" i="31"/>
  <c r="N78" i="31"/>
  <c r="N75" i="31"/>
  <c r="N30" i="31"/>
  <c r="N59" i="31"/>
  <c r="N53" i="31"/>
  <c r="N103" i="31"/>
  <c r="N100" i="31"/>
  <c r="N97" i="31"/>
  <c r="N56" i="31"/>
  <c r="G160" i="28"/>
  <c r="G90" i="28"/>
  <c r="G104" i="28"/>
  <c r="G118" i="28"/>
  <c r="G34" i="28"/>
  <c r="G76" i="28"/>
  <c r="F20" i="28"/>
  <c r="E34" i="28"/>
  <c r="F48" i="28"/>
  <c r="G62" i="28"/>
  <c r="H118" i="30"/>
  <c r="D52" i="30"/>
  <c r="N54" i="30"/>
  <c r="L61" i="30"/>
  <c r="L62" i="30"/>
  <c r="N118" i="30"/>
  <c r="L162" i="30"/>
  <c r="L96" i="31"/>
  <c r="N96" i="31"/>
  <c r="L63" i="30"/>
  <c r="L77" i="30"/>
  <c r="L80" i="30"/>
  <c r="L85" i="30"/>
  <c r="F96" i="30"/>
  <c r="N52" i="30"/>
  <c r="L53" i="30"/>
  <c r="L56" i="30"/>
  <c r="L59" i="30"/>
  <c r="L75" i="30"/>
  <c r="L78" i="30"/>
  <c r="J96" i="30"/>
  <c r="N184" i="30"/>
  <c r="L184" i="30"/>
  <c r="L87" i="30"/>
  <c r="L84" i="30"/>
  <c r="L86" i="30"/>
  <c r="L83" i="30"/>
  <c r="J118" i="30"/>
  <c r="L8" i="31"/>
  <c r="J8" i="31"/>
  <c r="N81" i="30"/>
  <c r="N80" i="30"/>
  <c r="N79" i="30"/>
  <c r="N78" i="30"/>
  <c r="N77" i="30"/>
  <c r="N76" i="30"/>
  <c r="N75" i="30"/>
  <c r="L54" i="30"/>
  <c r="L57" i="30"/>
  <c r="L60" i="30"/>
  <c r="L76" i="30"/>
  <c r="L79" i="30"/>
  <c r="L82" i="30"/>
  <c r="F140" i="30"/>
  <c r="J52" i="30"/>
  <c r="J75" i="30"/>
  <c r="J76" i="30"/>
  <c r="J77" i="30"/>
  <c r="J78" i="30"/>
  <c r="J79" i="30"/>
  <c r="J80" i="30"/>
  <c r="J81" i="30"/>
  <c r="J82" i="30"/>
  <c r="F83" i="30"/>
  <c r="F86" i="30"/>
  <c r="L142" i="30"/>
  <c r="H143" i="30"/>
  <c r="J144" i="30"/>
  <c r="L145" i="30"/>
  <c r="H146" i="30"/>
  <c r="J147" i="30"/>
  <c r="L148" i="30"/>
  <c r="J149" i="30"/>
  <c r="H152" i="30"/>
  <c r="J185" i="30"/>
  <c r="H186" i="30"/>
  <c r="N187" i="30"/>
  <c r="J188" i="30"/>
  <c r="H189" i="30"/>
  <c r="N190" i="30"/>
  <c r="J191" i="30"/>
  <c r="H192" i="30"/>
  <c r="F193" i="30"/>
  <c r="F194" i="30"/>
  <c r="L196" i="30"/>
  <c r="N228" i="30"/>
  <c r="F63" i="31"/>
  <c r="L108" i="33"/>
  <c r="L106" i="33"/>
  <c r="L104" i="33"/>
  <c r="L98" i="33"/>
  <c r="L86" i="33"/>
  <c r="L84" i="33"/>
  <c r="L82" i="33"/>
  <c r="L76" i="33"/>
  <c r="L64" i="33"/>
  <c r="L62" i="33"/>
  <c r="L60" i="33"/>
  <c r="L54" i="33"/>
  <c r="L42" i="33"/>
  <c r="L40" i="33"/>
  <c r="L38" i="33"/>
  <c r="L32" i="33"/>
  <c r="L99" i="33"/>
  <c r="L77" i="33"/>
  <c r="L55" i="33"/>
  <c r="L33" i="33"/>
  <c r="L20" i="33"/>
  <c r="L17" i="33"/>
  <c r="L102" i="33"/>
  <c r="L107" i="33"/>
  <c r="L103" i="33"/>
  <c r="L78" i="33"/>
  <c r="L57" i="33"/>
  <c r="L53" i="33"/>
  <c r="L36" i="33"/>
  <c r="L19" i="33"/>
  <c r="L18" i="33"/>
  <c r="L81" i="33"/>
  <c r="K51" i="33"/>
  <c r="L41" i="33"/>
  <c r="L39" i="33"/>
  <c r="L14" i="33"/>
  <c r="L85" i="33"/>
  <c r="L63" i="33"/>
  <c r="L34" i="33"/>
  <c r="L16" i="33"/>
  <c r="L15" i="33"/>
  <c r="L105" i="33"/>
  <c r="L100" i="33"/>
  <c r="K95" i="33"/>
  <c r="L96" i="33" s="1"/>
  <c r="L56" i="33"/>
  <c r="L35" i="33"/>
  <c r="L21" i="33"/>
  <c r="L80" i="33"/>
  <c r="L58" i="33"/>
  <c r="L37" i="33"/>
  <c r="L8" i="33"/>
  <c r="K73" i="33"/>
  <c r="L59" i="33"/>
  <c r="L11" i="33"/>
  <c r="L9" i="33"/>
  <c r="L12" i="33"/>
  <c r="L31" i="33"/>
  <c r="AJ7" i="35"/>
  <c r="AL7" i="35"/>
  <c r="AK7" i="35"/>
  <c r="N251" i="30"/>
  <c r="N252" i="30"/>
  <c r="N253" i="30"/>
  <c r="N254" i="30"/>
  <c r="N255" i="30"/>
  <c r="N256" i="30"/>
  <c r="N257" i="30"/>
  <c r="F260" i="30"/>
  <c r="H261" i="30"/>
  <c r="J262" i="30"/>
  <c r="L263" i="30"/>
  <c r="N100" i="33"/>
  <c r="N101" i="33"/>
  <c r="M95" i="33"/>
  <c r="N96" i="33" s="1"/>
  <c r="M73" i="33"/>
  <c r="M51" i="33"/>
  <c r="M29" i="33"/>
  <c r="N15" i="33"/>
  <c r="N103" i="33"/>
  <c r="N13" i="33"/>
  <c r="N10" i="33"/>
  <c r="N97" i="33"/>
  <c r="N102" i="33"/>
  <c r="N11" i="33"/>
  <c r="N99" i="33"/>
  <c r="N14" i="33"/>
  <c r="N9" i="33"/>
  <c r="N12" i="33"/>
  <c r="J197" i="30"/>
  <c r="H196" i="30"/>
  <c r="L195" i="30"/>
  <c r="F195" i="30"/>
  <c r="J194" i="30"/>
  <c r="H193" i="30"/>
  <c r="L192" i="30"/>
  <c r="F192" i="30"/>
  <c r="L191" i="30"/>
  <c r="F191" i="30"/>
  <c r="L190" i="30"/>
  <c r="F190" i="30"/>
  <c r="L189" i="30"/>
  <c r="F189" i="30"/>
  <c r="L188" i="30"/>
  <c r="F188" i="30"/>
  <c r="L187" i="30"/>
  <c r="F187" i="30"/>
  <c r="L186" i="30"/>
  <c r="F186" i="30"/>
  <c r="L185" i="30"/>
  <c r="F185" i="30"/>
  <c r="D30" i="31"/>
  <c r="N8" i="33"/>
  <c r="L101" i="33"/>
  <c r="F52" i="30"/>
  <c r="F84" i="30"/>
  <c r="J142" i="30"/>
  <c r="L143" i="30"/>
  <c r="H144" i="30"/>
  <c r="J145" i="30"/>
  <c r="L146" i="30"/>
  <c r="H147" i="30"/>
  <c r="J148" i="30"/>
  <c r="L150" i="30"/>
  <c r="F152" i="30"/>
  <c r="J153" i="30"/>
  <c r="N162" i="30"/>
  <c r="H185" i="30"/>
  <c r="N186" i="30"/>
  <c r="J187" i="30"/>
  <c r="H188" i="30"/>
  <c r="N189" i="30"/>
  <c r="J190" i="30"/>
  <c r="H191" i="30"/>
  <c r="L193" i="30"/>
  <c r="L194" i="30"/>
  <c r="J195" i="30"/>
  <c r="J196" i="30"/>
  <c r="H197" i="30"/>
  <c r="L219" i="30"/>
  <c r="F219" i="30"/>
  <c r="J218" i="30"/>
  <c r="H217" i="30"/>
  <c r="L216" i="30"/>
  <c r="F216" i="30"/>
  <c r="J215" i="30"/>
  <c r="H214" i="30"/>
  <c r="N213" i="30"/>
  <c r="H213" i="30"/>
  <c r="N212" i="30"/>
  <c r="H212" i="30"/>
  <c r="N211" i="30"/>
  <c r="H211" i="30"/>
  <c r="N210" i="30"/>
  <c r="H210" i="30"/>
  <c r="N209" i="30"/>
  <c r="H209" i="30"/>
  <c r="N208" i="30"/>
  <c r="H208" i="30"/>
  <c r="N207" i="30"/>
  <c r="H207" i="30"/>
  <c r="H251" i="30"/>
  <c r="H252" i="30"/>
  <c r="H253" i="30"/>
  <c r="H254" i="30"/>
  <c r="H255" i="30"/>
  <c r="H256" i="30"/>
  <c r="H257" i="30"/>
  <c r="H258" i="30"/>
  <c r="J259" i="30"/>
  <c r="L260" i="30"/>
  <c r="J285" i="30"/>
  <c r="H284" i="30"/>
  <c r="L283" i="30"/>
  <c r="F283" i="30"/>
  <c r="J282" i="30"/>
  <c r="H281" i="30"/>
  <c r="L280" i="30"/>
  <c r="F280" i="30"/>
  <c r="L279" i="30"/>
  <c r="F279" i="30"/>
  <c r="L278" i="30"/>
  <c r="F278" i="30"/>
  <c r="L277" i="30"/>
  <c r="F277" i="30"/>
  <c r="L276" i="30"/>
  <c r="F276" i="30"/>
  <c r="L275" i="30"/>
  <c r="F275" i="30"/>
  <c r="L274" i="30"/>
  <c r="F274" i="30"/>
  <c r="L273" i="30"/>
  <c r="F273" i="30"/>
  <c r="L285" i="30"/>
  <c r="F285" i="30"/>
  <c r="J284" i="30"/>
  <c r="H283" i="30"/>
  <c r="L282" i="30"/>
  <c r="F282" i="30"/>
  <c r="J281" i="30"/>
  <c r="H280" i="30"/>
  <c r="N279" i="30"/>
  <c r="H279" i="30"/>
  <c r="N278" i="30"/>
  <c r="H278" i="30"/>
  <c r="N277" i="30"/>
  <c r="H277" i="30"/>
  <c r="N276" i="30"/>
  <c r="H276" i="30"/>
  <c r="N275" i="30"/>
  <c r="H275" i="30"/>
  <c r="N274" i="30"/>
  <c r="H274" i="30"/>
  <c r="N273" i="30"/>
  <c r="H273" i="30"/>
  <c r="N8" i="31"/>
  <c r="F108" i="31"/>
  <c r="F105" i="31"/>
  <c r="F64" i="31"/>
  <c r="F86" i="31"/>
  <c r="F83" i="31"/>
  <c r="F42" i="31"/>
  <c r="F39" i="31"/>
  <c r="F62" i="31"/>
  <c r="F58" i="31"/>
  <c r="F55" i="31"/>
  <c r="F43" i="31"/>
  <c r="F38" i="31"/>
  <c r="F37" i="31"/>
  <c r="F36" i="31"/>
  <c r="F35" i="31"/>
  <c r="F34" i="31"/>
  <c r="F33" i="31"/>
  <c r="F32" i="31"/>
  <c r="F31" i="31"/>
  <c r="F106" i="31"/>
  <c r="F84" i="31"/>
  <c r="F60" i="31"/>
  <c r="F57" i="31"/>
  <c r="F54" i="31"/>
  <c r="F104" i="31"/>
  <c r="F101" i="31"/>
  <c r="F98" i="31"/>
  <c r="F82" i="31"/>
  <c r="F79" i="31"/>
  <c r="F76" i="31"/>
  <c r="F41" i="31"/>
  <c r="F30" i="31"/>
  <c r="F40" i="31"/>
  <c r="F56" i="31"/>
  <c r="F61" i="31"/>
  <c r="F77" i="31"/>
  <c r="F80" i="31"/>
  <c r="F85" i="31"/>
  <c r="K29" i="33"/>
  <c r="H263" i="30"/>
  <c r="L262" i="30"/>
  <c r="F262" i="30"/>
  <c r="J261" i="30"/>
  <c r="H260" i="30"/>
  <c r="L259" i="30"/>
  <c r="F259" i="30"/>
  <c r="J258" i="30"/>
  <c r="J257" i="30"/>
  <c r="J256" i="30"/>
  <c r="J255" i="30"/>
  <c r="J254" i="30"/>
  <c r="J253" i="30"/>
  <c r="J252" i="30"/>
  <c r="J251" i="30"/>
  <c r="J263" i="30"/>
  <c r="H262" i="30"/>
  <c r="L261" i="30"/>
  <c r="F261" i="30"/>
  <c r="J260" i="30"/>
  <c r="H259" i="30"/>
  <c r="L258" i="30"/>
  <c r="F258" i="30"/>
  <c r="L257" i="30"/>
  <c r="F257" i="30"/>
  <c r="L256" i="30"/>
  <c r="F256" i="30"/>
  <c r="L255" i="30"/>
  <c r="F255" i="30"/>
  <c r="L254" i="30"/>
  <c r="F254" i="30"/>
  <c r="L253" i="30"/>
  <c r="F253" i="30"/>
  <c r="L252" i="30"/>
  <c r="F252" i="30"/>
  <c r="L251" i="30"/>
  <c r="F251" i="30"/>
  <c r="J107" i="31"/>
  <c r="J104" i="31"/>
  <c r="J103" i="31"/>
  <c r="J102" i="31"/>
  <c r="J101" i="31"/>
  <c r="J100" i="31"/>
  <c r="J99" i="31"/>
  <c r="J98" i="31"/>
  <c r="J97" i="31"/>
  <c r="J63" i="31"/>
  <c r="J85" i="31"/>
  <c r="J82" i="31"/>
  <c r="J81" i="31"/>
  <c r="J80" i="31"/>
  <c r="J79" i="31"/>
  <c r="J78" i="31"/>
  <c r="J77" i="31"/>
  <c r="J76" i="31"/>
  <c r="J75" i="31"/>
  <c r="J41" i="31"/>
  <c r="J38" i="31"/>
  <c r="J30" i="31"/>
  <c r="J42" i="31"/>
  <c r="J53" i="31"/>
  <c r="H55" i="31"/>
  <c r="J56" i="31"/>
  <c r="H58" i="31"/>
  <c r="J59" i="31"/>
  <c r="J61" i="31"/>
  <c r="J65" i="31"/>
  <c r="J87" i="31"/>
  <c r="L102" i="31"/>
  <c r="J109" i="31"/>
  <c r="F108" i="33"/>
  <c r="F106" i="33"/>
  <c r="F104" i="33"/>
  <c r="F98" i="33"/>
  <c r="F86" i="33"/>
  <c r="F84" i="33"/>
  <c r="F82" i="33"/>
  <c r="F76" i="33"/>
  <c r="F64" i="33"/>
  <c r="F62" i="33"/>
  <c r="F60" i="33"/>
  <c r="F54" i="33"/>
  <c r="F42" i="33"/>
  <c r="F40" i="33"/>
  <c r="F38" i="33"/>
  <c r="F32" i="33"/>
  <c r="F99" i="33"/>
  <c r="F77" i="33"/>
  <c r="F55" i="33"/>
  <c r="F33" i="33"/>
  <c r="F20" i="33"/>
  <c r="F17" i="33"/>
  <c r="F100" i="33"/>
  <c r="F63" i="33"/>
  <c r="F61" i="33"/>
  <c r="E51" i="33"/>
  <c r="F34" i="33"/>
  <c r="F16" i="33"/>
  <c r="F107" i="33"/>
  <c r="F103" i="33"/>
  <c r="F102" i="33"/>
  <c r="F101" i="33"/>
  <c r="F79" i="33"/>
  <c r="F58" i="33"/>
  <c r="F37" i="33"/>
  <c r="H8" i="33"/>
  <c r="F10" i="33"/>
  <c r="F13" i="33"/>
  <c r="F18" i="33"/>
  <c r="E29" i="33"/>
  <c r="F36" i="33"/>
  <c r="J52" i="33"/>
  <c r="F57" i="33"/>
  <c r="J65" i="33"/>
  <c r="F83" i="33"/>
  <c r="N7" i="35"/>
  <c r="N18" i="35"/>
  <c r="N16" i="35"/>
  <c r="N13" i="35"/>
  <c r="N10" i="35"/>
  <c r="N14" i="35"/>
  <c r="H172" i="30"/>
  <c r="J173" i="30"/>
  <c r="F174" i="30"/>
  <c r="L174" i="30"/>
  <c r="H175" i="30"/>
  <c r="J229" i="30"/>
  <c r="J230" i="30"/>
  <c r="J231" i="30"/>
  <c r="J232" i="30"/>
  <c r="J233" i="30"/>
  <c r="J234" i="30"/>
  <c r="J235" i="30"/>
  <c r="J236" i="30"/>
  <c r="F237" i="30"/>
  <c r="L237" i="30"/>
  <c r="H238" i="30"/>
  <c r="J239" i="30"/>
  <c r="F240" i="30"/>
  <c r="L240" i="30"/>
  <c r="H241" i="30"/>
  <c r="L108" i="31"/>
  <c r="L105" i="31"/>
  <c r="L64" i="31"/>
  <c r="L86" i="31"/>
  <c r="L83" i="31"/>
  <c r="L42" i="31"/>
  <c r="L39" i="31"/>
  <c r="L30" i="31"/>
  <c r="H31" i="31"/>
  <c r="H32" i="31"/>
  <c r="H33" i="31"/>
  <c r="H34" i="31"/>
  <c r="H35" i="31"/>
  <c r="H36" i="31"/>
  <c r="H37" i="31"/>
  <c r="H38" i="31"/>
  <c r="J40" i="31"/>
  <c r="M51" i="31"/>
  <c r="N52" i="31" s="1"/>
  <c r="H62" i="31"/>
  <c r="L65" i="31"/>
  <c r="H76" i="31"/>
  <c r="H79" i="31"/>
  <c r="H82" i="31"/>
  <c r="L87" i="31"/>
  <c r="H98" i="31"/>
  <c r="H101" i="31"/>
  <c r="L109" i="31"/>
  <c r="H100" i="33"/>
  <c r="H78" i="33"/>
  <c r="H56" i="33"/>
  <c r="H34" i="33"/>
  <c r="H107" i="33"/>
  <c r="H105" i="33"/>
  <c r="H101" i="33"/>
  <c r="H85" i="33"/>
  <c r="H83" i="33"/>
  <c r="H79" i="33"/>
  <c r="H63" i="33"/>
  <c r="H61" i="33"/>
  <c r="H57" i="33"/>
  <c r="H41" i="33"/>
  <c r="H39" i="33"/>
  <c r="H35" i="33"/>
  <c r="H21" i="33"/>
  <c r="H18" i="33"/>
  <c r="H108" i="33"/>
  <c r="H104" i="33"/>
  <c r="G95" i="33"/>
  <c r="H96" i="33" s="1"/>
  <c r="H106" i="33"/>
  <c r="H80" i="33"/>
  <c r="H76" i="33"/>
  <c r="H59" i="33"/>
  <c r="H55" i="33"/>
  <c r="H42" i="33"/>
  <c r="H40" i="33"/>
  <c r="H38" i="33"/>
  <c r="G29" i="33"/>
  <c r="H14" i="33"/>
  <c r="H31" i="33"/>
  <c r="H10" i="33"/>
  <c r="H13" i="33"/>
  <c r="F14" i="33"/>
  <c r="F21" i="33"/>
  <c r="F35" i="33"/>
  <c r="H36" i="33"/>
  <c r="F56" i="33"/>
  <c r="H64" i="33"/>
  <c r="F78" i="33"/>
  <c r="H86" i="33"/>
  <c r="N8" i="35"/>
  <c r="N15" i="35"/>
  <c r="H109" i="31"/>
  <c r="H106" i="31"/>
  <c r="H65" i="31"/>
  <c r="H87" i="31"/>
  <c r="H84" i="31"/>
  <c r="H43" i="31"/>
  <c r="H40" i="31"/>
  <c r="H30" i="31"/>
  <c r="J52" i="31"/>
  <c r="H61" i="31"/>
  <c r="J64" i="31"/>
  <c r="H75" i="31"/>
  <c r="H78" i="31"/>
  <c r="H81" i="31"/>
  <c r="J86" i="31"/>
  <c r="H97" i="31"/>
  <c r="H100" i="31"/>
  <c r="H103" i="31"/>
  <c r="J108" i="31"/>
  <c r="H74" i="33"/>
  <c r="C109" i="33"/>
  <c r="C95" i="33"/>
  <c r="D96" i="33" s="1"/>
  <c r="C87" i="33"/>
  <c r="C73" i="33"/>
  <c r="D74" i="33" s="1"/>
  <c r="C51" i="33"/>
  <c r="C29" i="33"/>
  <c r="D8" i="33"/>
  <c r="J9" i="33"/>
  <c r="J10" i="33"/>
  <c r="J11" i="33"/>
  <c r="J12" i="33"/>
  <c r="J13" i="33"/>
  <c r="J35" i="33"/>
  <c r="J56" i="33"/>
  <c r="J60" i="33"/>
  <c r="J62" i="33"/>
  <c r="J64" i="33"/>
  <c r="I73" i="33"/>
  <c r="J74" i="33" s="1"/>
  <c r="J77" i="33"/>
  <c r="J83" i="33"/>
  <c r="J85" i="33"/>
  <c r="I95" i="33"/>
  <c r="AB7" i="35"/>
  <c r="AU7" i="35"/>
  <c r="AT7" i="35"/>
  <c r="W29" i="35"/>
  <c r="AK29" i="35"/>
  <c r="J108" i="33"/>
  <c r="J106" i="33"/>
  <c r="J104" i="33"/>
  <c r="J102" i="33"/>
  <c r="J80" i="33"/>
  <c r="J58" i="33"/>
  <c r="J36" i="33"/>
  <c r="J103" i="33"/>
  <c r="J81" i="33"/>
  <c r="J59" i="33"/>
  <c r="J53" i="33"/>
  <c r="J37" i="33"/>
  <c r="J31" i="33"/>
  <c r="J19" i="33"/>
  <c r="J16" i="33"/>
  <c r="J98" i="33"/>
  <c r="J8" i="33"/>
  <c r="J15" i="33"/>
  <c r="J20" i="33"/>
  <c r="J21" i="33"/>
  <c r="J32" i="33"/>
  <c r="AB17" i="35"/>
  <c r="AB18" i="35"/>
  <c r="V7" i="35"/>
  <c r="V18" i="35"/>
  <c r="H7" i="35"/>
  <c r="J5" i="36"/>
  <c r="AR7" i="35"/>
  <c r="I5" i="37"/>
  <c r="Q5" i="37"/>
  <c r="P5" i="37"/>
  <c r="I5" i="36"/>
  <c r="J5" i="41"/>
  <c r="I5" i="41"/>
  <c r="H5" i="41"/>
  <c r="J5" i="37"/>
  <c r="I123" i="39"/>
  <c r="H123" i="39"/>
  <c r="G123" i="39"/>
  <c r="F10" i="40"/>
  <c r="F8" i="40"/>
  <c r="F6" i="40"/>
  <c r="I5" i="40"/>
  <c r="H5" i="40"/>
  <c r="F9" i="40"/>
  <c r="F7" i="40"/>
  <c r="F5" i="40"/>
  <c r="O123" i="39"/>
  <c r="N123" i="39"/>
  <c r="M123" i="39"/>
  <c r="K123" i="39"/>
  <c r="M5" i="40"/>
  <c r="N5" i="40"/>
  <c r="L5" i="40"/>
  <c r="H5" i="39"/>
  <c r="D129" i="39"/>
  <c r="P5" i="41"/>
  <c r="Q5" i="41"/>
  <c r="T5" i="41"/>
  <c r="S5" i="41"/>
  <c r="R5" i="41"/>
  <c r="C129" i="39"/>
  <c r="T5" i="40"/>
  <c r="I133" i="40"/>
  <c r="F10" i="41"/>
  <c r="C16" i="43"/>
  <c r="R5" i="43"/>
  <c r="K133" i="40"/>
  <c r="H133" i="41"/>
  <c r="I133" i="41"/>
  <c r="G133" i="41"/>
  <c r="H5" i="44"/>
  <c r="J5" i="44"/>
  <c r="I5" i="44"/>
  <c r="M5" i="44"/>
  <c r="L133" i="40"/>
  <c r="L5" i="41"/>
  <c r="F9" i="41"/>
  <c r="N133" i="41"/>
  <c r="L133" i="41"/>
  <c r="O133" i="41"/>
  <c r="P5" i="40"/>
  <c r="M133" i="40"/>
  <c r="M5" i="41"/>
  <c r="R5" i="42"/>
  <c r="H5" i="43"/>
  <c r="J5" i="43"/>
  <c r="I5" i="43"/>
  <c r="Q5" i="40"/>
  <c r="N133" i="40"/>
  <c r="F5" i="41"/>
  <c r="N5" i="41"/>
  <c r="F6" i="41"/>
  <c r="M133" i="41"/>
  <c r="N5" i="43"/>
  <c r="M5" i="43"/>
  <c r="L5" i="43"/>
  <c r="Q5" i="43"/>
  <c r="N5" i="42"/>
  <c r="M133" i="42"/>
  <c r="C146" i="43"/>
  <c r="N135" i="43"/>
  <c r="M135" i="43"/>
  <c r="L135" i="43"/>
  <c r="S5" i="42"/>
  <c r="H133" i="42"/>
  <c r="G133" i="42"/>
  <c r="K135" i="43"/>
  <c r="T5" i="44"/>
  <c r="P5" i="44"/>
  <c r="S5" i="44"/>
  <c r="N133" i="42"/>
  <c r="O133" i="42"/>
  <c r="D16" i="43"/>
  <c r="K133" i="42"/>
  <c r="H135" i="44"/>
  <c r="I135" i="44"/>
  <c r="F5" i="43"/>
  <c r="F15" i="43"/>
  <c r="F13" i="43"/>
  <c r="F11" i="43"/>
  <c r="F9" i="43"/>
  <c r="F12" i="43"/>
  <c r="G135" i="44"/>
  <c r="H5" i="45"/>
  <c r="J5" i="45"/>
  <c r="I5" i="45"/>
  <c r="E146" i="44"/>
  <c r="M135" i="44"/>
  <c r="T5" i="45"/>
  <c r="Q5" i="45"/>
  <c r="P5" i="45"/>
  <c r="S5" i="45"/>
  <c r="N5" i="45"/>
  <c r="L5" i="45"/>
  <c r="H135" i="43"/>
  <c r="L5" i="44"/>
  <c r="C146" i="44"/>
  <c r="M5" i="45"/>
  <c r="L135" i="45"/>
  <c r="H135" i="45"/>
  <c r="I135" i="45"/>
  <c r="N135" i="44"/>
  <c r="G135" i="45"/>
  <c r="O135" i="45"/>
  <c r="K135" i="45"/>
  <c r="D146" i="45"/>
  <c r="N135" i="45"/>
  <c r="J30" i="18" l="1"/>
  <c r="J27" i="18"/>
  <c r="J72" i="18"/>
  <c r="F57" i="12"/>
  <c r="K144" i="43"/>
  <c r="J43" i="18"/>
  <c r="J79" i="18"/>
  <c r="J85" i="18"/>
  <c r="J9" i="18"/>
  <c r="J16" i="18"/>
  <c r="J24" i="18"/>
  <c r="J14" i="18"/>
  <c r="J66" i="18"/>
  <c r="J17" i="18"/>
  <c r="J141" i="18"/>
  <c r="J33" i="18"/>
  <c r="J11" i="18"/>
  <c r="J96" i="33"/>
  <c r="F74" i="33"/>
  <c r="N74" i="25"/>
  <c r="K142" i="45"/>
  <c r="J28" i="18"/>
  <c r="J29" i="18"/>
  <c r="J102" i="18"/>
  <c r="J59" i="18"/>
  <c r="J122" i="18"/>
  <c r="J46" i="18"/>
  <c r="L74" i="33"/>
  <c r="F96" i="33"/>
  <c r="E57" i="12"/>
  <c r="K139" i="43"/>
  <c r="J10" i="18"/>
  <c r="J37" i="18"/>
  <c r="N52" i="25"/>
  <c r="K141" i="43"/>
  <c r="K142" i="43"/>
  <c r="K138" i="43"/>
  <c r="J15" i="18"/>
  <c r="J23" i="18"/>
  <c r="J98" i="18"/>
  <c r="J40" i="18"/>
  <c r="M139" i="45"/>
  <c r="L139" i="45"/>
  <c r="N139" i="45"/>
  <c r="O139" i="45"/>
  <c r="M142" i="45"/>
  <c r="O142" i="45"/>
  <c r="N142" i="45"/>
  <c r="L142" i="45"/>
  <c r="M136" i="45"/>
  <c r="O136" i="45"/>
  <c r="J146" i="45"/>
  <c r="N136" i="45"/>
  <c r="L136" i="45"/>
  <c r="N141" i="45"/>
  <c r="L141" i="45"/>
  <c r="O141" i="45"/>
  <c r="M141" i="45"/>
  <c r="O140" i="45"/>
  <c r="M140" i="45"/>
  <c r="L140" i="45"/>
  <c r="N140" i="45"/>
  <c r="M142" i="44"/>
  <c r="L142" i="44"/>
  <c r="N142" i="44"/>
  <c r="O142" i="44"/>
  <c r="L139" i="44"/>
  <c r="O139" i="44"/>
  <c r="N139" i="44"/>
  <c r="M139" i="44"/>
  <c r="G136" i="45"/>
  <c r="F146" i="45"/>
  <c r="I136" i="45"/>
  <c r="H136" i="45"/>
  <c r="K136" i="45" s="1"/>
  <c r="H138" i="45"/>
  <c r="K138" i="45" s="1"/>
  <c r="G138" i="45"/>
  <c r="I138" i="45"/>
  <c r="I144" i="45"/>
  <c r="H144" i="45"/>
  <c r="G144" i="45"/>
  <c r="G139" i="45"/>
  <c r="H139" i="45"/>
  <c r="K139" i="45" s="1"/>
  <c r="I139" i="45"/>
  <c r="H145" i="45"/>
  <c r="G145" i="45"/>
  <c r="I145" i="45"/>
  <c r="I140" i="45"/>
  <c r="G140" i="45"/>
  <c r="H140" i="45"/>
  <c r="K140" i="45" s="1"/>
  <c r="H141" i="45"/>
  <c r="I141" i="45"/>
  <c r="G141" i="45"/>
  <c r="I137" i="45"/>
  <c r="H137" i="45"/>
  <c r="K137" i="45" s="1"/>
  <c r="G137" i="45"/>
  <c r="I143" i="45"/>
  <c r="H143" i="45"/>
  <c r="G143" i="45"/>
  <c r="H145" i="43"/>
  <c r="K145" i="43" s="1"/>
  <c r="I145" i="43"/>
  <c r="G145" i="43"/>
  <c r="I140" i="43"/>
  <c r="H140" i="43"/>
  <c r="K140" i="43" s="1"/>
  <c r="G140" i="43"/>
  <c r="I137" i="43"/>
  <c r="H137" i="43"/>
  <c r="K137" i="43" s="1"/>
  <c r="G137" i="43"/>
  <c r="I143" i="43"/>
  <c r="H143" i="43"/>
  <c r="K143" i="43" s="1"/>
  <c r="G143" i="43"/>
  <c r="G142" i="44"/>
  <c r="I142" i="44"/>
  <c r="H142" i="44"/>
  <c r="G136" i="44"/>
  <c r="I136" i="44"/>
  <c r="F146" i="44"/>
  <c r="H136" i="44"/>
  <c r="K136" i="44" s="1"/>
  <c r="T12" i="43"/>
  <c r="Q12" i="43"/>
  <c r="P12" i="43"/>
  <c r="R12" i="43"/>
  <c r="S12" i="43"/>
  <c r="E16" i="43"/>
  <c r="F16" i="43" s="1"/>
  <c r="F6" i="43"/>
  <c r="M9" i="42"/>
  <c r="H9" i="42"/>
  <c r="I9" i="42"/>
  <c r="J9" i="42"/>
  <c r="M8" i="42"/>
  <c r="H8" i="42"/>
  <c r="J8" i="42"/>
  <c r="I8" i="42"/>
  <c r="H7" i="42"/>
  <c r="J7" i="42"/>
  <c r="I7" i="42"/>
  <c r="H6" i="42"/>
  <c r="J6" i="42"/>
  <c r="I6" i="42"/>
  <c r="M9" i="40"/>
  <c r="J9" i="40"/>
  <c r="I9" i="40"/>
  <c r="H9" i="40"/>
  <c r="M8" i="40"/>
  <c r="J8" i="40"/>
  <c r="I8" i="40"/>
  <c r="H8" i="40"/>
  <c r="J7" i="40"/>
  <c r="I7" i="40"/>
  <c r="H7" i="40"/>
  <c r="J6" i="40"/>
  <c r="I6" i="40"/>
  <c r="H6" i="40"/>
  <c r="H141" i="44"/>
  <c r="K141" i="44" s="1"/>
  <c r="I141" i="44"/>
  <c r="G141" i="44"/>
  <c r="I140" i="44"/>
  <c r="G140" i="44"/>
  <c r="H140" i="44"/>
  <c r="G138" i="44"/>
  <c r="H138" i="44"/>
  <c r="K138" i="44" s="1"/>
  <c r="I138" i="44"/>
  <c r="I139" i="44"/>
  <c r="G139" i="44"/>
  <c r="H139" i="44"/>
  <c r="G145" i="44"/>
  <c r="I145" i="44"/>
  <c r="H145" i="44"/>
  <c r="H137" i="44"/>
  <c r="I137" i="44"/>
  <c r="G137" i="44"/>
  <c r="H144" i="44"/>
  <c r="K144" i="44" s="1"/>
  <c r="G144" i="44"/>
  <c r="I144" i="44"/>
  <c r="G143" i="44"/>
  <c r="I143" i="44"/>
  <c r="H143" i="44"/>
  <c r="AA20" i="42"/>
  <c r="P10" i="42"/>
  <c r="T10" i="42"/>
  <c r="S10" i="42"/>
  <c r="R10" i="42"/>
  <c r="Q10" i="42"/>
  <c r="N9" i="42"/>
  <c r="L9" i="42"/>
  <c r="S8" i="42"/>
  <c r="R8" i="42"/>
  <c r="Q8" i="42"/>
  <c r="T8" i="42"/>
  <c r="P8" i="42"/>
  <c r="M7" i="42"/>
  <c r="N7" i="42"/>
  <c r="L7" i="42"/>
  <c r="M10" i="42"/>
  <c r="N10" i="42"/>
  <c r="L10" i="42"/>
  <c r="S9" i="42"/>
  <c r="R9" i="42"/>
  <c r="T9" i="42"/>
  <c r="Q9" i="42"/>
  <c r="P9" i="42"/>
  <c r="L8" i="42"/>
  <c r="N8" i="42"/>
  <c r="S7" i="42"/>
  <c r="R7" i="42"/>
  <c r="P7" i="42"/>
  <c r="T7" i="42"/>
  <c r="AA19" i="42" s="1"/>
  <c r="Q7" i="42"/>
  <c r="M6" i="42"/>
  <c r="N6" i="42"/>
  <c r="L6" i="42"/>
  <c r="O140" i="43"/>
  <c r="M140" i="43"/>
  <c r="L140" i="43"/>
  <c r="N140" i="43"/>
  <c r="L144" i="43"/>
  <c r="O144" i="43"/>
  <c r="N144" i="43"/>
  <c r="M144" i="43"/>
  <c r="M138" i="43"/>
  <c r="N138" i="43"/>
  <c r="L138" i="43"/>
  <c r="O138" i="43"/>
  <c r="L143" i="43"/>
  <c r="M143" i="43"/>
  <c r="N143" i="43"/>
  <c r="O143" i="43"/>
  <c r="L139" i="43"/>
  <c r="O139" i="43"/>
  <c r="N139" i="43"/>
  <c r="M139" i="43"/>
  <c r="M145" i="43"/>
  <c r="L145" i="43"/>
  <c r="O145" i="43"/>
  <c r="N145" i="43"/>
  <c r="N7" i="43"/>
  <c r="M7" i="43"/>
  <c r="L7" i="43"/>
  <c r="N14" i="43"/>
  <c r="L14" i="43"/>
  <c r="M14" i="43"/>
  <c r="N6" i="43"/>
  <c r="M6" i="43"/>
  <c r="K16" i="43"/>
  <c r="L6" i="43"/>
  <c r="N9" i="43"/>
  <c r="M9" i="43"/>
  <c r="L9" i="43"/>
  <c r="N12" i="43"/>
  <c r="M12" i="43"/>
  <c r="L12" i="43"/>
  <c r="N8" i="43"/>
  <c r="L8" i="43"/>
  <c r="M8" i="43"/>
  <c r="N13" i="43"/>
  <c r="M13" i="43"/>
  <c r="L13" i="43"/>
  <c r="N11" i="43"/>
  <c r="M11" i="43"/>
  <c r="L11" i="43"/>
  <c r="N15" i="43"/>
  <c r="M15" i="43"/>
  <c r="L15" i="43"/>
  <c r="H8" i="43"/>
  <c r="J8" i="43"/>
  <c r="I8" i="43"/>
  <c r="H12" i="43"/>
  <c r="J12" i="43"/>
  <c r="I12" i="43"/>
  <c r="H15" i="43"/>
  <c r="J15" i="43"/>
  <c r="I15" i="43"/>
  <c r="H7" i="43"/>
  <c r="I7" i="43"/>
  <c r="J7" i="43"/>
  <c r="H11" i="43"/>
  <c r="I11" i="43"/>
  <c r="J11" i="43"/>
  <c r="H9" i="43"/>
  <c r="J9" i="43"/>
  <c r="I9" i="43"/>
  <c r="H10" i="43"/>
  <c r="J10" i="43"/>
  <c r="I10" i="43"/>
  <c r="M134" i="41"/>
  <c r="N134" i="41"/>
  <c r="O134" i="41"/>
  <c r="L134" i="41"/>
  <c r="K134" i="41"/>
  <c r="N8" i="41"/>
  <c r="L8" i="41"/>
  <c r="M7" i="41"/>
  <c r="L7" i="41"/>
  <c r="N7" i="41"/>
  <c r="M6" i="41"/>
  <c r="N6" i="41"/>
  <c r="L6" i="41"/>
  <c r="H134" i="40"/>
  <c r="G134" i="40"/>
  <c r="I134" i="40"/>
  <c r="S9" i="40"/>
  <c r="Q9" i="40"/>
  <c r="P9" i="40"/>
  <c r="T9" i="40"/>
  <c r="R9" i="40"/>
  <c r="S7" i="40"/>
  <c r="Q7" i="40"/>
  <c r="P7" i="40"/>
  <c r="T7" i="40"/>
  <c r="AA19" i="40" s="1"/>
  <c r="R7" i="40"/>
  <c r="G134" i="41"/>
  <c r="I134" i="41"/>
  <c r="H134" i="41"/>
  <c r="N9" i="41"/>
  <c r="L9" i="41"/>
  <c r="N10" i="41"/>
  <c r="M10" i="41"/>
  <c r="L10" i="41"/>
  <c r="O134" i="40"/>
  <c r="N134" i="40"/>
  <c r="M134" i="40"/>
  <c r="L134" i="40"/>
  <c r="K134" i="40"/>
  <c r="P7" i="41"/>
  <c r="Q7" i="41"/>
  <c r="T7" i="41"/>
  <c r="AA19" i="41" s="1"/>
  <c r="S7" i="41"/>
  <c r="R7" i="41"/>
  <c r="P9" i="41"/>
  <c r="R9" i="41"/>
  <c r="Q9" i="41"/>
  <c r="S9" i="41"/>
  <c r="T9" i="41"/>
  <c r="P8" i="41"/>
  <c r="T8" i="41"/>
  <c r="S8" i="41"/>
  <c r="R8" i="41"/>
  <c r="Q8" i="41"/>
  <c r="AA20" i="41"/>
  <c r="P10" i="41"/>
  <c r="R10" i="41"/>
  <c r="T10" i="41"/>
  <c r="S10" i="41"/>
  <c r="Q10" i="41"/>
  <c r="J13" i="37"/>
  <c r="I13" i="37"/>
  <c r="J11" i="37"/>
  <c r="I11" i="37"/>
  <c r="J9" i="37"/>
  <c r="I9" i="37"/>
  <c r="J7" i="37"/>
  <c r="I7" i="37"/>
  <c r="M7" i="40"/>
  <c r="N7" i="40"/>
  <c r="L7" i="40"/>
  <c r="M6" i="40"/>
  <c r="N6" i="40"/>
  <c r="L6" i="40"/>
  <c r="N8" i="40"/>
  <c r="L8" i="40"/>
  <c r="M10" i="40"/>
  <c r="N10" i="40"/>
  <c r="L10" i="40"/>
  <c r="N126" i="39"/>
  <c r="M126" i="39"/>
  <c r="L126" i="39"/>
  <c r="O126" i="39"/>
  <c r="K126" i="39"/>
  <c r="K127" i="39"/>
  <c r="O127" i="39"/>
  <c r="J129" i="39"/>
  <c r="N127" i="39"/>
  <c r="M127" i="39"/>
  <c r="L127" i="39"/>
  <c r="O128" i="39"/>
  <c r="N128" i="39"/>
  <c r="L128" i="39"/>
  <c r="M128" i="39"/>
  <c r="K128" i="39"/>
  <c r="J14" i="37"/>
  <c r="I14" i="37"/>
  <c r="J12" i="37"/>
  <c r="I12" i="37"/>
  <c r="I10" i="37"/>
  <c r="J10" i="37"/>
  <c r="J8" i="37"/>
  <c r="I8" i="37"/>
  <c r="I6" i="37"/>
  <c r="J6" i="37"/>
  <c r="H124" i="39"/>
  <c r="G124" i="39"/>
  <c r="H126" i="39"/>
  <c r="G126" i="39"/>
  <c r="I126" i="39"/>
  <c r="H127" i="39"/>
  <c r="G127" i="39"/>
  <c r="F129" i="39"/>
  <c r="I127" i="39"/>
  <c r="I49" i="36"/>
  <c r="J49" i="36"/>
  <c r="Q38" i="36"/>
  <c r="P38" i="36"/>
  <c r="Q36" i="36"/>
  <c r="P36" i="36"/>
  <c r="Q34" i="36"/>
  <c r="P34" i="36"/>
  <c r="Q32" i="36"/>
  <c r="P32" i="36"/>
  <c r="I50" i="36"/>
  <c r="J50" i="36"/>
  <c r="I48" i="36"/>
  <c r="J48" i="36"/>
  <c r="I47" i="36"/>
  <c r="J47" i="36"/>
  <c r="J7" i="41"/>
  <c r="I7" i="41"/>
  <c r="H7" i="41"/>
  <c r="J9" i="41"/>
  <c r="I9" i="41"/>
  <c r="M9" i="41"/>
  <c r="H9" i="41"/>
  <c r="J8" i="41"/>
  <c r="M8" i="41"/>
  <c r="I8" i="41"/>
  <c r="H8" i="41"/>
  <c r="J10" i="41"/>
  <c r="I10" i="41"/>
  <c r="H10" i="41"/>
  <c r="J18" i="37"/>
  <c r="I18" i="37"/>
  <c r="P42" i="36"/>
  <c r="Q42" i="36"/>
  <c r="J42" i="36"/>
  <c r="I42" i="36"/>
  <c r="I41" i="36"/>
  <c r="J41" i="36"/>
  <c r="I37" i="36"/>
  <c r="J37" i="36"/>
  <c r="I35" i="36"/>
  <c r="J35" i="36"/>
  <c r="J33" i="36"/>
  <c r="I33" i="36"/>
  <c r="J31" i="36"/>
  <c r="I31" i="36"/>
  <c r="J29" i="36"/>
  <c r="I29" i="36"/>
  <c r="J27" i="36"/>
  <c r="I27" i="36"/>
  <c r="J25" i="36"/>
  <c r="I25" i="36"/>
  <c r="J23" i="36"/>
  <c r="I23" i="36"/>
  <c r="J21" i="36"/>
  <c r="I21" i="36"/>
  <c r="J19" i="36"/>
  <c r="I19" i="36"/>
  <c r="J17" i="36"/>
  <c r="I17" i="36"/>
  <c r="Q15" i="36"/>
  <c r="P15" i="36"/>
  <c r="Q13" i="36"/>
  <c r="P13" i="36"/>
  <c r="Q11" i="36"/>
  <c r="P11" i="36"/>
  <c r="Q9" i="36"/>
  <c r="P9" i="36"/>
  <c r="Q7" i="36"/>
  <c r="P7" i="36"/>
  <c r="Q39" i="36"/>
  <c r="P39" i="36"/>
  <c r="P41" i="36"/>
  <c r="Q41" i="36"/>
  <c r="Q43" i="36"/>
  <c r="P43" i="36"/>
  <c r="Q45" i="36"/>
  <c r="P45" i="36"/>
  <c r="Q47" i="36"/>
  <c r="P47" i="36"/>
  <c r="P49" i="36"/>
  <c r="Q49" i="36"/>
  <c r="P51" i="36"/>
  <c r="Q51" i="36"/>
  <c r="I40" i="36"/>
  <c r="J40" i="36"/>
  <c r="I39" i="36"/>
  <c r="J39" i="36"/>
  <c r="I15" i="36"/>
  <c r="J15" i="36"/>
  <c r="I13" i="36"/>
  <c r="J13" i="36"/>
  <c r="I11" i="36"/>
  <c r="J11" i="36"/>
  <c r="I9" i="36"/>
  <c r="J9" i="36"/>
  <c r="I7" i="36"/>
  <c r="J7" i="36"/>
  <c r="Q7" i="37"/>
  <c r="P7" i="37"/>
  <c r="Q15" i="37"/>
  <c r="P15" i="37"/>
  <c r="Q8" i="37"/>
  <c r="P8" i="37"/>
  <c r="Q14" i="37"/>
  <c r="P14" i="37"/>
  <c r="P50" i="37"/>
  <c r="Q50" i="37"/>
  <c r="Q6" i="37"/>
  <c r="P6" i="37"/>
  <c r="Q10" i="37"/>
  <c r="P10" i="37"/>
  <c r="Q11" i="37"/>
  <c r="P11" i="37"/>
  <c r="Q51" i="37"/>
  <c r="P51" i="37"/>
  <c r="P17" i="37"/>
  <c r="Q17" i="37"/>
  <c r="P19" i="37"/>
  <c r="Q19" i="37"/>
  <c r="P21" i="37"/>
  <c r="Q21" i="37"/>
  <c r="P23" i="37"/>
  <c r="Q23" i="37"/>
  <c r="P25" i="37"/>
  <c r="Q25" i="37"/>
  <c r="P27" i="37"/>
  <c r="Q27" i="37"/>
  <c r="P29" i="37"/>
  <c r="Q29" i="37"/>
  <c r="P31" i="37"/>
  <c r="Q31" i="37"/>
  <c r="P33" i="37"/>
  <c r="Q33" i="37"/>
  <c r="P35" i="37"/>
  <c r="Q35" i="37"/>
  <c r="P37" i="37"/>
  <c r="Q37" i="37"/>
  <c r="P39" i="37"/>
  <c r="Q39" i="37"/>
  <c r="P41" i="37"/>
  <c r="Q41" i="37"/>
  <c r="P43" i="37"/>
  <c r="Q43" i="37"/>
  <c r="P45" i="37"/>
  <c r="Q45" i="37"/>
  <c r="P47" i="37"/>
  <c r="Q47" i="37"/>
  <c r="P49" i="37"/>
  <c r="Q49" i="37"/>
  <c r="P16" i="37"/>
  <c r="Q16" i="37"/>
  <c r="P18" i="37"/>
  <c r="Q18" i="37"/>
  <c r="P20" i="37"/>
  <c r="Q20" i="37"/>
  <c r="P22" i="37"/>
  <c r="Q22" i="37"/>
  <c r="P24" i="37"/>
  <c r="Q24" i="37"/>
  <c r="P26" i="37"/>
  <c r="Q26" i="37"/>
  <c r="P28" i="37"/>
  <c r="Q28" i="37"/>
  <c r="P30" i="37"/>
  <c r="Q30" i="37"/>
  <c r="P32" i="37"/>
  <c r="Q32" i="37"/>
  <c r="P34" i="37"/>
  <c r="Q34" i="37"/>
  <c r="P36" i="37"/>
  <c r="Q36" i="37"/>
  <c r="P38" i="37"/>
  <c r="Q38" i="37"/>
  <c r="P40" i="37"/>
  <c r="Q40" i="37"/>
  <c r="P42" i="37"/>
  <c r="Q42" i="37"/>
  <c r="P44" i="37"/>
  <c r="Q44" i="37"/>
  <c r="P46" i="37"/>
  <c r="Q46" i="37"/>
  <c r="P48" i="37"/>
  <c r="Q48" i="37"/>
  <c r="I31" i="35"/>
  <c r="H31" i="35"/>
  <c r="I30" i="35"/>
  <c r="H30" i="35"/>
  <c r="H32" i="35"/>
  <c r="I32" i="35"/>
  <c r="I34" i="35"/>
  <c r="H34" i="35"/>
  <c r="I36" i="35"/>
  <c r="H36" i="35"/>
  <c r="H38" i="35"/>
  <c r="I38" i="35"/>
  <c r="H40" i="35"/>
  <c r="I40" i="35"/>
  <c r="P19" i="36"/>
  <c r="Q19" i="36"/>
  <c r="Q16" i="36"/>
  <c r="P16" i="36"/>
  <c r="Q18" i="36"/>
  <c r="P18" i="36"/>
  <c r="Q20" i="36"/>
  <c r="P20" i="36"/>
  <c r="AV16" i="35"/>
  <c r="AR16" i="35"/>
  <c r="AS16" i="35"/>
  <c r="AT16" i="35"/>
  <c r="AU16" i="35"/>
  <c r="AV15" i="35"/>
  <c r="AR15" i="35"/>
  <c r="AT15" i="35"/>
  <c r="AS15" i="35"/>
  <c r="AU15" i="35"/>
  <c r="AV14" i="35"/>
  <c r="AR14" i="35"/>
  <c r="AS14" i="35"/>
  <c r="AU14" i="35"/>
  <c r="AT14" i="35"/>
  <c r="AV13" i="35"/>
  <c r="AR13" i="35"/>
  <c r="AT13" i="35"/>
  <c r="AS13" i="35"/>
  <c r="AU13" i="35"/>
  <c r="AV12" i="35"/>
  <c r="AR12" i="35"/>
  <c r="AS12" i="35"/>
  <c r="AT12" i="35"/>
  <c r="AU12" i="35"/>
  <c r="AV11" i="35"/>
  <c r="AR11" i="35"/>
  <c r="AT11" i="35"/>
  <c r="AU11" i="35"/>
  <c r="AQ22" i="35"/>
  <c r="AS11" i="35"/>
  <c r="AV10" i="35"/>
  <c r="AR10" i="35"/>
  <c r="AS10" i="35"/>
  <c r="AT10" i="35"/>
  <c r="AU10" i="35"/>
  <c r="AV9" i="35"/>
  <c r="AR9" i="35"/>
  <c r="AT9" i="35"/>
  <c r="AU9" i="35"/>
  <c r="AS9" i="35"/>
  <c r="AV8" i="35"/>
  <c r="AR8" i="35"/>
  <c r="AS8" i="35"/>
  <c r="AU8" i="35"/>
  <c r="AT8" i="35"/>
  <c r="J75" i="33"/>
  <c r="I87" i="33"/>
  <c r="J87" i="33" s="1"/>
  <c r="J97" i="33"/>
  <c r="I109" i="33"/>
  <c r="J109" i="33" s="1"/>
  <c r="AL40" i="35"/>
  <c r="AK40" i="35"/>
  <c r="AK32" i="35"/>
  <c r="AL32" i="35"/>
  <c r="AK33" i="35"/>
  <c r="AL33" i="35"/>
  <c r="AK36" i="35"/>
  <c r="AL36" i="35"/>
  <c r="AK30" i="35"/>
  <c r="AL30" i="35"/>
  <c r="AK31" i="35"/>
  <c r="AL31" i="35"/>
  <c r="AK38" i="35"/>
  <c r="AL38" i="35"/>
  <c r="AL34" i="35"/>
  <c r="AK34" i="35"/>
  <c r="AK35" i="35"/>
  <c r="AL35" i="35"/>
  <c r="AK37" i="35"/>
  <c r="AL37" i="35"/>
  <c r="AK39" i="35"/>
  <c r="AL39" i="35"/>
  <c r="W40" i="35"/>
  <c r="V40" i="35"/>
  <c r="V32" i="35"/>
  <c r="W32" i="35"/>
  <c r="W33" i="35"/>
  <c r="V33" i="35"/>
  <c r="W30" i="35"/>
  <c r="V30" i="35"/>
  <c r="W31" i="35"/>
  <c r="V31" i="35"/>
  <c r="W36" i="35"/>
  <c r="V36" i="35"/>
  <c r="W37" i="35"/>
  <c r="V37" i="35"/>
  <c r="W34" i="35"/>
  <c r="V34" i="35"/>
  <c r="W35" i="35"/>
  <c r="V35" i="35"/>
  <c r="W38" i="35"/>
  <c r="V38" i="35"/>
  <c r="D30" i="33"/>
  <c r="D52" i="33"/>
  <c r="F97" i="33"/>
  <c r="E109" i="33"/>
  <c r="F109" i="33" s="1"/>
  <c r="H43" i="33"/>
  <c r="J30" i="33"/>
  <c r="H30" i="33"/>
  <c r="F30" i="33"/>
  <c r="F43" i="33"/>
  <c r="E87" i="33"/>
  <c r="F87" i="33" s="1"/>
  <c r="F75" i="33"/>
  <c r="F65" i="33"/>
  <c r="F52" i="33"/>
  <c r="H52" i="33"/>
  <c r="L30" i="33"/>
  <c r="L43" i="33"/>
  <c r="N34" i="33"/>
  <c r="N35" i="33"/>
  <c r="N30" i="33"/>
  <c r="N37" i="33"/>
  <c r="N33" i="33"/>
  <c r="N36" i="33"/>
  <c r="N31" i="33"/>
  <c r="N32" i="33"/>
  <c r="N56" i="33"/>
  <c r="N57" i="33"/>
  <c r="N52" i="33"/>
  <c r="N58" i="33"/>
  <c r="N54" i="33"/>
  <c r="N55" i="33"/>
  <c r="N59" i="33"/>
  <c r="N53" i="33"/>
  <c r="N78" i="33"/>
  <c r="N79" i="33"/>
  <c r="N74" i="33"/>
  <c r="N75" i="33"/>
  <c r="N77" i="33"/>
  <c r="N81" i="33"/>
  <c r="N76" i="33"/>
  <c r="N80" i="33"/>
  <c r="AJ9" i="35"/>
  <c r="AL9" i="35"/>
  <c r="AK9" i="35"/>
  <c r="AJ11" i="35"/>
  <c r="AL11" i="35"/>
  <c r="AK11" i="35"/>
  <c r="AJ17" i="35"/>
  <c r="AL17" i="35"/>
  <c r="AK17" i="35"/>
  <c r="AJ12" i="35"/>
  <c r="AL12" i="35"/>
  <c r="AK12" i="35"/>
  <c r="AJ15" i="35"/>
  <c r="AL15" i="35"/>
  <c r="AK15" i="35"/>
  <c r="AJ8" i="35"/>
  <c r="AL8" i="35"/>
  <c r="AK8" i="35"/>
  <c r="AJ10" i="35"/>
  <c r="AL10" i="35"/>
  <c r="AK10" i="35"/>
  <c r="AJ13" i="35"/>
  <c r="AL13" i="35"/>
  <c r="AK13" i="35"/>
  <c r="AJ16" i="35"/>
  <c r="AL16" i="35"/>
  <c r="AK16" i="35"/>
  <c r="AL18" i="35"/>
  <c r="AK18" i="35"/>
  <c r="AJ18" i="35"/>
  <c r="K87" i="33"/>
  <c r="L87" i="33" s="1"/>
  <c r="L75" i="33"/>
  <c r="L65" i="33"/>
  <c r="L52" i="33"/>
  <c r="L97" i="33"/>
  <c r="K109" i="33"/>
  <c r="K54" i="28"/>
  <c r="I54" i="28"/>
  <c r="H62" i="28"/>
  <c r="L54" i="28"/>
  <c r="M54" i="28"/>
  <c r="J54" i="28"/>
  <c r="L61" i="28"/>
  <c r="K61" i="28"/>
  <c r="J61" i="28"/>
  <c r="M61" i="28"/>
  <c r="I61" i="28"/>
  <c r="I11" i="27"/>
  <c r="K11" i="27"/>
  <c r="J11" i="27"/>
  <c r="I9" i="27"/>
  <c r="K9" i="27"/>
  <c r="J9" i="27"/>
  <c r="H20" i="27"/>
  <c r="K12" i="27"/>
  <c r="J12" i="27"/>
  <c r="I12" i="27"/>
  <c r="K14" i="27"/>
  <c r="J14" i="27"/>
  <c r="I14" i="27"/>
  <c r="K16" i="27"/>
  <c r="J16" i="27"/>
  <c r="I16" i="27"/>
  <c r="K18" i="27"/>
  <c r="J18" i="27"/>
  <c r="I18" i="27"/>
  <c r="K23" i="27"/>
  <c r="J23" i="27"/>
  <c r="I23" i="27"/>
  <c r="K25" i="27"/>
  <c r="J25" i="27"/>
  <c r="I25" i="27"/>
  <c r="K27" i="27"/>
  <c r="J27" i="27"/>
  <c r="I27" i="27"/>
  <c r="K29" i="27"/>
  <c r="J29" i="27"/>
  <c r="I29" i="27"/>
  <c r="K31" i="27"/>
  <c r="J31" i="27"/>
  <c r="I31" i="27"/>
  <c r="K33" i="27"/>
  <c r="J33" i="27"/>
  <c r="I33" i="27"/>
  <c r="K36" i="27"/>
  <c r="J36" i="27"/>
  <c r="I36" i="27"/>
  <c r="K38" i="27"/>
  <c r="J38" i="27"/>
  <c r="I38" i="27"/>
  <c r="H48" i="27"/>
  <c r="K40" i="27"/>
  <c r="J40" i="27"/>
  <c r="I40" i="27"/>
  <c r="K42" i="27"/>
  <c r="J42" i="27"/>
  <c r="I42" i="27"/>
  <c r="K44" i="27"/>
  <c r="J44" i="27"/>
  <c r="I44" i="27"/>
  <c r="K46" i="27"/>
  <c r="J46" i="27"/>
  <c r="I46" i="27"/>
  <c r="K51" i="27"/>
  <c r="J51" i="27"/>
  <c r="I51" i="27"/>
  <c r="K53" i="27"/>
  <c r="J53" i="27"/>
  <c r="I53" i="27"/>
  <c r="K55" i="27"/>
  <c r="J55" i="27"/>
  <c r="I55" i="27"/>
  <c r="K57" i="27"/>
  <c r="J57" i="27"/>
  <c r="I57" i="27"/>
  <c r="K59" i="27"/>
  <c r="I59" i="27"/>
  <c r="J59" i="27"/>
  <c r="K61" i="27"/>
  <c r="J61" i="27"/>
  <c r="I61" i="27"/>
  <c r="K64" i="27"/>
  <c r="I64" i="27"/>
  <c r="J64" i="27"/>
  <c r="K66" i="27"/>
  <c r="J66" i="27"/>
  <c r="I66" i="27"/>
  <c r="K68" i="27"/>
  <c r="H76" i="27"/>
  <c r="I68" i="27"/>
  <c r="J68" i="27"/>
  <c r="K70" i="27"/>
  <c r="J70" i="27"/>
  <c r="I70" i="27"/>
  <c r="K72" i="27"/>
  <c r="I72" i="27"/>
  <c r="J72" i="27"/>
  <c r="K74" i="27"/>
  <c r="J74" i="27"/>
  <c r="I74" i="27"/>
  <c r="K79" i="27"/>
  <c r="J79" i="27"/>
  <c r="I79" i="27"/>
  <c r="K81" i="27"/>
  <c r="I81" i="27"/>
  <c r="J81" i="27"/>
  <c r="K83" i="27"/>
  <c r="J83" i="27"/>
  <c r="I83" i="27"/>
  <c r="K85" i="27"/>
  <c r="I85" i="27"/>
  <c r="J85" i="27"/>
  <c r="K87" i="27"/>
  <c r="J87" i="27"/>
  <c r="I87" i="27"/>
  <c r="K89" i="27"/>
  <c r="I89" i="27"/>
  <c r="J89" i="27"/>
  <c r="K92" i="27"/>
  <c r="J92" i="27"/>
  <c r="I92" i="27"/>
  <c r="K94" i="27"/>
  <c r="I94" i="27"/>
  <c r="J94" i="27"/>
  <c r="K96" i="27"/>
  <c r="H104" i="27"/>
  <c r="J96" i="27"/>
  <c r="I96" i="27"/>
  <c r="K98" i="27"/>
  <c r="I98" i="27"/>
  <c r="J98" i="27"/>
  <c r="K100" i="27"/>
  <c r="J100" i="27"/>
  <c r="I100" i="27"/>
  <c r="K102" i="27"/>
  <c r="I102" i="27"/>
  <c r="J102" i="27"/>
  <c r="K107" i="27"/>
  <c r="I107" i="27"/>
  <c r="J107" i="27"/>
  <c r="K109" i="27"/>
  <c r="J109" i="27"/>
  <c r="I109" i="27"/>
  <c r="K111" i="27"/>
  <c r="I111" i="27"/>
  <c r="J111" i="27"/>
  <c r="K113" i="27"/>
  <c r="J113" i="27"/>
  <c r="I113" i="27"/>
  <c r="K115" i="27"/>
  <c r="I115" i="27"/>
  <c r="J115" i="27"/>
  <c r="K117" i="27"/>
  <c r="I117" i="27"/>
  <c r="J117" i="27"/>
  <c r="K120" i="27"/>
  <c r="I120" i="27"/>
  <c r="J120" i="27"/>
  <c r="K122" i="27"/>
  <c r="J122" i="27"/>
  <c r="I122" i="27"/>
  <c r="K124" i="27"/>
  <c r="J124" i="27"/>
  <c r="I124" i="27"/>
  <c r="H132" i="27"/>
  <c r="K126" i="27"/>
  <c r="J126" i="27"/>
  <c r="I126" i="27"/>
  <c r="K128" i="27"/>
  <c r="J128" i="27"/>
  <c r="I128" i="27"/>
  <c r="K130" i="27"/>
  <c r="J130" i="27"/>
  <c r="I130" i="27"/>
  <c r="K135" i="27"/>
  <c r="J135" i="27"/>
  <c r="I135" i="27"/>
  <c r="K137" i="27"/>
  <c r="J137" i="27"/>
  <c r="I137" i="27"/>
  <c r="K139" i="27"/>
  <c r="J139" i="27"/>
  <c r="I139" i="27"/>
  <c r="K141" i="27"/>
  <c r="J141" i="27"/>
  <c r="I141" i="27"/>
  <c r="K143" i="27"/>
  <c r="J143" i="27"/>
  <c r="I143" i="27"/>
  <c r="K145" i="27"/>
  <c r="J145" i="27"/>
  <c r="I145" i="27"/>
  <c r="K148" i="27"/>
  <c r="J148" i="27"/>
  <c r="I148" i="27"/>
  <c r="K150" i="27"/>
  <c r="J150" i="27"/>
  <c r="I150" i="27"/>
  <c r="K152" i="27"/>
  <c r="J152" i="27"/>
  <c r="I152" i="27"/>
  <c r="H160" i="27"/>
  <c r="K154" i="27"/>
  <c r="J154" i="27"/>
  <c r="I154" i="27"/>
  <c r="K156" i="27"/>
  <c r="J156" i="27"/>
  <c r="I156" i="27"/>
  <c r="K158" i="27"/>
  <c r="J158" i="27"/>
  <c r="I158" i="27"/>
  <c r="K58" i="27"/>
  <c r="J58" i="27"/>
  <c r="I58" i="27"/>
  <c r="K60" i="27"/>
  <c r="J60" i="27"/>
  <c r="I60" i="27"/>
  <c r="K65" i="27"/>
  <c r="J65" i="27"/>
  <c r="I65" i="27"/>
  <c r="K67" i="27"/>
  <c r="J67" i="27"/>
  <c r="I67" i="27"/>
  <c r="K69" i="27"/>
  <c r="J69" i="27"/>
  <c r="I69" i="27"/>
  <c r="K71" i="27"/>
  <c r="J71" i="27"/>
  <c r="I71" i="27"/>
  <c r="K73" i="27"/>
  <c r="J73" i="27"/>
  <c r="I73" i="27"/>
  <c r="K75" i="27"/>
  <c r="J75" i="27"/>
  <c r="I75" i="27"/>
  <c r="K78" i="27"/>
  <c r="J78" i="27"/>
  <c r="I78" i="27"/>
  <c r="K80" i="27"/>
  <c r="J80" i="27"/>
  <c r="I80" i="27"/>
  <c r="H90" i="27"/>
  <c r="K82" i="27"/>
  <c r="J82" i="27"/>
  <c r="I82" i="27"/>
  <c r="K84" i="27"/>
  <c r="J84" i="27"/>
  <c r="I84" i="27"/>
  <c r="K86" i="27"/>
  <c r="J86" i="27"/>
  <c r="I86" i="27"/>
  <c r="K88" i="27"/>
  <c r="J88" i="27"/>
  <c r="I88" i="27"/>
  <c r="K93" i="27"/>
  <c r="J93" i="27"/>
  <c r="I93" i="27"/>
  <c r="K95" i="27"/>
  <c r="J95" i="27"/>
  <c r="I95" i="27"/>
  <c r="K97" i="27"/>
  <c r="J97" i="27"/>
  <c r="I97" i="27"/>
  <c r="K99" i="27"/>
  <c r="J99" i="27"/>
  <c r="I99" i="27"/>
  <c r="K101" i="27"/>
  <c r="J101" i="27"/>
  <c r="I101" i="27"/>
  <c r="K103" i="27"/>
  <c r="J103" i="27"/>
  <c r="I103" i="27"/>
  <c r="K106" i="27"/>
  <c r="J106" i="27"/>
  <c r="I106" i="27"/>
  <c r="K108" i="27"/>
  <c r="J108" i="27"/>
  <c r="I108" i="27"/>
  <c r="H118" i="27"/>
  <c r="K110" i="27"/>
  <c r="J110" i="27"/>
  <c r="I110" i="27"/>
  <c r="K112" i="27"/>
  <c r="J112" i="27"/>
  <c r="I112" i="27"/>
  <c r="K114" i="27"/>
  <c r="J114" i="27"/>
  <c r="I114" i="27"/>
  <c r="K116" i="27"/>
  <c r="J116" i="27"/>
  <c r="I116" i="27"/>
  <c r="K121" i="27"/>
  <c r="J121" i="27"/>
  <c r="I121" i="27"/>
  <c r="K123" i="27"/>
  <c r="J123" i="27"/>
  <c r="I123" i="27"/>
  <c r="K125" i="27"/>
  <c r="J125" i="27"/>
  <c r="I125" i="27"/>
  <c r="K127" i="27"/>
  <c r="J127" i="27"/>
  <c r="I127" i="27"/>
  <c r="K129" i="27"/>
  <c r="J129" i="27"/>
  <c r="I129" i="27"/>
  <c r="K131" i="27"/>
  <c r="J131" i="27"/>
  <c r="I131" i="27"/>
  <c r="K134" i="27"/>
  <c r="J134" i="27"/>
  <c r="I134" i="27"/>
  <c r="K136" i="27"/>
  <c r="J136" i="27"/>
  <c r="I136" i="27"/>
  <c r="H146" i="27"/>
  <c r="K138" i="27"/>
  <c r="J138" i="27"/>
  <c r="I138" i="27"/>
  <c r="K140" i="27"/>
  <c r="J140" i="27"/>
  <c r="I140" i="27"/>
  <c r="K142" i="27"/>
  <c r="J142" i="27"/>
  <c r="I142" i="27"/>
  <c r="K144" i="27"/>
  <c r="J144" i="27"/>
  <c r="I144" i="27"/>
  <c r="K149" i="27"/>
  <c r="J149" i="27"/>
  <c r="I149" i="27"/>
  <c r="K151" i="27"/>
  <c r="J151" i="27"/>
  <c r="I151" i="27"/>
  <c r="K153" i="27"/>
  <c r="J153" i="27"/>
  <c r="I153" i="27"/>
  <c r="K155" i="27"/>
  <c r="J155" i="27"/>
  <c r="I155" i="27"/>
  <c r="K157" i="27"/>
  <c r="J157" i="27"/>
  <c r="I157" i="27"/>
  <c r="K159" i="27"/>
  <c r="J159" i="27"/>
  <c r="I159" i="27"/>
  <c r="L81" i="28"/>
  <c r="K81" i="28"/>
  <c r="J81" i="28"/>
  <c r="M81" i="28"/>
  <c r="I81" i="28"/>
  <c r="H20" i="28"/>
  <c r="L12" i="28"/>
  <c r="K12" i="28"/>
  <c r="J12" i="28"/>
  <c r="I12" i="28"/>
  <c r="M12" i="28"/>
  <c r="L18" i="28"/>
  <c r="K18" i="28"/>
  <c r="J18" i="28"/>
  <c r="I18" i="28"/>
  <c r="M18" i="28"/>
  <c r="L25" i="28"/>
  <c r="I25" i="28"/>
  <c r="M25" i="28"/>
  <c r="K25" i="28"/>
  <c r="J25" i="28"/>
  <c r="I26" i="28"/>
  <c r="M26" i="28"/>
  <c r="J26" i="28"/>
  <c r="H34" i="28"/>
  <c r="L26" i="28"/>
  <c r="K26" i="28"/>
  <c r="I39" i="28"/>
  <c r="M39" i="28"/>
  <c r="J39" i="28"/>
  <c r="L39" i="28"/>
  <c r="K39" i="28"/>
  <c r="I52" i="28"/>
  <c r="M52" i="28"/>
  <c r="J52" i="28"/>
  <c r="L52" i="28"/>
  <c r="K52" i="28"/>
  <c r="K67" i="28"/>
  <c r="J67" i="28"/>
  <c r="I67" i="28"/>
  <c r="L67" i="28"/>
  <c r="M67" i="28"/>
  <c r="K86" i="28"/>
  <c r="J86" i="28"/>
  <c r="I86" i="28"/>
  <c r="L86" i="28"/>
  <c r="M86" i="28"/>
  <c r="K106" i="28"/>
  <c r="J106" i="28"/>
  <c r="I106" i="28"/>
  <c r="L106" i="28"/>
  <c r="M106" i="28"/>
  <c r="K125" i="28"/>
  <c r="J125" i="28"/>
  <c r="I125" i="28"/>
  <c r="L125" i="28"/>
  <c r="M125" i="28"/>
  <c r="K144" i="28"/>
  <c r="J144" i="28"/>
  <c r="I144" i="28"/>
  <c r="L144" i="28"/>
  <c r="M144" i="28"/>
  <c r="K11" i="28"/>
  <c r="J11" i="28"/>
  <c r="I11" i="28"/>
  <c r="M11" i="28"/>
  <c r="L11" i="28"/>
  <c r="K17" i="28"/>
  <c r="J17" i="28"/>
  <c r="I17" i="28"/>
  <c r="M17" i="28"/>
  <c r="L17" i="28"/>
  <c r="K24" i="28"/>
  <c r="J24" i="28"/>
  <c r="I24" i="28"/>
  <c r="M24" i="28"/>
  <c r="L24" i="28"/>
  <c r="L36" i="28"/>
  <c r="J36" i="28"/>
  <c r="M36" i="28"/>
  <c r="K36" i="28"/>
  <c r="I36" i="28"/>
  <c r="L74" i="28"/>
  <c r="K74" i="28"/>
  <c r="J74" i="28"/>
  <c r="M74" i="28"/>
  <c r="I74" i="28"/>
  <c r="L94" i="28"/>
  <c r="K94" i="28"/>
  <c r="J94" i="28"/>
  <c r="M94" i="28"/>
  <c r="I94" i="28"/>
  <c r="L113" i="28"/>
  <c r="K113" i="28"/>
  <c r="J113" i="28"/>
  <c r="M113" i="28"/>
  <c r="I113" i="28"/>
  <c r="J10" i="28"/>
  <c r="I10" i="28"/>
  <c r="M10" i="28"/>
  <c r="L10" i="28"/>
  <c r="K10" i="28"/>
  <c r="J16" i="28"/>
  <c r="I16" i="28"/>
  <c r="M16" i="28"/>
  <c r="L16" i="28"/>
  <c r="K16" i="28"/>
  <c r="J23" i="28"/>
  <c r="I23" i="28"/>
  <c r="M23" i="28"/>
  <c r="L23" i="28"/>
  <c r="K23" i="28"/>
  <c r="K47" i="28"/>
  <c r="I47" i="28"/>
  <c r="L47" i="28"/>
  <c r="M47" i="28"/>
  <c r="J47" i="28"/>
  <c r="K60" i="28"/>
  <c r="J60" i="28"/>
  <c r="I60" i="28"/>
  <c r="L60" i="28"/>
  <c r="M60" i="28"/>
  <c r="K80" i="28"/>
  <c r="J80" i="28"/>
  <c r="I80" i="28"/>
  <c r="L80" i="28"/>
  <c r="M80" i="28"/>
  <c r="K99" i="28"/>
  <c r="J99" i="28"/>
  <c r="I99" i="28"/>
  <c r="L99" i="28"/>
  <c r="M99" i="28"/>
  <c r="H146" i="28"/>
  <c r="K138" i="28"/>
  <c r="J138" i="28"/>
  <c r="I138" i="28"/>
  <c r="L138" i="28"/>
  <c r="M138" i="28"/>
  <c r="I9" i="28"/>
  <c r="M9" i="28"/>
  <c r="L9" i="28"/>
  <c r="K9" i="28"/>
  <c r="J9" i="28"/>
  <c r="I15" i="28"/>
  <c r="M15" i="28"/>
  <c r="L15" i="28"/>
  <c r="K15" i="28"/>
  <c r="J15" i="28"/>
  <c r="I22" i="28"/>
  <c r="M22" i="28"/>
  <c r="L22" i="28"/>
  <c r="K22" i="28"/>
  <c r="J22" i="28"/>
  <c r="I32" i="28"/>
  <c r="M32" i="28"/>
  <c r="J32" i="28"/>
  <c r="K32" i="28"/>
  <c r="L32" i="28"/>
  <c r="I45" i="28"/>
  <c r="M45" i="28"/>
  <c r="J45" i="28"/>
  <c r="K45" i="28"/>
  <c r="L45" i="28"/>
  <c r="H76" i="28"/>
  <c r="L68" i="28"/>
  <c r="K68" i="28"/>
  <c r="J68" i="28"/>
  <c r="M68" i="28"/>
  <c r="I68" i="28"/>
  <c r="L87" i="28"/>
  <c r="K87" i="28"/>
  <c r="J87" i="28"/>
  <c r="M87" i="28"/>
  <c r="I87" i="28"/>
  <c r="L107" i="28"/>
  <c r="K107" i="28"/>
  <c r="J107" i="28"/>
  <c r="M107" i="28"/>
  <c r="I107" i="28"/>
  <c r="L126" i="28"/>
  <c r="K126" i="28"/>
  <c r="J126" i="28"/>
  <c r="M126" i="28"/>
  <c r="I126" i="28"/>
  <c r="I148" i="28"/>
  <c r="M148" i="28"/>
  <c r="L148" i="28"/>
  <c r="K148" i="28"/>
  <c r="J148" i="28"/>
  <c r="K150" i="28"/>
  <c r="M150" i="28"/>
  <c r="L150" i="28"/>
  <c r="J150" i="28"/>
  <c r="I150" i="28"/>
  <c r="M152" i="28"/>
  <c r="L152" i="28"/>
  <c r="K152" i="28"/>
  <c r="H160" i="28"/>
  <c r="J152" i="28"/>
  <c r="I152" i="28"/>
  <c r="M8" i="28"/>
  <c r="L8" i="28"/>
  <c r="K8" i="28"/>
  <c r="J8" i="28"/>
  <c r="I8" i="28"/>
  <c r="M14" i="28"/>
  <c r="L14" i="28"/>
  <c r="K14" i="28"/>
  <c r="J14" i="28"/>
  <c r="I14" i="28"/>
  <c r="L29" i="28"/>
  <c r="J29" i="28"/>
  <c r="M29" i="28"/>
  <c r="K29" i="28"/>
  <c r="I29" i="28"/>
  <c r="L42" i="28"/>
  <c r="J42" i="28"/>
  <c r="M42" i="28"/>
  <c r="K42" i="28"/>
  <c r="I42" i="28"/>
  <c r="L55" i="28"/>
  <c r="J55" i="28"/>
  <c r="M55" i="28"/>
  <c r="K55" i="28"/>
  <c r="I55" i="28"/>
  <c r="K73" i="28"/>
  <c r="J73" i="28"/>
  <c r="I73" i="28"/>
  <c r="L73" i="28"/>
  <c r="M73" i="28"/>
  <c r="K93" i="28"/>
  <c r="J93" i="28"/>
  <c r="I93" i="28"/>
  <c r="L93" i="28"/>
  <c r="M93" i="28"/>
  <c r="K112" i="28"/>
  <c r="J112" i="28"/>
  <c r="I112" i="28"/>
  <c r="L112" i="28"/>
  <c r="M112" i="28"/>
  <c r="K131" i="28"/>
  <c r="J131" i="28"/>
  <c r="I131" i="28"/>
  <c r="L131" i="28"/>
  <c r="M131" i="28"/>
  <c r="I154" i="28"/>
  <c r="L154" i="28"/>
  <c r="K154" i="28"/>
  <c r="J154" i="28"/>
  <c r="M154" i="28"/>
  <c r="K156" i="28"/>
  <c r="L156" i="28"/>
  <c r="J156" i="28"/>
  <c r="I156" i="28"/>
  <c r="M156" i="28"/>
  <c r="M158" i="28"/>
  <c r="K158" i="28"/>
  <c r="J158" i="28"/>
  <c r="I158" i="28"/>
  <c r="L158" i="28"/>
  <c r="M30" i="28"/>
  <c r="K30" i="28"/>
  <c r="I30" i="28"/>
  <c r="L30" i="28"/>
  <c r="J30" i="28"/>
  <c r="M37" i="28"/>
  <c r="K37" i="28"/>
  <c r="L37" i="28"/>
  <c r="J37" i="28"/>
  <c r="I37" i="28"/>
  <c r="M43" i="28"/>
  <c r="K43" i="28"/>
  <c r="I43" i="28"/>
  <c r="L43" i="28"/>
  <c r="J43" i="28"/>
  <c r="M50" i="28"/>
  <c r="K50" i="28"/>
  <c r="L50" i="28"/>
  <c r="J50" i="28"/>
  <c r="I50" i="28"/>
  <c r="M56" i="28"/>
  <c r="K56" i="28"/>
  <c r="I56" i="28"/>
  <c r="L56" i="28"/>
  <c r="J56" i="28"/>
  <c r="M69" i="28"/>
  <c r="L69" i="28"/>
  <c r="K69" i="28"/>
  <c r="J69" i="28"/>
  <c r="I69" i="28"/>
  <c r="M75" i="28"/>
  <c r="L75" i="28"/>
  <c r="K75" i="28"/>
  <c r="J75" i="28"/>
  <c r="I75" i="28"/>
  <c r="M82" i="28"/>
  <c r="H90" i="28"/>
  <c r="L82" i="28"/>
  <c r="K82" i="28"/>
  <c r="J82" i="28"/>
  <c r="I82" i="28"/>
  <c r="M88" i="28"/>
  <c r="L88" i="28"/>
  <c r="K88" i="28"/>
  <c r="J88" i="28"/>
  <c r="I88" i="28"/>
  <c r="M95" i="28"/>
  <c r="L95" i="28"/>
  <c r="K95" i="28"/>
  <c r="J95" i="28"/>
  <c r="I95" i="28"/>
  <c r="M101" i="28"/>
  <c r="L101" i="28"/>
  <c r="K101" i="28"/>
  <c r="J101" i="28"/>
  <c r="I101" i="28"/>
  <c r="M108" i="28"/>
  <c r="L108" i="28"/>
  <c r="K108" i="28"/>
  <c r="J108" i="28"/>
  <c r="I108" i="28"/>
  <c r="M114" i="28"/>
  <c r="L114" i="28"/>
  <c r="K114" i="28"/>
  <c r="J114" i="28"/>
  <c r="I114" i="28"/>
  <c r="M121" i="28"/>
  <c r="L121" i="28"/>
  <c r="K121" i="28"/>
  <c r="J121" i="28"/>
  <c r="I121" i="28"/>
  <c r="M127" i="28"/>
  <c r="L127" i="28"/>
  <c r="K127" i="28"/>
  <c r="J127" i="28"/>
  <c r="I127" i="28"/>
  <c r="M134" i="28"/>
  <c r="L134" i="28"/>
  <c r="K134" i="28"/>
  <c r="J134" i="28"/>
  <c r="I134" i="28"/>
  <c r="M140" i="28"/>
  <c r="L140" i="28"/>
  <c r="K140" i="28"/>
  <c r="J140" i="28"/>
  <c r="I140" i="28"/>
  <c r="M145" i="28"/>
  <c r="L145" i="28"/>
  <c r="K145" i="28"/>
  <c r="J145" i="28"/>
  <c r="I145" i="28"/>
  <c r="J27" i="28"/>
  <c r="K27" i="28"/>
  <c r="M27" i="28"/>
  <c r="L27" i="28"/>
  <c r="I27" i="28"/>
  <c r="J33" i="28"/>
  <c r="K33" i="28"/>
  <c r="L33" i="28"/>
  <c r="I33" i="28"/>
  <c r="M33" i="28"/>
  <c r="J40" i="28"/>
  <c r="K40" i="28"/>
  <c r="M40" i="28"/>
  <c r="H48" i="28"/>
  <c r="L40" i="28"/>
  <c r="I40" i="28"/>
  <c r="J46" i="28"/>
  <c r="K46" i="28"/>
  <c r="L46" i="28"/>
  <c r="I46" i="28"/>
  <c r="M46" i="28"/>
  <c r="J53" i="28"/>
  <c r="K53" i="28"/>
  <c r="M53" i="28"/>
  <c r="L53" i="28"/>
  <c r="I53" i="28"/>
  <c r="J59" i="28"/>
  <c r="I59" i="28"/>
  <c r="K59" i="28"/>
  <c r="M59" i="28"/>
  <c r="L59" i="28"/>
  <c r="J66" i="28"/>
  <c r="I66" i="28"/>
  <c r="K66" i="28"/>
  <c r="M66" i="28"/>
  <c r="L66" i="28"/>
  <c r="J72" i="28"/>
  <c r="I72" i="28"/>
  <c r="K72" i="28"/>
  <c r="M72" i="28"/>
  <c r="L72" i="28"/>
  <c r="J79" i="28"/>
  <c r="I79" i="28"/>
  <c r="K79" i="28"/>
  <c r="M79" i="28"/>
  <c r="L79" i="28"/>
  <c r="J85" i="28"/>
  <c r="I85" i="28"/>
  <c r="K85" i="28"/>
  <c r="M85" i="28"/>
  <c r="L85" i="28"/>
  <c r="J92" i="28"/>
  <c r="I92" i="28"/>
  <c r="K92" i="28"/>
  <c r="M92" i="28"/>
  <c r="L92" i="28"/>
  <c r="J98" i="28"/>
  <c r="I98" i="28"/>
  <c r="K98" i="28"/>
  <c r="M98" i="28"/>
  <c r="L98" i="28"/>
  <c r="J111" i="28"/>
  <c r="I111" i="28"/>
  <c r="K111" i="28"/>
  <c r="M111" i="28"/>
  <c r="L111" i="28"/>
  <c r="J117" i="28"/>
  <c r="I117" i="28"/>
  <c r="K117" i="28"/>
  <c r="M117" i="28"/>
  <c r="L117" i="28"/>
  <c r="J124" i="28"/>
  <c r="I124" i="28"/>
  <c r="K124" i="28"/>
  <c r="M124" i="28"/>
  <c r="L124" i="28"/>
  <c r="H132" i="28"/>
  <c r="J130" i="28"/>
  <c r="I130" i="28"/>
  <c r="K130" i="28"/>
  <c r="M130" i="28"/>
  <c r="L130" i="28"/>
  <c r="J137" i="28"/>
  <c r="I137" i="28"/>
  <c r="K137" i="28"/>
  <c r="M137" i="28"/>
  <c r="L137" i="28"/>
  <c r="J143" i="28"/>
  <c r="I143" i="28"/>
  <c r="K143" i="28"/>
  <c r="M143" i="28"/>
  <c r="L143" i="28"/>
  <c r="I58" i="28"/>
  <c r="M58" i="28"/>
  <c r="J58" i="28"/>
  <c r="L58" i="28"/>
  <c r="K58" i="28"/>
  <c r="I65" i="28"/>
  <c r="M65" i="28"/>
  <c r="J65" i="28"/>
  <c r="L65" i="28"/>
  <c r="K65" i="28"/>
  <c r="I71" i="28"/>
  <c r="M71" i="28"/>
  <c r="J71" i="28"/>
  <c r="L71" i="28"/>
  <c r="K71" i="28"/>
  <c r="I78" i="28"/>
  <c r="M78" i="28"/>
  <c r="J78" i="28"/>
  <c r="L78" i="28"/>
  <c r="K78" i="28"/>
  <c r="I84" i="28"/>
  <c r="M84" i="28"/>
  <c r="J84" i="28"/>
  <c r="L84" i="28"/>
  <c r="K84" i="28"/>
  <c r="I97" i="28"/>
  <c r="M97" i="28"/>
  <c r="J97" i="28"/>
  <c r="L97" i="28"/>
  <c r="K97" i="28"/>
  <c r="I103" i="28"/>
  <c r="M103" i="28"/>
  <c r="J103" i="28"/>
  <c r="L103" i="28"/>
  <c r="K103" i="28"/>
  <c r="I110" i="28"/>
  <c r="M110" i="28"/>
  <c r="J110" i="28"/>
  <c r="L110" i="28"/>
  <c r="K110" i="28"/>
  <c r="H118" i="28"/>
  <c r="I116" i="28"/>
  <c r="M116" i="28"/>
  <c r="J116" i="28"/>
  <c r="L116" i="28"/>
  <c r="K116" i="28"/>
  <c r="I123" i="28"/>
  <c r="M123" i="28"/>
  <c r="J123" i="28"/>
  <c r="L123" i="28"/>
  <c r="K123" i="28"/>
  <c r="I129" i="28"/>
  <c r="M129" i="28"/>
  <c r="J129" i="28"/>
  <c r="L129" i="28"/>
  <c r="K129" i="28"/>
  <c r="I136" i="28"/>
  <c r="M136" i="28"/>
  <c r="J136" i="28"/>
  <c r="L136" i="28"/>
  <c r="K136" i="28"/>
  <c r="I142" i="28"/>
  <c r="M142" i="28"/>
  <c r="J142" i="28"/>
  <c r="L142" i="28"/>
  <c r="K142" i="28"/>
  <c r="J149" i="28"/>
  <c r="I149" i="28"/>
  <c r="K149" i="28"/>
  <c r="M149" i="28"/>
  <c r="L149" i="28"/>
  <c r="L151" i="28"/>
  <c r="I151" i="28"/>
  <c r="J151" i="28"/>
  <c r="M151" i="28"/>
  <c r="K151" i="28"/>
  <c r="L31" i="28"/>
  <c r="I31" i="28"/>
  <c r="J31" i="28"/>
  <c r="M31" i="28"/>
  <c r="K31" i="28"/>
  <c r="L38" i="28"/>
  <c r="I38" i="28"/>
  <c r="M38" i="28"/>
  <c r="K38" i="28"/>
  <c r="J38" i="28"/>
  <c r="L44" i="28"/>
  <c r="I44" i="28"/>
  <c r="J44" i="28"/>
  <c r="M44" i="28"/>
  <c r="K44" i="28"/>
  <c r="L51" i="28"/>
  <c r="I51" i="28"/>
  <c r="M51" i="28"/>
  <c r="K51" i="28"/>
  <c r="J51" i="28"/>
  <c r="M57" i="28"/>
  <c r="L57" i="28"/>
  <c r="I57" i="28"/>
  <c r="K57" i="28"/>
  <c r="J57" i="28"/>
  <c r="M64" i="28"/>
  <c r="L64" i="28"/>
  <c r="I64" i="28"/>
  <c r="K64" i="28"/>
  <c r="J64" i="28"/>
  <c r="M70" i="28"/>
  <c r="L70" i="28"/>
  <c r="I70" i="28"/>
  <c r="K70" i="28"/>
  <c r="J70" i="28"/>
  <c r="M83" i="28"/>
  <c r="L83" i="28"/>
  <c r="I83" i="28"/>
  <c r="K83" i="28"/>
  <c r="J83" i="28"/>
  <c r="M89" i="28"/>
  <c r="L89" i="28"/>
  <c r="I89" i="28"/>
  <c r="K89" i="28"/>
  <c r="J89" i="28"/>
  <c r="M96" i="28"/>
  <c r="H104" i="28"/>
  <c r="L96" i="28"/>
  <c r="I96" i="28"/>
  <c r="K96" i="28"/>
  <c r="J96" i="28"/>
  <c r="M102" i="28"/>
  <c r="L102" i="28"/>
  <c r="I102" i="28"/>
  <c r="K102" i="28"/>
  <c r="J102" i="28"/>
  <c r="M109" i="28"/>
  <c r="L109" i="28"/>
  <c r="I109" i="28"/>
  <c r="K109" i="28"/>
  <c r="J109" i="28"/>
  <c r="M115" i="28"/>
  <c r="L115" i="28"/>
  <c r="I115" i="28"/>
  <c r="K115" i="28"/>
  <c r="J115" i="28"/>
  <c r="M122" i="28"/>
  <c r="L122" i="28"/>
  <c r="I122" i="28"/>
  <c r="K122" i="28"/>
  <c r="J122" i="28"/>
  <c r="M128" i="28"/>
  <c r="L128" i="28"/>
  <c r="I128" i="28"/>
  <c r="K128" i="28"/>
  <c r="J128" i="28"/>
  <c r="M135" i="28"/>
  <c r="L135" i="28"/>
  <c r="I135" i="28"/>
  <c r="K135" i="28"/>
  <c r="J135" i="28"/>
  <c r="M141" i="28"/>
  <c r="L141" i="28"/>
  <c r="I141" i="28"/>
  <c r="K141" i="28"/>
  <c r="J141" i="28"/>
  <c r="J155" i="28"/>
  <c r="M155" i="28"/>
  <c r="I155" i="28"/>
  <c r="L155" i="28"/>
  <c r="K155" i="28"/>
  <c r="L157" i="28"/>
  <c r="M157" i="28"/>
  <c r="I157" i="28"/>
  <c r="K157" i="28"/>
  <c r="J157" i="28"/>
  <c r="I153" i="28"/>
  <c r="M153" i="28"/>
  <c r="J153" i="28"/>
  <c r="L153" i="28"/>
  <c r="K153" i="28"/>
  <c r="M159" i="28"/>
  <c r="L159" i="28"/>
  <c r="I159" i="28"/>
  <c r="K159" i="28"/>
  <c r="J159" i="28"/>
  <c r="M13" i="28"/>
  <c r="L13" i="28"/>
  <c r="K13" i="28"/>
  <c r="J13" i="28"/>
  <c r="I13" i="28"/>
  <c r="L120" i="28"/>
  <c r="K120" i="28"/>
  <c r="J120" i="28"/>
  <c r="M120" i="28"/>
  <c r="I120" i="28"/>
  <c r="K28" i="28"/>
  <c r="I28" i="28"/>
  <c r="L28" i="28"/>
  <c r="M28" i="28"/>
  <c r="J28" i="28"/>
  <c r="M19" i="28"/>
  <c r="L19" i="28"/>
  <c r="K19" i="28"/>
  <c r="J19" i="28"/>
  <c r="I19" i="28"/>
  <c r="H62" i="27"/>
  <c r="K54" i="27"/>
  <c r="J54" i="27"/>
  <c r="I54" i="27"/>
  <c r="K52" i="27"/>
  <c r="J52" i="27"/>
  <c r="I52" i="27"/>
  <c r="K50" i="27"/>
  <c r="J50" i="27"/>
  <c r="I50" i="27"/>
  <c r="K47" i="27"/>
  <c r="J47" i="27"/>
  <c r="I47" i="27"/>
  <c r="K45" i="27"/>
  <c r="J45" i="27"/>
  <c r="I45" i="27"/>
  <c r="K43" i="27"/>
  <c r="J43" i="27"/>
  <c r="I43" i="27"/>
  <c r="K41" i="27"/>
  <c r="J41" i="27"/>
  <c r="I41" i="27"/>
  <c r="K39" i="27"/>
  <c r="J39" i="27"/>
  <c r="I39" i="27"/>
  <c r="K37" i="27"/>
  <c r="J37" i="27"/>
  <c r="I37" i="27"/>
  <c r="K32" i="27"/>
  <c r="J32" i="27"/>
  <c r="I32" i="27"/>
  <c r="K30" i="27"/>
  <c r="J30" i="27"/>
  <c r="I30" i="27"/>
  <c r="K28" i="27"/>
  <c r="J28" i="27"/>
  <c r="I28" i="27"/>
  <c r="K26" i="27"/>
  <c r="J26" i="27"/>
  <c r="I26" i="27"/>
  <c r="H34" i="27"/>
  <c r="K24" i="27"/>
  <c r="J24" i="27"/>
  <c r="I24" i="27"/>
  <c r="K22" i="27"/>
  <c r="J22" i="27"/>
  <c r="I22" i="27"/>
  <c r="K19" i="27"/>
  <c r="J19" i="27"/>
  <c r="I19" i="27"/>
  <c r="K17" i="27"/>
  <c r="J17" i="27"/>
  <c r="I17" i="27"/>
  <c r="K15" i="27"/>
  <c r="J15" i="27"/>
  <c r="I15" i="27"/>
  <c r="K13" i="27"/>
  <c r="J13" i="27"/>
  <c r="I13" i="27"/>
  <c r="K10" i="27"/>
  <c r="J10" i="27"/>
  <c r="I10" i="27"/>
  <c r="K8" i="27"/>
  <c r="J8" i="27"/>
  <c r="I8" i="27"/>
  <c r="K120" i="26"/>
  <c r="J120" i="26"/>
  <c r="I120" i="26"/>
  <c r="K115" i="26"/>
  <c r="J115" i="26"/>
  <c r="I115" i="26"/>
  <c r="K111" i="26"/>
  <c r="J111" i="26"/>
  <c r="I111" i="26"/>
  <c r="K107" i="26"/>
  <c r="J107" i="26"/>
  <c r="I107" i="26"/>
  <c r="K102" i="26"/>
  <c r="J102" i="26"/>
  <c r="I102" i="26"/>
  <c r="K98" i="26"/>
  <c r="J98" i="26"/>
  <c r="I98" i="26"/>
  <c r="K94" i="26"/>
  <c r="J94" i="26"/>
  <c r="I94" i="26"/>
  <c r="K89" i="26"/>
  <c r="J89" i="26"/>
  <c r="I89" i="26"/>
  <c r="K85" i="26"/>
  <c r="J85" i="26"/>
  <c r="I85" i="26"/>
  <c r="K81" i="26"/>
  <c r="J81" i="26"/>
  <c r="I81" i="26"/>
  <c r="K80" i="26"/>
  <c r="J80" i="26"/>
  <c r="I80" i="26"/>
  <c r="K78" i="26"/>
  <c r="J78" i="26"/>
  <c r="I78" i="26"/>
  <c r="K75" i="26"/>
  <c r="J75" i="26"/>
  <c r="I75" i="26"/>
  <c r="K73" i="26"/>
  <c r="J73" i="26"/>
  <c r="I73" i="26"/>
  <c r="K71" i="26"/>
  <c r="J71" i="26"/>
  <c r="I71" i="26"/>
  <c r="K69" i="26"/>
  <c r="J69" i="26"/>
  <c r="I69" i="26"/>
  <c r="K67" i="26"/>
  <c r="J67" i="26"/>
  <c r="I67" i="26"/>
  <c r="K65" i="26"/>
  <c r="J65" i="26"/>
  <c r="I65" i="26"/>
  <c r="K60" i="26"/>
  <c r="J60" i="26"/>
  <c r="I60" i="26"/>
  <c r="K58" i="26"/>
  <c r="J58" i="26"/>
  <c r="I58" i="26"/>
  <c r="K56" i="26"/>
  <c r="J56" i="26"/>
  <c r="I56" i="26"/>
  <c r="H62" i="26"/>
  <c r="K54" i="26"/>
  <c r="J54" i="26"/>
  <c r="I54" i="26"/>
  <c r="K52" i="26"/>
  <c r="J52" i="26"/>
  <c r="I52" i="26"/>
  <c r="K50" i="26"/>
  <c r="J50" i="26"/>
  <c r="I50" i="26"/>
  <c r="K47" i="26"/>
  <c r="J47" i="26"/>
  <c r="I47" i="26"/>
  <c r="K45" i="26"/>
  <c r="J45" i="26"/>
  <c r="I45" i="26"/>
  <c r="K43" i="26"/>
  <c r="J43" i="26"/>
  <c r="I43" i="26"/>
  <c r="K41" i="26"/>
  <c r="J41" i="26"/>
  <c r="I41" i="26"/>
  <c r="K39" i="26"/>
  <c r="J39" i="26"/>
  <c r="I39" i="26"/>
  <c r="K37" i="26"/>
  <c r="J37" i="26"/>
  <c r="I37" i="26"/>
  <c r="K32" i="26"/>
  <c r="J32" i="26"/>
  <c r="I32" i="26"/>
  <c r="K30" i="26"/>
  <c r="J30" i="26"/>
  <c r="I30" i="26"/>
  <c r="K28" i="26"/>
  <c r="J28" i="26"/>
  <c r="I28" i="26"/>
  <c r="H34" i="26"/>
  <c r="K26" i="26"/>
  <c r="J26" i="26"/>
  <c r="I26" i="26"/>
  <c r="K24" i="26"/>
  <c r="J24" i="26"/>
  <c r="I24" i="26"/>
  <c r="K22" i="26"/>
  <c r="J22" i="26"/>
  <c r="I22" i="26"/>
  <c r="K19" i="26"/>
  <c r="J19" i="26"/>
  <c r="I19" i="26"/>
  <c r="K17" i="26"/>
  <c r="J17" i="26"/>
  <c r="I17" i="26"/>
  <c r="K15" i="26"/>
  <c r="J15" i="26"/>
  <c r="I15" i="26"/>
  <c r="K13" i="26"/>
  <c r="J13" i="26"/>
  <c r="I13" i="26"/>
  <c r="K11" i="26"/>
  <c r="J11" i="26"/>
  <c r="I11" i="26"/>
  <c r="K9" i="26"/>
  <c r="J9" i="26"/>
  <c r="I9" i="26"/>
  <c r="H90" i="26"/>
  <c r="K82" i="26"/>
  <c r="J82" i="26"/>
  <c r="I82" i="26"/>
  <c r="K84" i="26"/>
  <c r="J84" i="26"/>
  <c r="I84" i="26"/>
  <c r="K86" i="26"/>
  <c r="J86" i="26"/>
  <c r="I86" i="26"/>
  <c r="K88" i="26"/>
  <c r="J88" i="26"/>
  <c r="I88" i="26"/>
  <c r="K93" i="26"/>
  <c r="J93" i="26"/>
  <c r="I93" i="26"/>
  <c r="K95" i="26"/>
  <c r="J95" i="26"/>
  <c r="I95" i="26"/>
  <c r="K97" i="26"/>
  <c r="J97" i="26"/>
  <c r="I97" i="26"/>
  <c r="K99" i="26"/>
  <c r="J99" i="26"/>
  <c r="I99" i="26"/>
  <c r="K101" i="26"/>
  <c r="J101" i="26"/>
  <c r="I101" i="26"/>
  <c r="K103" i="26"/>
  <c r="J103" i="26"/>
  <c r="I103" i="26"/>
  <c r="K106" i="26"/>
  <c r="J106" i="26"/>
  <c r="I106" i="26"/>
  <c r="K108" i="26"/>
  <c r="J108" i="26"/>
  <c r="I108" i="26"/>
  <c r="H118" i="26"/>
  <c r="K110" i="26"/>
  <c r="J110" i="26"/>
  <c r="I110" i="26"/>
  <c r="K112" i="26"/>
  <c r="J112" i="26"/>
  <c r="I112" i="26"/>
  <c r="K114" i="26"/>
  <c r="J114" i="26"/>
  <c r="I114" i="26"/>
  <c r="K116" i="26"/>
  <c r="J116" i="26"/>
  <c r="I116" i="26"/>
  <c r="K121" i="26"/>
  <c r="J121" i="26"/>
  <c r="I121" i="26"/>
  <c r="I123" i="26"/>
  <c r="K123" i="26"/>
  <c r="J123" i="26"/>
  <c r="I125" i="26"/>
  <c r="K125" i="26"/>
  <c r="J125" i="26"/>
  <c r="I127" i="26"/>
  <c r="K127" i="26"/>
  <c r="J127" i="26"/>
  <c r="I129" i="26"/>
  <c r="K129" i="26"/>
  <c r="J129" i="26"/>
  <c r="I131" i="26"/>
  <c r="K131" i="26"/>
  <c r="J131" i="26"/>
  <c r="I134" i="26"/>
  <c r="K134" i="26"/>
  <c r="J134" i="26"/>
  <c r="I136" i="26"/>
  <c r="K136" i="26"/>
  <c r="J136" i="26"/>
  <c r="I138" i="26"/>
  <c r="H146" i="26"/>
  <c r="K138" i="26"/>
  <c r="J138" i="26"/>
  <c r="I140" i="26"/>
  <c r="K140" i="26"/>
  <c r="J140" i="26"/>
  <c r="I142" i="26"/>
  <c r="K142" i="26"/>
  <c r="J142" i="26"/>
  <c r="I144" i="26"/>
  <c r="K144" i="26"/>
  <c r="J144" i="26"/>
  <c r="I149" i="26"/>
  <c r="K149" i="26"/>
  <c r="J149" i="26"/>
  <c r="I151" i="26"/>
  <c r="K151" i="26"/>
  <c r="J151" i="26"/>
  <c r="I153" i="26"/>
  <c r="K153" i="26"/>
  <c r="J153" i="26"/>
  <c r="I155" i="26"/>
  <c r="K155" i="26"/>
  <c r="J155" i="26"/>
  <c r="I157" i="26"/>
  <c r="K157" i="26"/>
  <c r="J157" i="26"/>
  <c r="I159" i="26"/>
  <c r="K159" i="26"/>
  <c r="J159" i="26"/>
  <c r="K113" i="26"/>
  <c r="J113" i="26"/>
  <c r="I113" i="26"/>
  <c r="K109" i="26"/>
  <c r="J109" i="26"/>
  <c r="I109" i="26"/>
  <c r="K100" i="26"/>
  <c r="J100" i="26"/>
  <c r="I100" i="26"/>
  <c r="K96" i="26"/>
  <c r="J96" i="26"/>
  <c r="I96" i="26"/>
  <c r="H104" i="26"/>
  <c r="K92" i="26"/>
  <c r="J92" i="26"/>
  <c r="I92" i="26"/>
  <c r="K87" i="26"/>
  <c r="J87" i="26"/>
  <c r="I87" i="26"/>
  <c r="K83" i="26"/>
  <c r="J83" i="26"/>
  <c r="I83" i="26"/>
  <c r="K158" i="26"/>
  <c r="J158" i="26"/>
  <c r="I158" i="26"/>
  <c r="K156" i="26"/>
  <c r="J156" i="26"/>
  <c r="I156" i="26"/>
  <c r="K154" i="26"/>
  <c r="J154" i="26"/>
  <c r="I154" i="26"/>
  <c r="K152" i="26"/>
  <c r="J152" i="26"/>
  <c r="I152" i="26"/>
  <c r="H160" i="26"/>
  <c r="K150" i="26"/>
  <c r="J150" i="26"/>
  <c r="I150" i="26"/>
  <c r="K148" i="26"/>
  <c r="J148" i="26"/>
  <c r="I148" i="26"/>
  <c r="K145" i="26"/>
  <c r="J145" i="26"/>
  <c r="I145" i="26"/>
  <c r="K143" i="26"/>
  <c r="J143" i="26"/>
  <c r="I143" i="26"/>
  <c r="K141" i="26"/>
  <c r="J141" i="26"/>
  <c r="I141" i="26"/>
  <c r="K139" i="26"/>
  <c r="J139" i="26"/>
  <c r="I139" i="26"/>
  <c r="K137" i="26"/>
  <c r="J137" i="26"/>
  <c r="I137" i="26"/>
  <c r="K135" i="26"/>
  <c r="J135" i="26"/>
  <c r="I135" i="26"/>
  <c r="K130" i="26"/>
  <c r="J130" i="26"/>
  <c r="I130" i="26"/>
  <c r="K128" i="26"/>
  <c r="J128" i="26"/>
  <c r="I128" i="26"/>
  <c r="K126" i="26"/>
  <c r="J126" i="26"/>
  <c r="I126" i="26"/>
  <c r="K124" i="26"/>
  <c r="J124" i="26"/>
  <c r="I124" i="26"/>
  <c r="H132" i="26"/>
  <c r="K122" i="26"/>
  <c r="J122" i="26"/>
  <c r="I122" i="26"/>
  <c r="L108" i="25"/>
  <c r="L106" i="25"/>
  <c r="L86" i="25"/>
  <c r="L83" i="25"/>
  <c r="L42" i="25"/>
  <c r="L39" i="25"/>
  <c r="L104" i="25"/>
  <c r="L103" i="25"/>
  <c r="L102" i="25"/>
  <c r="L101" i="25"/>
  <c r="L100" i="25"/>
  <c r="L99" i="25"/>
  <c r="L98" i="25"/>
  <c r="L97" i="25"/>
  <c r="L63" i="25"/>
  <c r="L60" i="25"/>
  <c r="L59" i="25"/>
  <c r="L58" i="25"/>
  <c r="L57" i="25"/>
  <c r="L56" i="25"/>
  <c r="L55" i="25"/>
  <c r="L54" i="25"/>
  <c r="L53" i="25"/>
  <c r="L109" i="25"/>
  <c r="L87" i="25"/>
  <c r="L84" i="25"/>
  <c r="L43" i="25"/>
  <c r="L40" i="25"/>
  <c r="L105" i="25"/>
  <c r="L64" i="25"/>
  <c r="L61" i="25"/>
  <c r="L107" i="25"/>
  <c r="L85" i="25"/>
  <c r="L82" i="25"/>
  <c r="L81" i="25"/>
  <c r="L80" i="25"/>
  <c r="L79" i="25"/>
  <c r="L78" i="25"/>
  <c r="L77" i="25"/>
  <c r="L76" i="25"/>
  <c r="L75" i="25"/>
  <c r="L41" i="25"/>
  <c r="L38" i="25"/>
  <c r="L37" i="25"/>
  <c r="L36" i="25"/>
  <c r="L35" i="25"/>
  <c r="L34" i="25"/>
  <c r="L33" i="25"/>
  <c r="L32" i="25"/>
  <c r="L31" i="25"/>
  <c r="L62" i="25"/>
  <c r="L65" i="25"/>
  <c r="I95" i="25"/>
  <c r="I51" i="25"/>
  <c r="G7" i="25"/>
  <c r="J8" i="25" s="1"/>
  <c r="I73" i="25"/>
  <c r="L74" i="25" s="1"/>
  <c r="I29" i="25"/>
  <c r="L30" i="25" s="1"/>
  <c r="L8" i="25"/>
  <c r="N58" i="24"/>
  <c r="N55" i="24"/>
  <c r="N57" i="24"/>
  <c r="N54" i="24"/>
  <c r="N56" i="24"/>
  <c r="N59" i="24"/>
  <c r="N53" i="24"/>
  <c r="N81" i="24"/>
  <c r="N80" i="24"/>
  <c r="N79" i="24"/>
  <c r="N78" i="24"/>
  <c r="N77" i="24"/>
  <c r="N76" i="24"/>
  <c r="N75" i="24"/>
  <c r="K227" i="24"/>
  <c r="K73" i="24"/>
  <c r="K205" i="24"/>
  <c r="K183" i="24"/>
  <c r="K51" i="24"/>
  <c r="K117" i="24"/>
  <c r="I7" i="24"/>
  <c r="L8" i="24" s="1"/>
  <c r="K139" i="24"/>
  <c r="K95" i="24"/>
  <c r="K29" i="24"/>
  <c r="K161" i="24"/>
  <c r="K253" i="24"/>
  <c r="I161" i="22"/>
  <c r="K153" i="22"/>
  <c r="J153" i="22"/>
  <c r="L153" i="22"/>
  <c r="K143" i="22"/>
  <c r="J143" i="22"/>
  <c r="L143" i="22"/>
  <c r="K124" i="22"/>
  <c r="J124" i="22"/>
  <c r="L124" i="22"/>
  <c r="K114" i="22"/>
  <c r="J114" i="22"/>
  <c r="L114" i="22"/>
  <c r="K104" i="22"/>
  <c r="J104" i="22"/>
  <c r="L104" i="22"/>
  <c r="X16" i="22"/>
  <c r="W16" i="22"/>
  <c r="V16" i="22"/>
  <c r="I21" i="22"/>
  <c r="L13" i="22"/>
  <c r="K13" i="22"/>
  <c r="J13" i="22"/>
  <c r="X10" i="22"/>
  <c r="W10" i="22"/>
  <c r="V10" i="22"/>
  <c r="K16" i="22"/>
  <c r="J16" i="22"/>
  <c r="L16" i="22"/>
  <c r="L23" i="22"/>
  <c r="J23" i="22"/>
  <c r="K23" i="22"/>
  <c r="L26" i="22"/>
  <c r="K26" i="22"/>
  <c r="J26" i="22"/>
  <c r="L29" i="22"/>
  <c r="J29" i="22"/>
  <c r="K29" i="22"/>
  <c r="L32" i="22"/>
  <c r="K32" i="22"/>
  <c r="J32" i="22"/>
  <c r="L39" i="22"/>
  <c r="K39" i="22"/>
  <c r="J39" i="22"/>
  <c r="L42" i="22"/>
  <c r="J42" i="22"/>
  <c r="K42" i="22"/>
  <c r="L45" i="22"/>
  <c r="K45" i="22"/>
  <c r="J45" i="22"/>
  <c r="L48" i="22"/>
  <c r="J48" i="22"/>
  <c r="K48" i="22"/>
  <c r="L52" i="22"/>
  <c r="K52" i="22"/>
  <c r="J52" i="22"/>
  <c r="L55" i="22"/>
  <c r="J55" i="22"/>
  <c r="I63" i="22"/>
  <c r="K55" i="22"/>
  <c r="L58" i="22"/>
  <c r="K58" i="22"/>
  <c r="J58" i="22"/>
  <c r="L61" i="22"/>
  <c r="J61" i="22"/>
  <c r="K61" i="22"/>
  <c r="L65" i="22"/>
  <c r="K65" i="22"/>
  <c r="J65" i="22"/>
  <c r="L68" i="22"/>
  <c r="J68" i="22"/>
  <c r="K68" i="22"/>
  <c r="L71" i="22"/>
  <c r="K71" i="22"/>
  <c r="J71" i="22"/>
  <c r="L74" i="22"/>
  <c r="J74" i="22"/>
  <c r="K74" i="22"/>
  <c r="L81" i="22"/>
  <c r="J81" i="22"/>
  <c r="K81" i="22"/>
  <c r="L84" i="22"/>
  <c r="K84" i="22"/>
  <c r="J84" i="22"/>
  <c r="L87" i="22"/>
  <c r="J87" i="22"/>
  <c r="K87" i="22"/>
  <c r="L90" i="22"/>
  <c r="K90" i="22"/>
  <c r="J90" i="22"/>
  <c r="L94" i="22"/>
  <c r="J94" i="22"/>
  <c r="K94" i="22"/>
  <c r="L97" i="22"/>
  <c r="I105" i="22"/>
  <c r="K97" i="22"/>
  <c r="J97" i="22"/>
  <c r="L100" i="22"/>
  <c r="K100" i="22"/>
  <c r="J100" i="22"/>
  <c r="L103" i="22"/>
  <c r="K103" i="22"/>
  <c r="J103" i="22"/>
  <c r="L107" i="22"/>
  <c r="K107" i="22"/>
  <c r="J107" i="22"/>
  <c r="L110" i="22"/>
  <c r="K110" i="22"/>
  <c r="J110" i="22"/>
  <c r="L113" i="22"/>
  <c r="K113" i="22"/>
  <c r="J113" i="22"/>
  <c r="L116" i="22"/>
  <c r="K116" i="22"/>
  <c r="J116" i="22"/>
  <c r="L123" i="22"/>
  <c r="K123" i="22"/>
  <c r="J123" i="22"/>
  <c r="L126" i="22"/>
  <c r="K126" i="22"/>
  <c r="J126" i="22"/>
  <c r="L129" i="22"/>
  <c r="K129" i="22"/>
  <c r="J129" i="22"/>
  <c r="L132" i="22"/>
  <c r="K132" i="22"/>
  <c r="J132" i="22"/>
  <c r="L136" i="22"/>
  <c r="K136" i="22"/>
  <c r="J136" i="22"/>
  <c r="L139" i="22"/>
  <c r="I147" i="22"/>
  <c r="K139" i="22"/>
  <c r="J139" i="22"/>
  <c r="L142" i="22"/>
  <c r="K142" i="22"/>
  <c r="J142" i="22"/>
  <c r="L145" i="22"/>
  <c r="K145" i="22"/>
  <c r="J145" i="22"/>
  <c r="L149" i="22"/>
  <c r="K149" i="22"/>
  <c r="J149" i="22"/>
  <c r="L152" i="22"/>
  <c r="K152" i="22"/>
  <c r="J152" i="22"/>
  <c r="L155" i="22"/>
  <c r="K155" i="22"/>
  <c r="J155" i="22"/>
  <c r="L158" i="22"/>
  <c r="K158" i="22"/>
  <c r="J158" i="22"/>
  <c r="J102" i="22"/>
  <c r="L102" i="22"/>
  <c r="K102" i="22"/>
  <c r="J109" i="22"/>
  <c r="L109" i="22"/>
  <c r="K109" i="22"/>
  <c r="J112" i="22"/>
  <c r="L112" i="22"/>
  <c r="K112" i="22"/>
  <c r="J115" i="22"/>
  <c r="L115" i="22"/>
  <c r="K115" i="22"/>
  <c r="J118" i="22"/>
  <c r="L118" i="22"/>
  <c r="K118" i="22"/>
  <c r="J122" i="22"/>
  <c r="L122" i="22"/>
  <c r="K122" i="22"/>
  <c r="J125" i="22"/>
  <c r="L125" i="22"/>
  <c r="I133" i="22"/>
  <c r="K125" i="22"/>
  <c r="J128" i="22"/>
  <c r="L128" i="22"/>
  <c r="K128" i="22"/>
  <c r="J131" i="22"/>
  <c r="L131" i="22"/>
  <c r="K131" i="22"/>
  <c r="J135" i="22"/>
  <c r="L135" i="22"/>
  <c r="K135" i="22"/>
  <c r="J138" i="22"/>
  <c r="L138" i="22"/>
  <c r="K138" i="22"/>
  <c r="J141" i="22"/>
  <c r="L141" i="22"/>
  <c r="K141" i="22"/>
  <c r="J144" i="22"/>
  <c r="L144" i="22"/>
  <c r="K144" i="22"/>
  <c r="J151" i="22"/>
  <c r="L151" i="22"/>
  <c r="K151" i="22"/>
  <c r="J154" i="22"/>
  <c r="L154" i="22"/>
  <c r="K154" i="22"/>
  <c r="J157" i="22"/>
  <c r="L157" i="22"/>
  <c r="K157" i="22"/>
  <c r="J160" i="22"/>
  <c r="L160" i="22"/>
  <c r="K160" i="22"/>
  <c r="L19" i="22"/>
  <c r="K19" i="22"/>
  <c r="J19" i="22"/>
  <c r="I155" i="21"/>
  <c r="H155" i="21"/>
  <c r="I142" i="21"/>
  <c r="H142" i="21"/>
  <c r="I136" i="21"/>
  <c r="H136" i="21"/>
  <c r="I129" i="21"/>
  <c r="H129" i="21"/>
  <c r="I123" i="21"/>
  <c r="H123" i="21"/>
  <c r="I116" i="21"/>
  <c r="H116" i="21"/>
  <c r="I110" i="21"/>
  <c r="H110" i="21"/>
  <c r="I103" i="21"/>
  <c r="H103" i="21"/>
  <c r="I97" i="21"/>
  <c r="H97" i="21"/>
  <c r="I90" i="21"/>
  <c r="H90" i="21"/>
  <c r="G92" i="21"/>
  <c r="I84" i="21"/>
  <c r="H84" i="21"/>
  <c r="I77" i="21"/>
  <c r="H77" i="21"/>
  <c r="I71" i="21"/>
  <c r="H71" i="21"/>
  <c r="I58" i="21"/>
  <c r="H58" i="21"/>
  <c r="I52" i="21"/>
  <c r="H52" i="21"/>
  <c r="I45" i="21"/>
  <c r="H45" i="21"/>
  <c r="I39" i="21"/>
  <c r="H39" i="21"/>
  <c r="I32" i="21"/>
  <c r="H32" i="21"/>
  <c r="I26" i="21"/>
  <c r="H26" i="21"/>
  <c r="I21" i="21"/>
  <c r="H21" i="21"/>
  <c r="I18" i="21"/>
  <c r="H18" i="21"/>
  <c r="I15" i="21"/>
  <c r="H15" i="21"/>
  <c r="I12" i="21"/>
  <c r="H12" i="21"/>
  <c r="K88" i="22"/>
  <c r="J88" i="22"/>
  <c r="L88" i="22"/>
  <c r="K82" i="22"/>
  <c r="J82" i="22"/>
  <c r="L82" i="22"/>
  <c r="K75" i="22"/>
  <c r="J75" i="22"/>
  <c r="L75" i="22"/>
  <c r="I77" i="22"/>
  <c r="K69" i="22"/>
  <c r="J69" i="22"/>
  <c r="L69" i="22"/>
  <c r="K62" i="22"/>
  <c r="J62" i="22"/>
  <c r="L62" i="22"/>
  <c r="K56" i="22"/>
  <c r="J56" i="22"/>
  <c r="L56" i="22"/>
  <c r="H160" i="21"/>
  <c r="I160" i="21"/>
  <c r="H154" i="21"/>
  <c r="G162" i="21"/>
  <c r="I154" i="21"/>
  <c r="H147" i="21"/>
  <c r="I147" i="21"/>
  <c r="H141" i="21"/>
  <c r="I141" i="21"/>
  <c r="H128" i="21"/>
  <c r="I128" i="21"/>
  <c r="H122" i="21"/>
  <c r="I122" i="21"/>
  <c r="H115" i="21"/>
  <c r="I115" i="21"/>
  <c r="H109" i="21"/>
  <c r="I109" i="21"/>
  <c r="H102" i="21"/>
  <c r="I102" i="21"/>
  <c r="H96" i="21"/>
  <c r="I96" i="21"/>
  <c r="H89" i="21"/>
  <c r="I89" i="21"/>
  <c r="H83" i="21"/>
  <c r="I83" i="21"/>
  <c r="H76" i="21"/>
  <c r="I76" i="21"/>
  <c r="H70" i="21"/>
  <c r="I70" i="21"/>
  <c r="G78" i="21"/>
  <c r="H63" i="21"/>
  <c r="I63" i="21"/>
  <c r="H57" i="21"/>
  <c r="I57" i="21"/>
  <c r="H44" i="21"/>
  <c r="I44" i="21"/>
  <c r="H38" i="21"/>
  <c r="I38" i="21"/>
  <c r="H31" i="21"/>
  <c r="I31" i="21"/>
  <c r="H25" i="21"/>
  <c r="I25" i="21"/>
  <c r="K156" i="22"/>
  <c r="J156" i="22"/>
  <c r="L156" i="22"/>
  <c r="K146" i="22"/>
  <c r="J146" i="22"/>
  <c r="L146" i="22"/>
  <c r="K137" i="22"/>
  <c r="J137" i="22"/>
  <c r="L137" i="22"/>
  <c r="K127" i="22"/>
  <c r="J127" i="22"/>
  <c r="L127" i="22"/>
  <c r="K117" i="22"/>
  <c r="J117" i="22"/>
  <c r="L117" i="22"/>
  <c r="K108" i="22"/>
  <c r="J108" i="22"/>
  <c r="L108" i="22"/>
  <c r="J96" i="22"/>
  <c r="L96" i="22"/>
  <c r="K96" i="22"/>
  <c r="J89" i="22"/>
  <c r="L89" i="22"/>
  <c r="K89" i="22"/>
  <c r="J83" i="22"/>
  <c r="L83" i="22"/>
  <c r="K83" i="22"/>
  <c r="I91" i="22"/>
  <c r="J76" i="22"/>
  <c r="L76" i="22"/>
  <c r="K76" i="22"/>
  <c r="I159" i="21"/>
  <c r="H159" i="21"/>
  <c r="I153" i="21"/>
  <c r="H153" i="21"/>
  <c r="I146" i="21"/>
  <c r="H146" i="21"/>
  <c r="G148" i="21"/>
  <c r="I140" i="21"/>
  <c r="H140" i="21"/>
  <c r="I133" i="21"/>
  <c r="H133" i="21"/>
  <c r="I127" i="21"/>
  <c r="H127" i="21"/>
  <c r="I114" i="21"/>
  <c r="H114" i="21"/>
  <c r="I108" i="21"/>
  <c r="H108" i="21"/>
  <c r="I101" i="21"/>
  <c r="H101" i="21"/>
  <c r="I95" i="21"/>
  <c r="H95" i="21"/>
  <c r="I88" i="21"/>
  <c r="H88" i="21"/>
  <c r="I82" i="21"/>
  <c r="H82" i="21"/>
  <c r="I75" i="21"/>
  <c r="H75" i="21"/>
  <c r="I69" i="21"/>
  <c r="H69" i="21"/>
  <c r="I62" i="21"/>
  <c r="H62" i="21"/>
  <c r="G64" i="21"/>
  <c r="I56" i="21"/>
  <c r="H56" i="21"/>
  <c r="I49" i="21"/>
  <c r="H49" i="21"/>
  <c r="I43" i="21"/>
  <c r="H43" i="21"/>
  <c r="I30" i="21"/>
  <c r="H30" i="21"/>
  <c r="W20" i="22"/>
  <c r="X20" i="22"/>
  <c r="V20" i="22"/>
  <c r="W17" i="22"/>
  <c r="V17" i="22"/>
  <c r="X17" i="22"/>
  <c r="X13" i="22"/>
  <c r="W13" i="22"/>
  <c r="V13" i="22"/>
  <c r="U21" i="22"/>
  <c r="V18" i="22"/>
  <c r="X18" i="22"/>
  <c r="W18" i="22"/>
  <c r="X19" i="22"/>
  <c r="V19" i="22"/>
  <c r="W19" i="22"/>
  <c r="I158" i="21"/>
  <c r="H158" i="21"/>
  <c r="I152" i="21"/>
  <c r="H152" i="21"/>
  <c r="I145" i="21"/>
  <c r="H145" i="21"/>
  <c r="I139" i="21"/>
  <c r="H139" i="21"/>
  <c r="I132" i="21"/>
  <c r="H132" i="21"/>
  <c r="G134" i="21"/>
  <c r="I126" i="21"/>
  <c r="H126" i="21"/>
  <c r="I119" i="21"/>
  <c r="H119" i="21"/>
  <c r="I113" i="21"/>
  <c r="H113" i="21"/>
  <c r="I100" i="21"/>
  <c r="H100" i="21"/>
  <c r="I94" i="21"/>
  <c r="H94" i="21"/>
  <c r="I87" i="21"/>
  <c r="H87" i="21"/>
  <c r="I81" i="21"/>
  <c r="H81" i="21"/>
  <c r="I74" i="21"/>
  <c r="H74" i="21"/>
  <c r="I68" i="21"/>
  <c r="H68" i="21"/>
  <c r="I61" i="21"/>
  <c r="H61" i="21"/>
  <c r="I55" i="21"/>
  <c r="H55" i="21"/>
  <c r="I48" i="21"/>
  <c r="H48" i="21"/>
  <c r="G50" i="21"/>
  <c r="I42" i="21"/>
  <c r="H42" i="21"/>
  <c r="I35" i="21"/>
  <c r="H35" i="21"/>
  <c r="I29" i="21"/>
  <c r="H29" i="21"/>
  <c r="R19" i="21"/>
  <c r="Q19" i="21"/>
  <c r="R16" i="21"/>
  <c r="Q16" i="21"/>
  <c r="R13" i="21"/>
  <c r="Q13" i="21"/>
  <c r="R10" i="21"/>
  <c r="Q10" i="21"/>
  <c r="K159" i="22"/>
  <c r="J159" i="22"/>
  <c r="L159" i="22"/>
  <c r="K150" i="22"/>
  <c r="J150" i="22"/>
  <c r="L150" i="22"/>
  <c r="K140" i="22"/>
  <c r="J140" i="22"/>
  <c r="L140" i="22"/>
  <c r="K130" i="22"/>
  <c r="J130" i="22"/>
  <c r="L130" i="22"/>
  <c r="K121" i="22"/>
  <c r="J121" i="22"/>
  <c r="L121" i="22"/>
  <c r="I119" i="22"/>
  <c r="K111" i="22"/>
  <c r="J111" i="22"/>
  <c r="L111" i="22"/>
  <c r="K101" i="22"/>
  <c r="J101" i="22"/>
  <c r="L101" i="22"/>
  <c r="K98" i="22"/>
  <c r="J98" i="22"/>
  <c r="L98" i="22"/>
  <c r="K85" i="22"/>
  <c r="J85" i="22"/>
  <c r="L85" i="22"/>
  <c r="K79" i="22"/>
  <c r="J79" i="22"/>
  <c r="L79" i="22"/>
  <c r="K72" i="22"/>
  <c r="J72" i="22"/>
  <c r="L72" i="22"/>
  <c r="K66" i="22"/>
  <c r="J66" i="22"/>
  <c r="L66" i="22"/>
  <c r="K59" i="22"/>
  <c r="J59" i="22"/>
  <c r="L59" i="22"/>
  <c r="K53" i="22"/>
  <c r="J53" i="22"/>
  <c r="L53" i="22"/>
  <c r="K46" i="22"/>
  <c r="J46" i="22"/>
  <c r="L46" i="22"/>
  <c r="K40" i="22"/>
  <c r="J40" i="22"/>
  <c r="L40" i="22"/>
  <c r="K33" i="22"/>
  <c r="J33" i="22"/>
  <c r="L33" i="22"/>
  <c r="I35" i="22"/>
  <c r="K27" i="22"/>
  <c r="J27" i="22"/>
  <c r="L27" i="22"/>
  <c r="L17" i="22"/>
  <c r="K17" i="22"/>
  <c r="J17" i="22"/>
  <c r="X12" i="22"/>
  <c r="W12" i="22"/>
  <c r="V12" i="22"/>
  <c r="L9" i="22"/>
  <c r="K9" i="22"/>
  <c r="J9" i="22"/>
  <c r="I157" i="21"/>
  <c r="H157" i="21"/>
  <c r="I151" i="21"/>
  <c r="H151" i="21"/>
  <c r="I144" i="21"/>
  <c r="H144" i="21"/>
  <c r="I138" i="21"/>
  <c r="H138" i="21"/>
  <c r="I131" i="21"/>
  <c r="H131" i="21"/>
  <c r="I125" i="21"/>
  <c r="H125" i="21"/>
  <c r="I118" i="21"/>
  <c r="H118" i="21"/>
  <c r="G120" i="21"/>
  <c r="I112" i="21"/>
  <c r="H112" i="21"/>
  <c r="I105" i="21"/>
  <c r="H105" i="21"/>
  <c r="I99" i="21"/>
  <c r="H99" i="21"/>
  <c r="I86" i="21"/>
  <c r="H86" i="21"/>
  <c r="I80" i="21"/>
  <c r="H80" i="21"/>
  <c r="I73" i="21"/>
  <c r="H73" i="21"/>
  <c r="I67" i="21"/>
  <c r="H67" i="21"/>
  <c r="I60" i="21"/>
  <c r="H60" i="21"/>
  <c r="I54" i="21"/>
  <c r="H54" i="21"/>
  <c r="I47" i="21"/>
  <c r="H47" i="21"/>
  <c r="I41" i="21"/>
  <c r="H41" i="21"/>
  <c r="I34" i="21"/>
  <c r="H34" i="21"/>
  <c r="G36" i="21"/>
  <c r="I28" i="21"/>
  <c r="H28" i="21"/>
  <c r="I19" i="21"/>
  <c r="H19" i="21"/>
  <c r="I16" i="21"/>
  <c r="H16" i="21"/>
  <c r="I13" i="21"/>
  <c r="H13" i="21"/>
  <c r="I10" i="21"/>
  <c r="H10" i="21"/>
  <c r="W14" i="22"/>
  <c r="V14" i="22"/>
  <c r="X14" i="22"/>
  <c r="V9" i="22"/>
  <c r="X9" i="22"/>
  <c r="W9" i="22"/>
  <c r="P130" i="19"/>
  <c r="Q130" i="19"/>
  <c r="P129" i="19"/>
  <c r="Q129" i="19"/>
  <c r="P128" i="19"/>
  <c r="Q128" i="19"/>
  <c r="P127" i="19"/>
  <c r="Q127" i="19"/>
  <c r="P126" i="19"/>
  <c r="Q126" i="19"/>
  <c r="P125" i="19"/>
  <c r="O133" i="19"/>
  <c r="Q125" i="19"/>
  <c r="P124" i="19"/>
  <c r="Q124" i="19"/>
  <c r="P123" i="19"/>
  <c r="Q123" i="19"/>
  <c r="P122" i="19"/>
  <c r="O121" i="19"/>
  <c r="Q122" i="19"/>
  <c r="P118" i="19"/>
  <c r="Q118" i="19"/>
  <c r="P117" i="19"/>
  <c r="Q117" i="19"/>
  <c r="P116" i="19"/>
  <c r="Q116" i="19"/>
  <c r="P115" i="19"/>
  <c r="Q115" i="19"/>
  <c r="P114" i="19"/>
  <c r="Q114" i="19"/>
  <c r="P113" i="19"/>
  <c r="Q113" i="19"/>
  <c r="P112" i="19"/>
  <c r="Q112" i="19"/>
  <c r="P111" i="19"/>
  <c r="O119" i="19"/>
  <c r="Q111" i="19"/>
  <c r="P110" i="19"/>
  <c r="Q110" i="19"/>
  <c r="P109" i="19"/>
  <c r="Q109" i="19"/>
  <c r="P108" i="19"/>
  <c r="O107" i="19"/>
  <c r="Q108" i="19"/>
  <c r="X100" i="19"/>
  <c r="Y100" i="19"/>
  <c r="X97" i="19"/>
  <c r="W105" i="19"/>
  <c r="Y97" i="19"/>
  <c r="X94" i="19"/>
  <c r="W93" i="19"/>
  <c r="Y94" i="19"/>
  <c r="X90" i="19"/>
  <c r="Y90" i="19"/>
  <c r="X87" i="19"/>
  <c r="Y87" i="19"/>
  <c r="X84" i="19"/>
  <c r="Y84" i="19"/>
  <c r="X81" i="19"/>
  <c r="Y81" i="19"/>
  <c r="Y76" i="19"/>
  <c r="X76" i="19"/>
  <c r="Y75" i="19"/>
  <c r="X75" i="19"/>
  <c r="Y74" i="19"/>
  <c r="X74" i="19"/>
  <c r="Y73" i="19"/>
  <c r="X73" i="19"/>
  <c r="Y72" i="19"/>
  <c r="X72" i="19"/>
  <c r="Y71" i="19"/>
  <c r="X71" i="19"/>
  <c r="Y70" i="19"/>
  <c r="X70" i="19"/>
  <c r="W77" i="19"/>
  <c r="Y69" i="19"/>
  <c r="X69" i="19"/>
  <c r="Y68" i="19"/>
  <c r="X68" i="19"/>
  <c r="Y67" i="19"/>
  <c r="X67" i="19"/>
  <c r="W65" i="19"/>
  <c r="Y66" i="19"/>
  <c r="X66" i="19"/>
  <c r="Y62" i="19"/>
  <c r="X62" i="19"/>
  <c r="Y61" i="19"/>
  <c r="X61" i="19"/>
  <c r="Y60" i="19"/>
  <c r="X60" i="19"/>
  <c r="Y59" i="19"/>
  <c r="X59" i="19"/>
  <c r="Y58" i="19"/>
  <c r="X58" i="19"/>
  <c r="Y57" i="19"/>
  <c r="X57" i="19"/>
  <c r="Y56" i="19"/>
  <c r="X56" i="19"/>
  <c r="W63" i="19"/>
  <c r="Y55" i="19"/>
  <c r="X55" i="19"/>
  <c r="Y54" i="19"/>
  <c r="X54" i="19"/>
  <c r="Y53" i="19"/>
  <c r="X53" i="19"/>
  <c r="W51" i="19"/>
  <c r="Y52" i="19"/>
  <c r="X52" i="19"/>
  <c r="Y48" i="19"/>
  <c r="X48" i="19"/>
  <c r="Y47" i="19"/>
  <c r="X47" i="19"/>
  <c r="Y46" i="19"/>
  <c r="X46" i="19"/>
  <c r="Y45" i="19"/>
  <c r="X45" i="19"/>
  <c r="Y44" i="19"/>
  <c r="X44" i="19"/>
  <c r="Y43" i="19"/>
  <c r="X43" i="19"/>
  <c r="Y42" i="19"/>
  <c r="X42" i="19"/>
  <c r="W49" i="19"/>
  <c r="Y41" i="19"/>
  <c r="X41" i="19"/>
  <c r="Y40" i="19"/>
  <c r="X40" i="19"/>
  <c r="Y39" i="19"/>
  <c r="X39" i="19"/>
  <c r="W37" i="19"/>
  <c r="Y38" i="19"/>
  <c r="X38" i="19"/>
  <c r="Y34" i="19"/>
  <c r="X34" i="19"/>
  <c r="Y33" i="19"/>
  <c r="X33" i="19"/>
  <c r="Y32" i="19"/>
  <c r="X32" i="19"/>
  <c r="Y31" i="19"/>
  <c r="X31" i="19"/>
  <c r="Y30" i="19"/>
  <c r="X30" i="19"/>
  <c r="Y29" i="19"/>
  <c r="X29" i="19"/>
  <c r="Y28" i="19"/>
  <c r="X28" i="19"/>
  <c r="W35" i="19"/>
  <c r="Y27" i="19"/>
  <c r="X27" i="19"/>
  <c r="Y26" i="19"/>
  <c r="X26" i="19"/>
  <c r="Y25" i="19"/>
  <c r="X25" i="19"/>
  <c r="W23" i="19"/>
  <c r="Y24" i="19"/>
  <c r="X24" i="19"/>
  <c r="Y20" i="19"/>
  <c r="X20" i="19"/>
  <c r="Y19" i="19"/>
  <c r="X19" i="19"/>
  <c r="Y18" i="19"/>
  <c r="X18" i="19"/>
  <c r="Y17" i="19"/>
  <c r="X17" i="19"/>
  <c r="Y16" i="19"/>
  <c r="X16" i="19"/>
  <c r="Y15" i="19"/>
  <c r="X15" i="19"/>
  <c r="Y14" i="19"/>
  <c r="X14" i="19"/>
  <c r="W21" i="19"/>
  <c r="Y13" i="19"/>
  <c r="X13" i="19"/>
  <c r="Y12" i="19"/>
  <c r="X12" i="19"/>
  <c r="Y11" i="19"/>
  <c r="X11" i="19"/>
  <c r="W9" i="19"/>
  <c r="Y10" i="19"/>
  <c r="X10" i="19"/>
  <c r="Y158" i="19"/>
  <c r="X158" i="19"/>
  <c r="Y157" i="19"/>
  <c r="X157" i="19"/>
  <c r="Y154" i="19"/>
  <c r="X154" i="19"/>
  <c r="Y151" i="19"/>
  <c r="X151" i="19"/>
  <c r="Y144" i="19"/>
  <c r="X144" i="19"/>
  <c r="Y141" i="19"/>
  <c r="X141" i="19"/>
  <c r="Y138" i="19"/>
  <c r="X138" i="19"/>
  <c r="Y131" i="19"/>
  <c r="X131" i="19"/>
  <c r="P104" i="19"/>
  <c r="Q104" i="19"/>
  <c r="H104" i="19"/>
  <c r="I104" i="19"/>
  <c r="P101" i="19"/>
  <c r="Q101" i="19"/>
  <c r="H101" i="19"/>
  <c r="I101" i="19"/>
  <c r="P98" i="19"/>
  <c r="Q98" i="19"/>
  <c r="H98" i="19"/>
  <c r="I98" i="19"/>
  <c r="U105" i="19"/>
  <c r="P95" i="19"/>
  <c r="Q95" i="19"/>
  <c r="H95" i="19"/>
  <c r="I95" i="19"/>
  <c r="U93" i="19"/>
  <c r="P88" i="19"/>
  <c r="Q88" i="19"/>
  <c r="H88" i="19"/>
  <c r="I88" i="19"/>
  <c r="P85" i="19"/>
  <c r="Q85" i="19"/>
  <c r="H85" i="19"/>
  <c r="I85" i="19"/>
  <c r="P82" i="19"/>
  <c r="Q82" i="19"/>
  <c r="H82" i="19"/>
  <c r="I82" i="19"/>
  <c r="Y129" i="19"/>
  <c r="X129" i="19"/>
  <c r="Y128" i="19"/>
  <c r="X128" i="19"/>
  <c r="Y127" i="19"/>
  <c r="X127" i="19"/>
  <c r="Y126" i="19"/>
  <c r="X126" i="19"/>
  <c r="Y125" i="19"/>
  <c r="X125" i="19"/>
  <c r="W133" i="19"/>
  <c r="Y124" i="19"/>
  <c r="X124" i="19"/>
  <c r="Y123" i="19"/>
  <c r="X123" i="19"/>
  <c r="Y122" i="19"/>
  <c r="X122" i="19"/>
  <c r="W121" i="19"/>
  <c r="Y118" i="19"/>
  <c r="X118" i="19"/>
  <c r="Y117" i="19"/>
  <c r="X117" i="19"/>
  <c r="Y116" i="19"/>
  <c r="X116" i="19"/>
  <c r="Y115" i="19"/>
  <c r="X115" i="19"/>
  <c r="Y114" i="19"/>
  <c r="X114" i="19"/>
  <c r="Y113" i="19"/>
  <c r="X113" i="19"/>
  <c r="Y112" i="19"/>
  <c r="X112" i="19"/>
  <c r="Y111" i="19"/>
  <c r="X111" i="19"/>
  <c r="W119" i="19"/>
  <c r="Y110" i="19"/>
  <c r="X110" i="19"/>
  <c r="Y109" i="19"/>
  <c r="X109" i="19"/>
  <c r="Y108" i="19"/>
  <c r="X108" i="19"/>
  <c r="W107" i="19"/>
  <c r="Y104" i="19"/>
  <c r="X104" i="19"/>
  <c r="X101" i="19"/>
  <c r="Y101" i="19"/>
  <c r="X98" i="19"/>
  <c r="Y98" i="19"/>
  <c r="X95" i="19"/>
  <c r="Y95" i="19"/>
  <c r="X88" i="19"/>
  <c r="Y88" i="19"/>
  <c r="X85" i="19"/>
  <c r="Y85" i="19"/>
  <c r="X82" i="19"/>
  <c r="Y82" i="19"/>
  <c r="Q76" i="19"/>
  <c r="P76" i="19"/>
  <c r="Q75" i="19"/>
  <c r="P75" i="19"/>
  <c r="Q74" i="19"/>
  <c r="P74" i="19"/>
  <c r="Q73" i="19"/>
  <c r="P73" i="19"/>
  <c r="Q72" i="19"/>
  <c r="P72" i="19"/>
  <c r="Q71" i="19"/>
  <c r="P71" i="19"/>
  <c r="Q70" i="19"/>
  <c r="P70" i="19"/>
  <c r="U77" i="19"/>
  <c r="Q69" i="19"/>
  <c r="P69" i="19"/>
  <c r="O77" i="19"/>
  <c r="Q68" i="19"/>
  <c r="P68" i="19"/>
  <c r="Q67" i="19"/>
  <c r="P67" i="19"/>
  <c r="U65" i="19"/>
  <c r="Q66" i="19"/>
  <c r="P66" i="19"/>
  <c r="O65" i="19"/>
  <c r="Q62" i="19"/>
  <c r="P62" i="19"/>
  <c r="Q61" i="19"/>
  <c r="P61" i="19"/>
  <c r="Q60" i="19"/>
  <c r="P60" i="19"/>
  <c r="Q59" i="19"/>
  <c r="P59" i="19"/>
  <c r="Q58" i="19"/>
  <c r="P58" i="19"/>
  <c r="Q57" i="19"/>
  <c r="P57" i="19"/>
  <c r="Q56" i="19"/>
  <c r="P56" i="19"/>
  <c r="U63" i="19"/>
  <c r="Q55" i="19"/>
  <c r="P55" i="19"/>
  <c r="O63" i="19"/>
  <c r="Q54" i="19"/>
  <c r="P54" i="19"/>
  <c r="Q53" i="19"/>
  <c r="P53" i="19"/>
  <c r="U51" i="19"/>
  <c r="Q52" i="19"/>
  <c r="P52" i="19"/>
  <c r="O51" i="19"/>
  <c r="Q48" i="19"/>
  <c r="P48" i="19"/>
  <c r="Q47" i="19"/>
  <c r="P47" i="19"/>
  <c r="Q46" i="19"/>
  <c r="P46" i="19"/>
  <c r="Q45" i="19"/>
  <c r="P45" i="19"/>
  <c r="Q44" i="19"/>
  <c r="P44" i="19"/>
  <c r="Q43" i="19"/>
  <c r="P43" i="19"/>
  <c r="Q42" i="19"/>
  <c r="P42" i="19"/>
  <c r="U49" i="19"/>
  <c r="Q41" i="19"/>
  <c r="P41" i="19"/>
  <c r="O49" i="19"/>
  <c r="Q40" i="19"/>
  <c r="P40" i="19"/>
  <c r="Q39" i="19"/>
  <c r="P39" i="19"/>
  <c r="U37" i="19"/>
  <c r="Q38" i="19"/>
  <c r="P38" i="19"/>
  <c r="O37" i="19"/>
  <c r="R38" i="19"/>
  <c r="Q34" i="19"/>
  <c r="P34" i="19"/>
  <c r="Q33" i="19"/>
  <c r="P33" i="19"/>
  <c r="R33" i="19"/>
  <c r="Q32" i="19"/>
  <c r="P32" i="19"/>
  <c r="Q31" i="19"/>
  <c r="P31" i="19"/>
  <c r="R31" i="19"/>
  <c r="Q30" i="19"/>
  <c r="P30" i="19"/>
  <c r="Q29" i="19"/>
  <c r="P29" i="19"/>
  <c r="R29" i="19"/>
  <c r="Q28" i="19"/>
  <c r="P28" i="19"/>
  <c r="U35" i="19"/>
  <c r="Q27" i="19"/>
  <c r="P27" i="19"/>
  <c r="O35" i="19"/>
  <c r="Q26" i="19"/>
  <c r="P26" i="19"/>
  <c r="R26" i="19"/>
  <c r="Q25" i="19"/>
  <c r="P25" i="19"/>
  <c r="U23" i="19"/>
  <c r="Q24" i="19"/>
  <c r="P24" i="19"/>
  <c r="O23" i="19"/>
  <c r="Q20" i="19"/>
  <c r="P20" i="19"/>
  <c r="R20" i="19"/>
  <c r="Q19" i="19"/>
  <c r="P19" i="19"/>
  <c r="Q18" i="19"/>
  <c r="P18" i="19"/>
  <c r="R18" i="19"/>
  <c r="Q17" i="19"/>
  <c r="P17" i="19"/>
  <c r="Q16" i="19"/>
  <c r="P16" i="19"/>
  <c r="R16" i="19"/>
  <c r="Q15" i="19"/>
  <c r="P15" i="19"/>
  <c r="Q14" i="19"/>
  <c r="P14" i="19"/>
  <c r="R14" i="19"/>
  <c r="U21" i="19"/>
  <c r="Q13" i="19"/>
  <c r="P13" i="19"/>
  <c r="O21" i="19"/>
  <c r="R13" i="19"/>
  <c r="Q12" i="19"/>
  <c r="P12" i="19"/>
  <c r="Q11" i="19"/>
  <c r="P11" i="19"/>
  <c r="R11" i="19"/>
  <c r="U9" i="19"/>
  <c r="Z133" i="19" s="1"/>
  <c r="Q10" i="19"/>
  <c r="P10" i="19"/>
  <c r="O9" i="19"/>
  <c r="R124" i="19" s="1"/>
  <c r="R10" i="19"/>
  <c r="U135" i="19"/>
  <c r="Z135" i="19" s="1"/>
  <c r="U147" i="19"/>
  <c r="U149" i="19"/>
  <c r="U161" i="19"/>
  <c r="Z161" i="19" s="1"/>
  <c r="P131" i="19"/>
  <c r="R131" i="19"/>
  <c r="Q131" i="19"/>
  <c r="P132" i="19"/>
  <c r="R132" i="19"/>
  <c r="Q132" i="19"/>
  <c r="P136" i="19"/>
  <c r="O135" i="19"/>
  <c r="R136" i="19"/>
  <c r="Q136" i="19"/>
  <c r="P137" i="19"/>
  <c r="R137" i="19"/>
  <c r="Q137" i="19"/>
  <c r="P138" i="19"/>
  <c r="R138" i="19"/>
  <c r="Q138" i="19"/>
  <c r="P139" i="19"/>
  <c r="O147" i="19"/>
  <c r="R139" i="19"/>
  <c r="Q139" i="19"/>
  <c r="P140" i="19"/>
  <c r="R140" i="19"/>
  <c r="Q140" i="19"/>
  <c r="P141" i="19"/>
  <c r="R141" i="19"/>
  <c r="Q141" i="19"/>
  <c r="P142" i="19"/>
  <c r="R142" i="19"/>
  <c r="Q142" i="19"/>
  <c r="P143" i="19"/>
  <c r="R143" i="19"/>
  <c r="Q143" i="19"/>
  <c r="P144" i="19"/>
  <c r="R144" i="19"/>
  <c r="Q144" i="19"/>
  <c r="P145" i="19"/>
  <c r="R145" i="19"/>
  <c r="Q145" i="19"/>
  <c r="P146" i="19"/>
  <c r="R146" i="19"/>
  <c r="Q146" i="19"/>
  <c r="P150" i="19"/>
  <c r="O149" i="19"/>
  <c r="R150" i="19"/>
  <c r="Q150" i="19"/>
  <c r="P151" i="19"/>
  <c r="R151" i="19"/>
  <c r="Q151" i="19"/>
  <c r="P152" i="19"/>
  <c r="R152" i="19"/>
  <c r="Q152" i="19"/>
  <c r="P153" i="19"/>
  <c r="O161" i="19"/>
  <c r="R153" i="19"/>
  <c r="Q153" i="19"/>
  <c r="P154" i="19"/>
  <c r="R154" i="19"/>
  <c r="Q154" i="19"/>
  <c r="P155" i="19"/>
  <c r="R155" i="19"/>
  <c r="Q155" i="19"/>
  <c r="P156" i="19"/>
  <c r="R156" i="19"/>
  <c r="Q156" i="19"/>
  <c r="P157" i="19"/>
  <c r="R157" i="19"/>
  <c r="Q157" i="19"/>
  <c r="P158" i="19"/>
  <c r="R158" i="19"/>
  <c r="Q158" i="19"/>
  <c r="P159" i="19"/>
  <c r="R159" i="19"/>
  <c r="Q159" i="19"/>
  <c r="P160" i="19"/>
  <c r="R160" i="19"/>
  <c r="Q160" i="19"/>
  <c r="Y159" i="19"/>
  <c r="X159" i="19"/>
  <c r="Y156" i="19"/>
  <c r="X156" i="19"/>
  <c r="Y153" i="19"/>
  <c r="X153" i="19"/>
  <c r="W161" i="19"/>
  <c r="X102" i="19"/>
  <c r="Y102" i="19"/>
  <c r="X99" i="19"/>
  <c r="Y99" i="19"/>
  <c r="X96" i="19"/>
  <c r="Y96" i="19"/>
  <c r="X89" i="19"/>
  <c r="Y89" i="19"/>
  <c r="X86" i="19"/>
  <c r="Y86" i="19"/>
  <c r="X83" i="19"/>
  <c r="W91" i="19"/>
  <c r="Y83" i="19"/>
  <c r="X80" i="19"/>
  <c r="W79" i="19"/>
  <c r="Y80" i="19"/>
  <c r="I76" i="19"/>
  <c r="H76" i="19"/>
  <c r="I75" i="19"/>
  <c r="H75" i="19"/>
  <c r="I74" i="19"/>
  <c r="H74" i="19"/>
  <c r="I73" i="19"/>
  <c r="H73" i="19"/>
  <c r="I72" i="19"/>
  <c r="H72" i="19"/>
  <c r="I71" i="19"/>
  <c r="H71" i="19"/>
  <c r="I70" i="19"/>
  <c r="H70" i="19"/>
  <c r="I69" i="19"/>
  <c r="G77" i="19"/>
  <c r="H69" i="19"/>
  <c r="I68" i="19"/>
  <c r="H68" i="19"/>
  <c r="I67" i="19"/>
  <c r="H67" i="19"/>
  <c r="I66" i="19"/>
  <c r="G65" i="19"/>
  <c r="H66" i="19"/>
  <c r="I62" i="19"/>
  <c r="H62" i="19"/>
  <c r="I61" i="19"/>
  <c r="H61" i="19"/>
  <c r="I60" i="19"/>
  <c r="H60" i="19"/>
  <c r="I59" i="19"/>
  <c r="H59" i="19"/>
  <c r="I58" i="19"/>
  <c r="H58" i="19"/>
  <c r="I57" i="19"/>
  <c r="H57" i="19"/>
  <c r="I56" i="19"/>
  <c r="H56" i="19"/>
  <c r="I55" i="19"/>
  <c r="G63" i="19"/>
  <c r="H55" i="19"/>
  <c r="I54" i="19"/>
  <c r="H54" i="19"/>
  <c r="I53" i="19"/>
  <c r="H53" i="19"/>
  <c r="I52" i="19"/>
  <c r="G51" i="19"/>
  <c r="H52" i="19"/>
  <c r="I48" i="19"/>
  <c r="H48" i="19"/>
  <c r="J47" i="19"/>
  <c r="I47" i="19"/>
  <c r="H47" i="19"/>
  <c r="I46" i="19"/>
  <c r="H46" i="19"/>
  <c r="J45" i="19"/>
  <c r="I45" i="19"/>
  <c r="H45" i="19"/>
  <c r="I44" i="19"/>
  <c r="H44" i="19"/>
  <c r="J43" i="19"/>
  <c r="I43" i="19"/>
  <c r="H43" i="19"/>
  <c r="I42" i="19"/>
  <c r="H42" i="19"/>
  <c r="J41" i="19"/>
  <c r="I41" i="19"/>
  <c r="G49" i="19"/>
  <c r="H41" i="19"/>
  <c r="I40" i="19"/>
  <c r="H40" i="19"/>
  <c r="I39" i="19"/>
  <c r="H39" i="19"/>
  <c r="I38" i="19"/>
  <c r="G37" i="19"/>
  <c r="H38" i="19"/>
  <c r="I34" i="19"/>
  <c r="H34" i="19"/>
  <c r="I33" i="19"/>
  <c r="H33" i="19"/>
  <c r="I32" i="19"/>
  <c r="H32" i="19"/>
  <c r="I31" i="19"/>
  <c r="H31" i="19"/>
  <c r="I30" i="19"/>
  <c r="H30" i="19"/>
  <c r="I29" i="19"/>
  <c r="H29" i="19"/>
  <c r="I28" i="19"/>
  <c r="H28" i="19"/>
  <c r="I27" i="19"/>
  <c r="G35" i="19"/>
  <c r="H27" i="19"/>
  <c r="I26" i="19"/>
  <c r="H26" i="19"/>
  <c r="J25" i="19"/>
  <c r="I25" i="19"/>
  <c r="H25" i="19"/>
  <c r="I24" i="19"/>
  <c r="G23" i="19"/>
  <c r="H24" i="19"/>
  <c r="I20" i="19"/>
  <c r="H20" i="19"/>
  <c r="I19" i="19"/>
  <c r="H19" i="19"/>
  <c r="I18" i="19"/>
  <c r="H18" i="19"/>
  <c r="I17" i="19"/>
  <c r="H17" i="19"/>
  <c r="I16" i="19"/>
  <c r="H16" i="19"/>
  <c r="I15" i="19"/>
  <c r="H15" i="19"/>
  <c r="I14" i="19"/>
  <c r="H14" i="19"/>
  <c r="I13" i="19"/>
  <c r="G21" i="19"/>
  <c r="H13" i="19"/>
  <c r="I12" i="19"/>
  <c r="H12" i="19"/>
  <c r="J11" i="19"/>
  <c r="I11" i="19"/>
  <c r="H11" i="19"/>
  <c r="J10" i="19"/>
  <c r="I10" i="19"/>
  <c r="G9" i="19"/>
  <c r="J76" i="19" s="1"/>
  <c r="H10" i="19"/>
  <c r="J108" i="19"/>
  <c r="G107" i="19"/>
  <c r="I108" i="19"/>
  <c r="H108" i="19"/>
  <c r="J109" i="19"/>
  <c r="I109" i="19"/>
  <c r="H109" i="19"/>
  <c r="J110" i="19"/>
  <c r="I110" i="19"/>
  <c r="H110" i="19"/>
  <c r="J111" i="19"/>
  <c r="G119" i="19"/>
  <c r="I111" i="19"/>
  <c r="H111" i="19"/>
  <c r="J112" i="19"/>
  <c r="I112" i="19"/>
  <c r="H112" i="19"/>
  <c r="J113" i="19"/>
  <c r="I113" i="19"/>
  <c r="H113" i="19"/>
  <c r="J114" i="19"/>
  <c r="I114" i="19"/>
  <c r="H114" i="19"/>
  <c r="J115" i="19"/>
  <c r="I115" i="19"/>
  <c r="H115" i="19"/>
  <c r="J116" i="19"/>
  <c r="I116" i="19"/>
  <c r="H116" i="19"/>
  <c r="J117" i="19"/>
  <c r="I117" i="19"/>
  <c r="H117" i="19"/>
  <c r="J118" i="19"/>
  <c r="I118" i="19"/>
  <c r="H118" i="19"/>
  <c r="J122" i="19"/>
  <c r="G121" i="19"/>
  <c r="I122" i="19"/>
  <c r="H122" i="19"/>
  <c r="J123" i="19"/>
  <c r="I123" i="19"/>
  <c r="H123" i="19"/>
  <c r="J124" i="19"/>
  <c r="I124" i="19"/>
  <c r="H124" i="19"/>
  <c r="J125" i="19"/>
  <c r="G133" i="19"/>
  <c r="I125" i="19"/>
  <c r="H125" i="19"/>
  <c r="J126" i="19"/>
  <c r="I126" i="19"/>
  <c r="H126" i="19"/>
  <c r="J127" i="19"/>
  <c r="I127" i="19"/>
  <c r="H127" i="19"/>
  <c r="J128" i="19"/>
  <c r="I128" i="19"/>
  <c r="H128" i="19"/>
  <c r="J129" i="19"/>
  <c r="I129" i="19"/>
  <c r="H129" i="19"/>
  <c r="J130" i="19"/>
  <c r="I130" i="19"/>
  <c r="H130" i="19"/>
  <c r="J131" i="19"/>
  <c r="I131" i="19"/>
  <c r="H131" i="19"/>
  <c r="J132" i="19"/>
  <c r="I132" i="19"/>
  <c r="H132" i="19"/>
  <c r="J136" i="19"/>
  <c r="I136" i="19"/>
  <c r="G135" i="19"/>
  <c r="H136" i="19"/>
  <c r="J137" i="19"/>
  <c r="I137" i="19"/>
  <c r="H137" i="19"/>
  <c r="J138" i="19"/>
  <c r="I138" i="19"/>
  <c r="H138" i="19"/>
  <c r="J139" i="19"/>
  <c r="I139" i="19"/>
  <c r="G147" i="19"/>
  <c r="H139" i="19"/>
  <c r="J140" i="19"/>
  <c r="I140" i="19"/>
  <c r="H140" i="19"/>
  <c r="J141" i="19"/>
  <c r="I141" i="19"/>
  <c r="H141" i="19"/>
  <c r="J142" i="19"/>
  <c r="I142" i="19"/>
  <c r="H142" i="19"/>
  <c r="J143" i="19"/>
  <c r="I143" i="19"/>
  <c r="H143" i="19"/>
  <c r="J144" i="19"/>
  <c r="I144" i="19"/>
  <c r="H144" i="19"/>
  <c r="J145" i="19"/>
  <c r="I145" i="19"/>
  <c r="H145" i="19"/>
  <c r="J146" i="19"/>
  <c r="I146" i="19"/>
  <c r="H146" i="19"/>
  <c r="J150" i="19"/>
  <c r="I150" i="19"/>
  <c r="G149" i="19"/>
  <c r="H150" i="19"/>
  <c r="J151" i="19"/>
  <c r="I151" i="19"/>
  <c r="H151" i="19"/>
  <c r="J152" i="19"/>
  <c r="I152" i="19"/>
  <c r="H152" i="19"/>
  <c r="J153" i="19"/>
  <c r="I153" i="19"/>
  <c r="G161" i="19"/>
  <c r="H153" i="19"/>
  <c r="J154" i="19"/>
  <c r="I154" i="19"/>
  <c r="H154" i="19"/>
  <c r="J155" i="19"/>
  <c r="I155" i="19"/>
  <c r="H155" i="19"/>
  <c r="J156" i="19"/>
  <c r="I156" i="19"/>
  <c r="H156" i="19"/>
  <c r="J157" i="19"/>
  <c r="I157" i="19"/>
  <c r="H157" i="19"/>
  <c r="J158" i="19"/>
  <c r="I158" i="19"/>
  <c r="H158" i="19"/>
  <c r="J159" i="19"/>
  <c r="I159" i="19"/>
  <c r="H159" i="19"/>
  <c r="J160" i="19"/>
  <c r="I160" i="19"/>
  <c r="H160" i="19"/>
  <c r="I156" i="18"/>
  <c r="J156" i="18"/>
  <c r="X153" i="18"/>
  <c r="I137" i="18"/>
  <c r="J137" i="18"/>
  <c r="I117" i="18"/>
  <c r="J117" i="18"/>
  <c r="X114" i="18"/>
  <c r="J99" i="18"/>
  <c r="I99" i="18"/>
  <c r="W104" i="18"/>
  <c r="X96" i="18"/>
  <c r="J93" i="18"/>
  <c r="I93" i="18"/>
  <c r="H92" i="18"/>
  <c r="X89" i="18"/>
  <c r="J86" i="18"/>
  <c r="I86" i="18"/>
  <c r="X83" i="18"/>
  <c r="J80" i="18"/>
  <c r="I80" i="18"/>
  <c r="J73" i="18"/>
  <c r="I73" i="18"/>
  <c r="X70" i="18"/>
  <c r="J67" i="18"/>
  <c r="I67" i="18"/>
  <c r="J60" i="18"/>
  <c r="I60" i="18"/>
  <c r="X57" i="18"/>
  <c r="H62" i="18"/>
  <c r="J54" i="18"/>
  <c r="I54" i="18"/>
  <c r="W50" i="18"/>
  <c r="X51" i="18"/>
  <c r="J47" i="18"/>
  <c r="I47" i="18"/>
  <c r="X44" i="18"/>
  <c r="J41" i="18"/>
  <c r="I41" i="18"/>
  <c r="X38" i="18"/>
  <c r="X31" i="18"/>
  <c r="X25" i="18"/>
  <c r="X18" i="18"/>
  <c r="W20" i="18"/>
  <c r="X12" i="18"/>
  <c r="X144" i="18"/>
  <c r="J128" i="18"/>
  <c r="I128" i="18"/>
  <c r="X125" i="18"/>
  <c r="J109" i="18"/>
  <c r="I109" i="18"/>
  <c r="I100" i="18"/>
  <c r="J100" i="18"/>
  <c r="X97" i="18"/>
  <c r="I94" i="18"/>
  <c r="J94" i="18"/>
  <c r="I87" i="18"/>
  <c r="J87" i="18"/>
  <c r="X84" i="18"/>
  <c r="I81" i="18"/>
  <c r="J81" i="18"/>
  <c r="I74" i="18"/>
  <c r="J74" i="18"/>
  <c r="X71" i="18"/>
  <c r="I68" i="18"/>
  <c r="H76" i="18"/>
  <c r="J68" i="18"/>
  <c r="X65" i="18"/>
  <c r="W64" i="18"/>
  <c r="I61" i="18"/>
  <c r="J61" i="18"/>
  <c r="X58" i="18"/>
  <c r="I55" i="18"/>
  <c r="J55" i="18"/>
  <c r="X52" i="18"/>
  <c r="X45" i="18"/>
  <c r="I42" i="18"/>
  <c r="J42" i="18"/>
  <c r="X39" i="18"/>
  <c r="X32" i="18"/>
  <c r="X26" i="18"/>
  <c r="W34" i="18"/>
  <c r="X19" i="18"/>
  <c r="X13" i="18"/>
  <c r="X100" i="18"/>
  <c r="W106" i="18"/>
  <c r="X107" i="18"/>
  <c r="X113" i="18"/>
  <c r="X126" i="18"/>
  <c r="X139" i="18"/>
  <c r="X145" i="18"/>
  <c r="W160" i="18"/>
  <c r="X152" i="18"/>
  <c r="X158" i="18"/>
  <c r="X111" i="18"/>
  <c r="X117" i="18"/>
  <c r="X124" i="18"/>
  <c r="W132" i="18"/>
  <c r="X130" i="18"/>
  <c r="X137" i="18"/>
  <c r="X143" i="18"/>
  <c r="X150" i="18"/>
  <c r="X156" i="18"/>
  <c r="X103" i="18"/>
  <c r="X110" i="18"/>
  <c r="W118" i="18"/>
  <c r="X116" i="18"/>
  <c r="X123" i="18"/>
  <c r="X129" i="18"/>
  <c r="X136" i="18"/>
  <c r="X142" i="18"/>
  <c r="X149" i="18"/>
  <c r="W148" i="18"/>
  <c r="X155" i="18"/>
  <c r="X102" i="18"/>
  <c r="X109" i="18"/>
  <c r="X115" i="18"/>
  <c r="X122" i="18"/>
  <c r="X128" i="18"/>
  <c r="W134" i="18"/>
  <c r="X135" i="18"/>
  <c r="X141" i="18"/>
  <c r="X154" i="18"/>
  <c r="S161" i="19"/>
  <c r="S149" i="19"/>
  <c r="S147" i="19"/>
  <c r="S135" i="19"/>
  <c r="S133" i="19"/>
  <c r="S121" i="19"/>
  <c r="S119" i="19"/>
  <c r="S107" i="19"/>
  <c r="S91" i="19"/>
  <c r="S79" i="19"/>
  <c r="S77" i="19"/>
  <c r="S65" i="19"/>
  <c r="S63" i="19"/>
  <c r="S51" i="19"/>
  <c r="S49" i="19"/>
  <c r="S37" i="19"/>
  <c r="S35" i="19"/>
  <c r="S23" i="19"/>
  <c r="S21" i="19"/>
  <c r="S9" i="19"/>
  <c r="S105" i="19"/>
  <c r="S93" i="19"/>
  <c r="I143" i="18"/>
  <c r="J143" i="18"/>
  <c r="X140" i="18"/>
  <c r="H132" i="18"/>
  <c r="I124" i="18"/>
  <c r="J124" i="18"/>
  <c r="X121" i="18"/>
  <c r="W120" i="18"/>
  <c r="X101" i="18"/>
  <c r="X98" i="18"/>
  <c r="J95" i="18"/>
  <c r="I95" i="18"/>
  <c r="J88" i="18"/>
  <c r="I88" i="18"/>
  <c r="X85" i="18"/>
  <c r="J82" i="18"/>
  <c r="I82" i="18"/>
  <c r="H90" i="18"/>
  <c r="X79" i="18"/>
  <c r="W78" i="18"/>
  <c r="J75" i="18"/>
  <c r="I75" i="18"/>
  <c r="X72" i="18"/>
  <c r="J69" i="18"/>
  <c r="I69" i="18"/>
  <c r="X66" i="18"/>
  <c r="X59" i="18"/>
  <c r="J56" i="18"/>
  <c r="I56" i="18"/>
  <c r="X53" i="18"/>
  <c r="X46" i="18"/>
  <c r="X40" i="18"/>
  <c r="W48" i="18"/>
  <c r="X33" i="18"/>
  <c r="X27" i="18"/>
  <c r="J154" i="18"/>
  <c r="I154" i="18"/>
  <c r="X151" i="18"/>
  <c r="J135" i="18"/>
  <c r="I135" i="18"/>
  <c r="H134" i="18"/>
  <c r="X131" i="18"/>
  <c r="J115" i="18"/>
  <c r="I115" i="18"/>
  <c r="X112" i="18"/>
  <c r="J101" i="18"/>
  <c r="I101" i="18"/>
  <c r="X99" i="18"/>
  <c r="J96" i="18"/>
  <c r="H104" i="18"/>
  <c r="I96" i="18"/>
  <c r="X93" i="18"/>
  <c r="W92" i="18"/>
  <c r="J89" i="18"/>
  <c r="I89" i="18"/>
  <c r="X86" i="18"/>
  <c r="J83" i="18"/>
  <c r="I83" i="18"/>
  <c r="X80" i="18"/>
  <c r="X73" i="18"/>
  <c r="J70" i="18"/>
  <c r="I70" i="18"/>
  <c r="X67" i="18"/>
  <c r="X60" i="18"/>
  <c r="J57" i="18"/>
  <c r="I57" i="18"/>
  <c r="X54" i="18"/>
  <c r="W62" i="18"/>
  <c r="J51" i="18"/>
  <c r="I51" i="18"/>
  <c r="H50" i="18"/>
  <c r="X47" i="18"/>
  <c r="J44" i="18"/>
  <c r="I44" i="18"/>
  <c r="Y41" i="18"/>
  <c r="X41" i="18"/>
  <c r="J38" i="18"/>
  <c r="I38" i="18"/>
  <c r="J31" i="18"/>
  <c r="I31" i="18"/>
  <c r="Y28" i="18"/>
  <c r="X28" i="18"/>
  <c r="J25" i="18"/>
  <c r="I25" i="18"/>
  <c r="J18" i="18"/>
  <c r="I18" i="18"/>
  <c r="Y15" i="18"/>
  <c r="X15" i="18"/>
  <c r="J12" i="18"/>
  <c r="H20" i="18"/>
  <c r="I12" i="18"/>
  <c r="X9" i="18"/>
  <c r="W8" i="18"/>
  <c r="E105" i="19"/>
  <c r="E93" i="19"/>
  <c r="E77" i="19"/>
  <c r="E65" i="19"/>
  <c r="E63" i="19"/>
  <c r="E51" i="19"/>
  <c r="E49" i="19"/>
  <c r="E37" i="19"/>
  <c r="E35" i="19"/>
  <c r="E23" i="19"/>
  <c r="E21" i="19"/>
  <c r="E9" i="19"/>
  <c r="D7" i="19"/>
  <c r="E161" i="19"/>
  <c r="E149" i="19"/>
  <c r="E91" i="19"/>
  <c r="E79" i="19"/>
  <c r="E135" i="19"/>
  <c r="E119" i="19"/>
  <c r="E107" i="19"/>
  <c r="E147" i="19"/>
  <c r="E133" i="19"/>
  <c r="E121" i="19"/>
  <c r="I150" i="18"/>
  <c r="J150" i="18"/>
  <c r="I130" i="18"/>
  <c r="J130" i="18"/>
  <c r="X127" i="18"/>
  <c r="Y127" i="18"/>
  <c r="I111" i="18"/>
  <c r="J111" i="18"/>
  <c r="X108" i="18"/>
  <c r="Y108" i="18"/>
  <c r="J97" i="18"/>
  <c r="I97" i="18"/>
  <c r="Y94" i="18"/>
  <c r="X94" i="18"/>
  <c r="Y87" i="18"/>
  <c r="X87" i="18"/>
  <c r="J84" i="18"/>
  <c r="I84" i="18"/>
  <c r="Y81" i="18"/>
  <c r="X81" i="18"/>
  <c r="Y74" i="18"/>
  <c r="X74" i="18"/>
  <c r="J71" i="18"/>
  <c r="I71" i="18"/>
  <c r="W76" i="18"/>
  <c r="Y68" i="18"/>
  <c r="X68" i="18"/>
  <c r="J65" i="18"/>
  <c r="I65" i="18"/>
  <c r="H64" i="18"/>
  <c r="Y61" i="18"/>
  <c r="X61" i="18"/>
  <c r="J58" i="18"/>
  <c r="I58" i="18"/>
  <c r="Y55" i="18"/>
  <c r="X55" i="18"/>
  <c r="J52" i="18"/>
  <c r="I52" i="18"/>
  <c r="J45" i="18"/>
  <c r="I45" i="18"/>
  <c r="Y42" i="18"/>
  <c r="X42" i="18"/>
  <c r="J39" i="18"/>
  <c r="I39" i="18"/>
  <c r="J32" i="18"/>
  <c r="I32" i="18"/>
  <c r="Y29" i="18"/>
  <c r="X29" i="18"/>
  <c r="H34" i="18"/>
  <c r="J26" i="18"/>
  <c r="I26" i="18"/>
  <c r="Y23" i="18"/>
  <c r="X23" i="18"/>
  <c r="W22" i="18"/>
  <c r="J19" i="18"/>
  <c r="I19" i="18"/>
  <c r="X16" i="18"/>
  <c r="Y16" i="18"/>
  <c r="I13" i="18"/>
  <c r="J13" i="18"/>
  <c r="X10" i="18"/>
  <c r="Y10" i="18"/>
  <c r="J103" i="18"/>
  <c r="I103" i="18"/>
  <c r="H118" i="18"/>
  <c r="J110" i="18"/>
  <c r="I110" i="18"/>
  <c r="J116" i="18"/>
  <c r="I116" i="18"/>
  <c r="J123" i="18"/>
  <c r="I123" i="18"/>
  <c r="J129" i="18"/>
  <c r="I129" i="18"/>
  <c r="J136" i="18"/>
  <c r="I136" i="18"/>
  <c r="J142" i="18"/>
  <c r="I142" i="18"/>
  <c r="J149" i="18"/>
  <c r="H148" i="18"/>
  <c r="I149" i="18"/>
  <c r="J155" i="18"/>
  <c r="I155" i="18"/>
  <c r="J108" i="18"/>
  <c r="I108" i="18"/>
  <c r="J114" i="18"/>
  <c r="I114" i="18"/>
  <c r="J121" i="18"/>
  <c r="I121" i="18"/>
  <c r="H120" i="18"/>
  <c r="J127" i="18"/>
  <c r="I127" i="18"/>
  <c r="J140" i="18"/>
  <c r="I140" i="18"/>
  <c r="J153" i="18"/>
  <c r="I153" i="18"/>
  <c r="J159" i="18"/>
  <c r="I159" i="18"/>
  <c r="I107" i="18"/>
  <c r="H106" i="18"/>
  <c r="J107" i="18"/>
  <c r="I113" i="18"/>
  <c r="J113" i="18"/>
  <c r="I126" i="18"/>
  <c r="J126" i="18"/>
  <c r="I139" i="18"/>
  <c r="J139" i="18"/>
  <c r="I145" i="18"/>
  <c r="J145" i="18"/>
  <c r="I152" i="18"/>
  <c r="J152" i="18"/>
  <c r="H160" i="18"/>
  <c r="I158" i="18"/>
  <c r="J158" i="18"/>
  <c r="J112" i="18"/>
  <c r="I112" i="18"/>
  <c r="J125" i="18"/>
  <c r="I125" i="18"/>
  <c r="J131" i="18"/>
  <c r="I131" i="18"/>
  <c r="H146" i="18"/>
  <c r="J138" i="18"/>
  <c r="I138" i="18"/>
  <c r="J144" i="18"/>
  <c r="I144" i="18"/>
  <c r="J151" i="18"/>
  <c r="I151" i="18"/>
  <c r="J157" i="18"/>
  <c r="I157" i="18"/>
  <c r="Q81" i="18"/>
  <c r="Q42" i="18"/>
  <c r="Q16" i="18"/>
  <c r="Q9" i="18"/>
  <c r="P8" i="18"/>
  <c r="R42" i="18" s="1"/>
  <c r="R9" i="18"/>
  <c r="Q15" i="18"/>
  <c r="R15" i="18"/>
  <c r="R28" i="18"/>
  <c r="Q28" i="18"/>
  <c r="R41" i="18"/>
  <c r="Q41" i="18"/>
  <c r="R47" i="18"/>
  <c r="Q47" i="18"/>
  <c r="P62" i="18"/>
  <c r="R54" i="18"/>
  <c r="Q54" i="18"/>
  <c r="R60" i="18"/>
  <c r="Q60" i="18"/>
  <c r="R67" i="18"/>
  <c r="Q67" i="18"/>
  <c r="R73" i="18"/>
  <c r="Q73" i="18"/>
  <c r="R80" i="18"/>
  <c r="Q80" i="18"/>
  <c r="R86" i="18"/>
  <c r="Q86" i="18"/>
  <c r="R93" i="18"/>
  <c r="Q93" i="18"/>
  <c r="P92" i="18"/>
  <c r="R99" i="18"/>
  <c r="Q99" i="18"/>
  <c r="Q113" i="18"/>
  <c r="R113" i="18"/>
  <c r="P160" i="18"/>
  <c r="Q152" i="18"/>
  <c r="R152" i="18"/>
  <c r="R14" i="18"/>
  <c r="Q14" i="18"/>
  <c r="R27" i="18"/>
  <c r="Q27" i="18"/>
  <c r="R33" i="18"/>
  <c r="Q33" i="18"/>
  <c r="R40" i="18"/>
  <c r="Q40" i="18"/>
  <c r="P48" i="18"/>
  <c r="R46" i="18"/>
  <c r="Q46" i="18"/>
  <c r="R53" i="18"/>
  <c r="Q53" i="18"/>
  <c r="R59" i="18"/>
  <c r="Q59" i="18"/>
  <c r="R66" i="18"/>
  <c r="Q66" i="18"/>
  <c r="R72" i="18"/>
  <c r="Q72" i="18"/>
  <c r="R79" i="18"/>
  <c r="Q79" i="18"/>
  <c r="P78" i="18"/>
  <c r="R85" i="18"/>
  <c r="Q85" i="18"/>
  <c r="R98" i="18"/>
  <c r="Q98" i="18"/>
  <c r="R117" i="18"/>
  <c r="Q117" i="18"/>
  <c r="R137" i="18"/>
  <c r="Q137" i="18"/>
  <c r="R156" i="18"/>
  <c r="Q156" i="18"/>
  <c r="R19" i="18"/>
  <c r="Q19" i="18"/>
  <c r="R26" i="18"/>
  <c r="Q26" i="18"/>
  <c r="P34" i="18"/>
  <c r="R32" i="18"/>
  <c r="Q32" i="18"/>
  <c r="R39" i="18"/>
  <c r="Q39" i="18"/>
  <c r="R45" i="18"/>
  <c r="Q45" i="18"/>
  <c r="R52" i="18"/>
  <c r="Q52" i="18"/>
  <c r="R58" i="18"/>
  <c r="Q58" i="18"/>
  <c r="R65" i="18"/>
  <c r="Q65" i="18"/>
  <c r="P64" i="18"/>
  <c r="R71" i="18"/>
  <c r="Q71" i="18"/>
  <c r="R84" i="18"/>
  <c r="Q84" i="18"/>
  <c r="R97" i="18"/>
  <c r="Q97" i="18"/>
  <c r="Q107" i="18"/>
  <c r="P106" i="18"/>
  <c r="R107" i="18"/>
  <c r="Q126" i="18"/>
  <c r="R126" i="18"/>
  <c r="Q145" i="18"/>
  <c r="R145" i="18"/>
  <c r="Q12" i="18"/>
  <c r="P20" i="18"/>
  <c r="R12" i="18"/>
  <c r="Q18" i="18"/>
  <c r="R18" i="18"/>
  <c r="Q25" i="18"/>
  <c r="R25" i="18"/>
  <c r="Q31" i="18"/>
  <c r="R31" i="18"/>
  <c r="Q38" i="18"/>
  <c r="R38" i="18"/>
  <c r="Q44" i="18"/>
  <c r="R44" i="18"/>
  <c r="Q51" i="18"/>
  <c r="P50" i="18"/>
  <c r="R51" i="18"/>
  <c r="Q57" i="18"/>
  <c r="R57" i="18"/>
  <c r="Q70" i="18"/>
  <c r="R70" i="18"/>
  <c r="Q83" i="18"/>
  <c r="R83" i="18"/>
  <c r="Q89" i="18"/>
  <c r="R89" i="18"/>
  <c r="Q96" i="18"/>
  <c r="R96" i="18"/>
  <c r="P104" i="18"/>
  <c r="R111" i="18"/>
  <c r="Q111" i="18"/>
  <c r="R130" i="18"/>
  <c r="Q130" i="18"/>
  <c r="R150" i="18"/>
  <c r="Q150" i="18"/>
  <c r="R11" i="18"/>
  <c r="Q11" i="18"/>
  <c r="R17" i="18"/>
  <c r="Q17" i="18"/>
  <c r="R24" i="18"/>
  <c r="Q24" i="18"/>
  <c r="R30" i="18"/>
  <c r="Q30" i="18"/>
  <c r="R37" i="18"/>
  <c r="Q37" i="18"/>
  <c r="P36" i="18"/>
  <c r="R43" i="18"/>
  <c r="Q43" i="18"/>
  <c r="R56" i="18"/>
  <c r="Q56" i="18"/>
  <c r="R69" i="18"/>
  <c r="Q69" i="18"/>
  <c r="R75" i="18"/>
  <c r="Q75" i="18"/>
  <c r="P90" i="18"/>
  <c r="R82" i="18"/>
  <c r="Q82" i="18"/>
  <c r="R88" i="18"/>
  <c r="Q88" i="18"/>
  <c r="R95" i="18"/>
  <c r="Q95" i="18"/>
  <c r="R100" i="18"/>
  <c r="Q100" i="18"/>
  <c r="Q139" i="18"/>
  <c r="R139" i="18"/>
  <c r="Q158" i="18"/>
  <c r="R158" i="18"/>
  <c r="R112" i="18"/>
  <c r="Q112" i="18"/>
  <c r="R125" i="18"/>
  <c r="Q125" i="18"/>
  <c r="R131" i="18"/>
  <c r="Q131" i="18"/>
  <c r="P146" i="18"/>
  <c r="R138" i="18"/>
  <c r="Q138" i="18"/>
  <c r="R144" i="18"/>
  <c r="Q144" i="18"/>
  <c r="R151" i="18"/>
  <c r="Q151" i="18"/>
  <c r="R157" i="18"/>
  <c r="Q157" i="18"/>
  <c r="R103" i="18"/>
  <c r="Q103" i="18"/>
  <c r="R110" i="18"/>
  <c r="Q110" i="18"/>
  <c r="P118" i="18"/>
  <c r="R116" i="18"/>
  <c r="Q116" i="18"/>
  <c r="R123" i="18"/>
  <c r="Q123" i="18"/>
  <c r="R129" i="18"/>
  <c r="Q129" i="18"/>
  <c r="R136" i="18"/>
  <c r="Q136" i="18"/>
  <c r="R142" i="18"/>
  <c r="Q142" i="18"/>
  <c r="R149" i="18"/>
  <c r="Q149" i="18"/>
  <c r="P148" i="18"/>
  <c r="R155" i="18"/>
  <c r="Q155" i="18"/>
  <c r="Q102" i="18"/>
  <c r="R102" i="18"/>
  <c r="Q109" i="18"/>
  <c r="R109" i="18"/>
  <c r="Q115" i="18"/>
  <c r="R115" i="18"/>
  <c r="Q122" i="18"/>
  <c r="R122" i="18"/>
  <c r="Q128" i="18"/>
  <c r="R128" i="18"/>
  <c r="Q135" i="18"/>
  <c r="P134" i="18"/>
  <c r="R135" i="18"/>
  <c r="Q141" i="18"/>
  <c r="R141" i="18"/>
  <c r="Q154" i="18"/>
  <c r="R154" i="18"/>
  <c r="R101" i="18"/>
  <c r="Q101" i="18"/>
  <c r="R108" i="18"/>
  <c r="Q108" i="18"/>
  <c r="R114" i="18"/>
  <c r="Q114" i="18"/>
  <c r="R121" i="18"/>
  <c r="P120" i="18"/>
  <c r="Q121" i="18"/>
  <c r="R127" i="18"/>
  <c r="Q127" i="18"/>
  <c r="R140" i="18"/>
  <c r="Q140" i="18"/>
  <c r="R153" i="18"/>
  <c r="Q153" i="18"/>
  <c r="R159" i="18"/>
  <c r="Q159" i="18"/>
  <c r="J158" i="17"/>
  <c r="I158" i="17"/>
  <c r="J156" i="17"/>
  <c r="I156" i="17"/>
  <c r="J154" i="17"/>
  <c r="I154" i="17"/>
  <c r="J152" i="17"/>
  <c r="I152" i="17"/>
  <c r="J150" i="17"/>
  <c r="I150" i="17"/>
  <c r="H149" i="17"/>
  <c r="J145" i="17"/>
  <c r="I145" i="17"/>
  <c r="J143" i="17"/>
  <c r="I143" i="17"/>
  <c r="J141" i="17"/>
  <c r="I141" i="17"/>
  <c r="J139" i="17"/>
  <c r="I139" i="17"/>
  <c r="H147" i="17"/>
  <c r="J137" i="17"/>
  <c r="I137" i="17"/>
  <c r="V19" i="17"/>
  <c r="U19" i="17"/>
  <c r="V18" i="17"/>
  <c r="U18" i="17"/>
  <c r="V17" i="17"/>
  <c r="U17" i="17"/>
  <c r="V16" i="17"/>
  <c r="U16" i="17"/>
  <c r="V15" i="17"/>
  <c r="U15" i="17"/>
  <c r="V14" i="17"/>
  <c r="U14" i="17"/>
  <c r="T21" i="17"/>
  <c r="V13" i="17"/>
  <c r="U13" i="17"/>
  <c r="V12" i="17"/>
  <c r="U12" i="17"/>
  <c r="V11" i="17"/>
  <c r="U11" i="17"/>
  <c r="T9" i="17"/>
  <c r="W20" i="17" s="1"/>
  <c r="W10" i="17"/>
  <c r="V10" i="17"/>
  <c r="U10" i="17"/>
  <c r="J158" i="16"/>
  <c r="I158" i="16"/>
  <c r="J156" i="16"/>
  <c r="I156" i="16"/>
  <c r="J154" i="16"/>
  <c r="I154" i="16"/>
  <c r="J152" i="16"/>
  <c r="I152" i="16"/>
  <c r="H149" i="16"/>
  <c r="J150" i="16"/>
  <c r="I150" i="16"/>
  <c r="J145" i="16"/>
  <c r="I145" i="16"/>
  <c r="J143" i="16"/>
  <c r="I143" i="16"/>
  <c r="J141" i="16"/>
  <c r="I141" i="16"/>
  <c r="H147" i="16"/>
  <c r="J139" i="16"/>
  <c r="I139" i="16"/>
  <c r="J137" i="16"/>
  <c r="I137" i="16"/>
  <c r="J132" i="16"/>
  <c r="I132" i="16"/>
  <c r="J130" i="16"/>
  <c r="I130" i="16"/>
  <c r="J128" i="16"/>
  <c r="I128" i="16"/>
  <c r="J126" i="16"/>
  <c r="I126" i="16"/>
  <c r="J124" i="16"/>
  <c r="I124" i="16"/>
  <c r="H121" i="16"/>
  <c r="J122" i="16"/>
  <c r="I122" i="16"/>
  <c r="J117" i="16"/>
  <c r="I117" i="16"/>
  <c r="J115" i="16"/>
  <c r="I115" i="16"/>
  <c r="J113" i="16"/>
  <c r="I113" i="16"/>
  <c r="H119" i="16"/>
  <c r="J111" i="16"/>
  <c r="I111" i="16"/>
  <c r="J109" i="16"/>
  <c r="I109" i="16"/>
  <c r="J104" i="16"/>
  <c r="I104" i="16"/>
  <c r="J102" i="16"/>
  <c r="I102" i="16"/>
  <c r="J100" i="16"/>
  <c r="I100" i="16"/>
  <c r="J98" i="16"/>
  <c r="I98" i="16"/>
  <c r="J96" i="16"/>
  <c r="I96" i="16"/>
  <c r="H93" i="16"/>
  <c r="J94" i="16"/>
  <c r="I94" i="16"/>
  <c r="J89" i="16"/>
  <c r="I89" i="16"/>
  <c r="J87" i="16"/>
  <c r="I87" i="16"/>
  <c r="J85" i="16"/>
  <c r="I85" i="16"/>
  <c r="H91" i="16"/>
  <c r="J83" i="16"/>
  <c r="I83" i="16"/>
  <c r="J81" i="16"/>
  <c r="I81" i="16"/>
  <c r="J76" i="16"/>
  <c r="I76" i="16"/>
  <c r="J74" i="16"/>
  <c r="I74" i="16"/>
  <c r="J72" i="16"/>
  <c r="I72" i="16"/>
  <c r="J70" i="16"/>
  <c r="I70" i="16"/>
  <c r="J68" i="16"/>
  <c r="I68" i="16"/>
  <c r="H65" i="16"/>
  <c r="J66" i="16"/>
  <c r="I66" i="16"/>
  <c r="J61" i="16"/>
  <c r="I61" i="16"/>
  <c r="J59" i="16"/>
  <c r="I59" i="16"/>
  <c r="J57" i="16"/>
  <c r="I57" i="16"/>
  <c r="H63" i="16"/>
  <c r="J55" i="16"/>
  <c r="I55" i="16"/>
  <c r="J53" i="16"/>
  <c r="I53" i="16"/>
  <c r="J48" i="16"/>
  <c r="I48" i="16"/>
  <c r="J46" i="16"/>
  <c r="I46" i="16"/>
  <c r="J44" i="16"/>
  <c r="I44" i="16"/>
  <c r="J42" i="16"/>
  <c r="I42" i="16"/>
  <c r="J40" i="16"/>
  <c r="I40" i="16"/>
  <c r="H37" i="16"/>
  <c r="J38" i="16"/>
  <c r="I38" i="16"/>
  <c r="J33" i="16"/>
  <c r="I33" i="16"/>
  <c r="J31" i="16"/>
  <c r="I31" i="16"/>
  <c r="J29" i="16"/>
  <c r="I29" i="16"/>
  <c r="H35" i="16"/>
  <c r="J27" i="16"/>
  <c r="I27" i="16"/>
  <c r="J25" i="16"/>
  <c r="I25" i="16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H21" i="16"/>
  <c r="J13" i="16"/>
  <c r="I13" i="16"/>
  <c r="J12" i="16"/>
  <c r="I12" i="16"/>
  <c r="J11" i="16"/>
  <c r="I11" i="16"/>
  <c r="H9" i="16"/>
  <c r="K160" i="16" s="1"/>
  <c r="K10" i="16"/>
  <c r="J10" i="16"/>
  <c r="I10" i="16"/>
  <c r="M153" i="15"/>
  <c r="K153" i="15"/>
  <c r="J153" i="15"/>
  <c r="L153" i="15"/>
  <c r="H161" i="15"/>
  <c r="I153" i="15"/>
  <c r="M146" i="15"/>
  <c r="K146" i="15"/>
  <c r="J146" i="15"/>
  <c r="L146" i="15"/>
  <c r="I146" i="15"/>
  <c r="M140" i="15"/>
  <c r="K140" i="15"/>
  <c r="J140" i="15"/>
  <c r="L140" i="15"/>
  <c r="I140" i="15"/>
  <c r="M127" i="15"/>
  <c r="K127" i="15"/>
  <c r="J127" i="15"/>
  <c r="L127" i="15"/>
  <c r="I127" i="15"/>
  <c r="M121" i="15"/>
  <c r="K121" i="15"/>
  <c r="J121" i="15"/>
  <c r="L121" i="15"/>
  <c r="I121" i="15"/>
  <c r="M114" i="15"/>
  <c r="K114" i="15"/>
  <c r="J114" i="15"/>
  <c r="L114" i="15"/>
  <c r="I114" i="15"/>
  <c r="M108" i="15"/>
  <c r="K108" i="15"/>
  <c r="J108" i="15"/>
  <c r="L108" i="15"/>
  <c r="I108" i="15"/>
  <c r="M101" i="15"/>
  <c r="K101" i="15"/>
  <c r="J101" i="15"/>
  <c r="L101" i="15"/>
  <c r="I101" i="15"/>
  <c r="M95" i="15"/>
  <c r="K95" i="15"/>
  <c r="J95" i="15"/>
  <c r="L95" i="15"/>
  <c r="I95" i="15"/>
  <c r="M88" i="15"/>
  <c r="K88" i="15"/>
  <c r="J88" i="15"/>
  <c r="L88" i="15"/>
  <c r="I88" i="15"/>
  <c r="M82" i="15"/>
  <c r="K82" i="15"/>
  <c r="J82" i="15"/>
  <c r="L82" i="15"/>
  <c r="I82" i="15"/>
  <c r="M75" i="15"/>
  <c r="K75" i="15"/>
  <c r="J75" i="15"/>
  <c r="L75" i="15"/>
  <c r="I75" i="15"/>
  <c r="M69" i="15"/>
  <c r="K69" i="15"/>
  <c r="J69" i="15"/>
  <c r="L69" i="15"/>
  <c r="I69" i="15"/>
  <c r="H77" i="15"/>
  <c r="M62" i="15"/>
  <c r="K62" i="15"/>
  <c r="J62" i="15"/>
  <c r="L62" i="15"/>
  <c r="I62" i="15"/>
  <c r="M56" i="15"/>
  <c r="K56" i="15"/>
  <c r="J56" i="15"/>
  <c r="L56" i="15"/>
  <c r="I56" i="15"/>
  <c r="I160" i="15"/>
  <c r="L160" i="15"/>
  <c r="K160" i="15"/>
  <c r="M160" i="15"/>
  <c r="J160" i="15"/>
  <c r="I154" i="15"/>
  <c r="L154" i="15"/>
  <c r="K154" i="15"/>
  <c r="M154" i="15"/>
  <c r="J154" i="15"/>
  <c r="I141" i="15"/>
  <c r="L141" i="15"/>
  <c r="K141" i="15"/>
  <c r="M141" i="15"/>
  <c r="J141" i="15"/>
  <c r="I135" i="15"/>
  <c r="L135" i="15"/>
  <c r="K135" i="15"/>
  <c r="M135" i="15"/>
  <c r="J135" i="15"/>
  <c r="I128" i="15"/>
  <c r="L128" i="15"/>
  <c r="K128" i="15"/>
  <c r="M128" i="15"/>
  <c r="J128" i="15"/>
  <c r="I122" i="15"/>
  <c r="L122" i="15"/>
  <c r="K122" i="15"/>
  <c r="M122" i="15"/>
  <c r="J122" i="15"/>
  <c r="I115" i="15"/>
  <c r="L115" i="15"/>
  <c r="K115" i="15"/>
  <c r="M115" i="15"/>
  <c r="J115" i="15"/>
  <c r="I109" i="15"/>
  <c r="L109" i="15"/>
  <c r="K109" i="15"/>
  <c r="M109" i="15"/>
  <c r="J109" i="15"/>
  <c r="I102" i="15"/>
  <c r="L102" i="15"/>
  <c r="K102" i="15"/>
  <c r="M102" i="15"/>
  <c r="J102" i="15"/>
  <c r="I96" i="15"/>
  <c r="L96" i="15"/>
  <c r="K96" i="15"/>
  <c r="M96" i="15"/>
  <c r="J96" i="15"/>
  <c r="I89" i="15"/>
  <c r="L89" i="15"/>
  <c r="K89" i="15"/>
  <c r="M89" i="15"/>
  <c r="J89" i="15"/>
  <c r="I83" i="15"/>
  <c r="H91" i="15"/>
  <c r="L83" i="15"/>
  <c r="K83" i="15"/>
  <c r="M83" i="15"/>
  <c r="J83" i="15"/>
  <c r="I76" i="15"/>
  <c r="L76" i="15"/>
  <c r="K76" i="15"/>
  <c r="M76" i="15"/>
  <c r="J76" i="15"/>
  <c r="I70" i="15"/>
  <c r="L70" i="15"/>
  <c r="K70" i="15"/>
  <c r="M70" i="15"/>
  <c r="J70" i="15"/>
  <c r="I57" i="15"/>
  <c r="L57" i="15"/>
  <c r="K57" i="15"/>
  <c r="M57" i="15"/>
  <c r="J57" i="15"/>
  <c r="R94" i="18"/>
  <c r="Q94" i="18"/>
  <c r="R55" i="18"/>
  <c r="Q55" i="18"/>
  <c r="M161" i="19"/>
  <c r="M149" i="19"/>
  <c r="M147" i="19"/>
  <c r="M135" i="19"/>
  <c r="M133" i="19"/>
  <c r="M121" i="19"/>
  <c r="M119" i="19"/>
  <c r="M107" i="19"/>
  <c r="M105" i="19"/>
  <c r="M93" i="19"/>
  <c r="M77" i="19"/>
  <c r="M65" i="19"/>
  <c r="M63" i="19"/>
  <c r="M51" i="19"/>
  <c r="M49" i="19"/>
  <c r="M37" i="19"/>
  <c r="M35" i="19"/>
  <c r="M23" i="19"/>
  <c r="M21" i="19"/>
  <c r="M9" i="19"/>
  <c r="M91" i="19"/>
  <c r="L7" i="19"/>
  <c r="M79" i="19"/>
  <c r="R61" i="18"/>
  <c r="Q61" i="18"/>
  <c r="R23" i="18"/>
  <c r="Q23" i="18"/>
  <c r="P22" i="18"/>
  <c r="J159" i="17"/>
  <c r="I159" i="17"/>
  <c r="J157" i="17"/>
  <c r="I157" i="17"/>
  <c r="J155" i="17"/>
  <c r="I155" i="17"/>
  <c r="J153" i="17"/>
  <c r="I153" i="17"/>
  <c r="H161" i="17"/>
  <c r="J151" i="17"/>
  <c r="I151" i="17"/>
  <c r="J146" i="17"/>
  <c r="I146" i="17"/>
  <c r="J144" i="17"/>
  <c r="I144" i="17"/>
  <c r="J142" i="17"/>
  <c r="I142" i="17"/>
  <c r="J140" i="17"/>
  <c r="I140" i="17"/>
  <c r="J138" i="17"/>
  <c r="I138" i="17"/>
  <c r="J136" i="17"/>
  <c r="I136" i="17"/>
  <c r="H135" i="17"/>
  <c r="J124" i="17"/>
  <c r="I124" i="17"/>
  <c r="J122" i="17"/>
  <c r="I122" i="17"/>
  <c r="H121" i="17"/>
  <c r="J117" i="17"/>
  <c r="I117" i="17"/>
  <c r="J115" i="17"/>
  <c r="I115" i="17"/>
  <c r="J113" i="17"/>
  <c r="I113" i="17"/>
  <c r="J111" i="17"/>
  <c r="I111" i="17"/>
  <c r="H119" i="17"/>
  <c r="J109" i="17"/>
  <c r="I109" i="17"/>
  <c r="J104" i="17"/>
  <c r="I104" i="17"/>
  <c r="J102" i="17"/>
  <c r="I102" i="17"/>
  <c r="J100" i="17"/>
  <c r="I100" i="17"/>
  <c r="J98" i="17"/>
  <c r="I98" i="17"/>
  <c r="J96" i="17"/>
  <c r="I96" i="17"/>
  <c r="J94" i="17"/>
  <c r="I94" i="17"/>
  <c r="H93" i="17"/>
  <c r="J89" i="17"/>
  <c r="I89" i="17"/>
  <c r="J87" i="17"/>
  <c r="I87" i="17"/>
  <c r="J85" i="17"/>
  <c r="I85" i="17"/>
  <c r="J83" i="17"/>
  <c r="I83" i="17"/>
  <c r="H91" i="17"/>
  <c r="J81" i="17"/>
  <c r="I81" i="17"/>
  <c r="J76" i="17"/>
  <c r="I76" i="17"/>
  <c r="J74" i="17"/>
  <c r="I74" i="17"/>
  <c r="J72" i="17"/>
  <c r="I72" i="17"/>
  <c r="K72" i="17"/>
  <c r="J70" i="17"/>
  <c r="I70" i="17"/>
  <c r="J68" i="17"/>
  <c r="I68" i="17"/>
  <c r="J66" i="17"/>
  <c r="I66" i="17"/>
  <c r="H65" i="17"/>
  <c r="J61" i="17"/>
  <c r="I61" i="17"/>
  <c r="J59" i="17"/>
  <c r="I59" i="17"/>
  <c r="J57" i="17"/>
  <c r="I57" i="17"/>
  <c r="J55" i="17"/>
  <c r="I55" i="17"/>
  <c r="H63" i="17"/>
  <c r="K48" i="17"/>
  <c r="J48" i="17"/>
  <c r="I48" i="17"/>
  <c r="J46" i="17"/>
  <c r="I46" i="17"/>
  <c r="K44" i="17"/>
  <c r="J44" i="17"/>
  <c r="I44" i="17"/>
  <c r="J42" i="17"/>
  <c r="I42" i="17"/>
  <c r="K40" i="17"/>
  <c r="J40" i="17"/>
  <c r="I40" i="17"/>
  <c r="H37" i="17"/>
  <c r="J38" i="17"/>
  <c r="I38" i="17"/>
  <c r="J33" i="17"/>
  <c r="I33" i="17"/>
  <c r="J31" i="17"/>
  <c r="I31" i="17"/>
  <c r="J29" i="17"/>
  <c r="I29" i="17"/>
  <c r="J27" i="17"/>
  <c r="I27" i="17"/>
  <c r="H35" i="17"/>
  <c r="J25" i="17"/>
  <c r="I25" i="17"/>
  <c r="J20" i="17"/>
  <c r="I20" i="17"/>
  <c r="J19" i="17"/>
  <c r="I19" i="17"/>
  <c r="J18" i="17"/>
  <c r="I18" i="17"/>
  <c r="J17" i="17"/>
  <c r="I17" i="17"/>
  <c r="J16" i="17"/>
  <c r="I16" i="17"/>
  <c r="J15" i="17"/>
  <c r="I15" i="17"/>
  <c r="J14" i="17"/>
  <c r="I14" i="17"/>
  <c r="J13" i="17"/>
  <c r="I13" i="17"/>
  <c r="H21" i="17"/>
  <c r="K12" i="17"/>
  <c r="J12" i="17"/>
  <c r="I12" i="17"/>
  <c r="J11" i="17"/>
  <c r="I11" i="17"/>
  <c r="K10" i="17"/>
  <c r="J10" i="17"/>
  <c r="I10" i="17"/>
  <c r="H9" i="17"/>
  <c r="K31" i="17" s="1"/>
  <c r="K159" i="16"/>
  <c r="J159" i="16"/>
  <c r="I159" i="16"/>
  <c r="K157" i="16"/>
  <c r="J157" i="16"/>
  <c r="I157" i="16"/>
  <c r="K155" i="16"/>
  <c r="J155" i="16"/>
  <c r="I155" i="16"/>
  <c r="K153" i="16"/>
  <c r="J153" i="16"/>
  <c r="I153" i="16"/>
  <c r="H161" i="16"/>
  <c r="K151" i="16"/>
  <c r="J151" i="16"/>
  <c r="I151" i="16"/>
  <c r="K146" i="16"/>
  <c r="J146" i="16"/>
  <c r="I146" i="16"/>
  <c r="K144" i="16"/>
  <c r="J144" i="16"/>
  <c r="I144" i="16"/>
  <c r="K142" i="16"/>
  <c r="J142" i="16"/>
  <c r="I142" i="16"/>
  <c r="K140" i="16"/>
  <c r="J140" i="16"/>
  <c r="I140" i="16"/>
  <c r="K138" i="16"/>
  <c r="J138" i="16"/>
  <c r="I138" i="16"/>
  <c r="K136" i="16"/>
  <c r="H135" i="16"/>
  <c r="J136" i="16"/>
  <c r="I136" i="16"/>
  <c r="K131" i="16"/>
  <c r="J131" i="16"/>
  <c r="I131" i="16"/>
  <c r="K129" i="16"/>
  <c r="J129" i="16"/>
  <c r="I129" i="16"/>
  <c r="K127" i="16"/>
  <c r="J127" i="16"/>
  <c r="I127" i="16"/>
  <c r="K125" i="16"/>
  <c r="J125" i="16"/>
  <c r="I125" i="16"/>
  <c r="H133" i="16"/>
  <c r="K123" i="16"/>
  <c r="J123" i="16"/>
  <c r="I123" i="16"/>
  <c r="K118" i="16"/>
  <c r="J118" i="16"/>
  <c r="I118" i="16"/>
  <c r="K116" i="16"/>
  <c r="J116" i="16"/>
  <c r="I116" i="16"/>
  <c r="K114" i="16"/>
  <c r="J114" i="16"/>
  <c r="I114" i="16"/>
  <c r="K112" i="16"/>
  <c r="J112" i="16"/>
  <c r="I112" i="16"/>
  <c r="K110" i="16"/>
  <c r="J110" i="16"/>
  <c r="I110" i="16"/>
  <c r="K108" i="16"/>
  <c r="H107" i="16"/>
  <c r="J108" i="16"/>
  <c r="I108" i="16"/>
  <c r="K103" i="16"/>
  <c r="J103" i="16"/>
  <c r="I103" i="16"/>
  <c r="K101" i="16"/>
  <c r="J101" i="16"/>
  <c r="I101" i="16"/>
  <c r="K99" i="16"/>
  <c r="J99" i="16"/>
  <c r="I99" i="16"/>
  <c r="K97" i="16"/>
  <c r="J97" i="16"/>
  <c r="I97" i="16"/>
  <c r="H105" i="16"/>
  <c r="K95" i="16"/>
  <c r="J95" i="16"/>
  <c r="I95" i="16"/>
  <c r="K90" i="16"/>
  <c r="J90" i="16"/>
  <c r="I90" i="16"/>
  <c r="K88" i="16"/>
  <c r="J88" i="16"/>
  <c r="I88" i="16"/>
  <c r="K86" i="16"/>
  <c r="J86" i="16"/>
  <c r="I86" i="16"/>
  <c r="K84" i="16"/>
  <c r="J84" i="16"/>
  <c r="I84" i="16"/>
  <c r="K82" i="16"/>
  <c r="J82" i="16"/>
  <c r="I82" i="16"/>
  <c r="K80" i="16"/>
  <c r="H79" i="16"/>
  <c r="J80" i="16"/>
  <c r="I80" i="16"/>
  <c r="K75" i="16"/>
  <c r="J75" i="16"/>
  <c r="I75" i="16"/>
  <c r="K73" i="16"/>
  <c r="J73" i="16"/>
  <c r="I73" i="16"/>
  <c r="K71" i="16"/>
  <c r="J71" i="16"/>
  <c r="I71" i="16"/>
  <c r="K69" i="16"/>
  <c r="J69" i="16"/>
  <c r="I69" i="16"/>
  <c r="H77" i="16"/>
  <c r="K67" i="16"/>
  <c r="J67" i="16"/>
  <c r="I67" i="16"/>
  <c r="K62" i="16"/>
  <c r="J62" i="16"/>
  <c r="I62" i="16"/>
  <c r="K60" i="16"/>
  <c r="J60" i="16"/>
  <c r="I60" i="16"/>
  <c r="K58" i="16"/>
  <c r="J58" i="16"/>
  <c r="I58" i="16"/>
  <c r="K56" i="16"/>
  <c r="J56" i="16"/>
  <c r="I56" i="16"/>
  <c r="K54" i="16"/>
  <c r="J54" i="16"/>
  <c r="I54" i="16"/>
  <c r="K52" i="16"/>
  <c r="H51" i="16"/>
  <c r="J52" i="16"/>
  <c r="I52" i="16"/>
  <c r="K47" i="16"/>
  <c r="J47" i="16"/>
  <c r="I47" i="16"/>
  <c r="K45" i="16"/>
  <c r="J45" i="16"/>
  <c r="I45" i="16"/>
  <c r="K43" i="16"/>
  <c r="J43" i="16"/>
  <c r="I43" i="16"/>
  <c r="K41" i="16"/>
  <c r="J41" i="16"/>
  <c r="I41" i="16"/>
  <c r="H49" i="16"/>
  <c r="K39" i="16"/>
  <c r="J39" i="16"/>
  <c r="I39" i="16"/>
  <c r="K34" i="16"/>
  <c r="J34" i="16"/>
  <c r="I34" i="16"/>
  <c r="K32" i="16"/>
  <c r="J32" i="16"/>
  <c r="I32" i="16"/>
  <c r="K30" i="16"/>
  <c r="J30" i="16"/>
  <c r="I30" i="16"/>
  <c r="K28" i="16"/>
  <c r="J28" i="16"/>
  <c r="I28" i="16"/>
  <c r="K26" i="16"/>
  <c r="J26" i="16"/>
  <c r="I26" i="16"/>
  <c r="K24" i="16"/>
  <c r="H23" i="16"/>
  <c r="J24" i="16"/>
  <c r="I24" i="16"/>
  <c r="V19" i="16"/>
  <c r="U19" i="16"/>
  <c r="W18" i="16"/>
  <c r="V18" i="16"/>
  <c r="U18" i="16"/>
  <c r="V17" i="16"/>
  <c r="U17" i="16"/>
  <c r="W16" i="16"/>
  <c r="V16" i="16"/>
  <c r="U16" i="16"/>
  <c r="V15" i="16"/>
  <c r="U15" i="16"/>
  <c r="W14" i="16"/>
  <c r="V14" i="16"/>
  <c r="U14" i="16"/>
  <c r="V13" i="16"/>
  <c r="T21" i="16"/>
  <c r="U13" i="16"/>
  <c r="W12" i="16"/>
  <c r="V12" i="16"/>
  <c r="U12" i="16"/>
  <c r="W11" i="16"/>
  <c r="V11" i="16"/>
  <c r="U11" i="16"/>
  <c r="W10" i="16"/>
  <c r="V10" i="16"/>
  <c r="T9" i="16"/>
  <c r="W20" i="16" s="1"/>
  <c r="U10" i="16"/>
  <c r="K156" i="15"/>
  <c r="J156" i="15"/>
  <c r="M156" i="15"/>
  <c r="I156" i="15"/>
  <c r="L156" i="15"/>
  <c r="K150" i="15"/>
  <c r="J150" i="15"/>
  <c r="M150" i="15"/>
  <c r="L150" i="15"/>
  <c r="I150" i="15"/>
  <c r="K143" i="15"/>
  <c r="J143" i="15"/>
  <c r="M143" i="15"/>
  <c r="I143" i="15"/>
  <c r="L143" i="15"/>
  <c r="K137" i="15"/>
  <c r="J137" i="15"/>
  <c r="M137" i="15"/>
  <c r="I137" i="15"/>
  <c r="L137" i="15"/>
  <c r="K130" i="15"/>
  <c r="J130" i="15"/>
  <c r="M130" i="15"/>
  <c r="L130" i="15"/>
  <c r="I130" i="15"/>
  <c r="K124" i="15"/>
  <c r="J124" i="15"/>
  <c r="M124" i="15"/>
  <c r="I124" i="15"/>
  <c r="L124" i="15"/>
  <c r="K117" i="15"/>
  <c r="J117" i="15"/>
  <c r="M117" i="15"/>
  <c r="I117" i="15"/>
  <c r="L117" i="15"/>
  <c r="K111" i="15"/>
  <c r="J111" i="15"/>
  <c r="M111" i="15"/>
  <c r="L111" i="15"/>
  <c r="I111" i="15"/>
  <c r="H119" i="15"/>
  <c r="K104" i="15"/>
  <c r="J104" i="15"/>
  <c r="M104" i="15"/>
  <c r="I104" i="15"/>
  <c r="L104" i="15"/>
  <c r="K98" i="15"/>
  <c r="J98" i="15"/>
  <c r="M98" i="15"/>
  <c r="I98" i="15"/>
  <c r="L98" i="15"/>
  <c r="K85" i="15"/>
  <c r="J85" i="15"/>
  <c r="M85" i="15"/>
  <c r="I85" i="15"/>
  <c r="L85" i="15"/>
  <c r="K79" i="15"/>
  <c r="J79" i="15"/>
  <c r="M79" i="15"/>
  <c r="I79" i="15"/>
  <c r="L79" i="15"/>
  <c r="K72" i="15"/>
  <c r="J72" i="15"/>
  <c r="M72" i="15"/>
  <c r="L72" i="15"/>
  <c r="I72" i="15"/>
  <c r="K66" i="15"/>
  <c r="J66" i="15"/>
  <c r="M66" i="15"/>
  <c r="I66" i="15"/>
  <c r="L66" i="15"/>
  <c r="K59" i="15"/>
  <c r="J59" i="15"/>
  <c r="M59" i="15"/>
  <c r="I59" i="15"/>
  <c r="L59" i="15"/>
  <c r="K53" i="15"/>
  <c r="J53" i="15"/>
  <c r="M53" i="15"/>
  <c r="L53" i="15"/>
  <c r="I53" i="15"/>
  <c r="K46" i="15"/>
  <c r="J46" i="15"/>
  <c r="M46" i="15"/>
  <c r="I46" i="15"/>
  <c r="L46" i="15"/>
  <c r="K40" i="15"/>
  <c r="J40" i="15"/>
  <c r="M40" i="15"/>
  <c r="I40" i="15"/>
  <c r="L40" i="15"/>
  <c r="K33" i="15"/>
  <c r="M33" i="15"/>
  <c r="L33" i="15"/>
  <c r="I33" i="15"/>
  <c r="J33" i="15"/>
  <c r="K27" i="15"/>
  <c r="M27" i="15"/>
  <c r="J27" i="15"/>
  <c r="I27" i="15"/>
  <c r="L27" i="15"/>
  <c r="H35" i="15"/>
  <c r="M20" i="15"/>
  <c r="L20" i="15"/>
  <c r="K20" i="15"/>
  <c r="I20" i="15"/>
  <c r="J20" i="15"/>
  <c r="M17" i="15"/>
  <c r="K17" i="15"/>
  <c r="J17" i="15"/>
  <c r="I17" i="15"/>
  <c r="L17" i="15"/>
  <c r="M14" i="15"/>
  <c r="I14" i="15"/>
  <c r="K14" i="15"/>
  <c r="L14" i="15"/>
  <c r="J14" i="15"/>
  <c r="M11" i="15"/>
  <c r="L11" i="15"/>
  <c r="K11" i="15"/>
  <c r="I11" i="15"/>
  <c r="J11" i="15"/>
  <c r="R124" i="18"/>
  <c r="Q124" i="18"/>
  <c r="P132" i="18"/>
  <c r="P76" i="18"/>
  <c r="R68" i="18"/>
  <c r="Q68" i="18"/>
  <c r="R29" i="18"/>
  <c r="Q29" i="18"/>
  <c r="R10" i="18"/>
  <c r="Q10" i="18"/>
  <c r="J129" i="17"/>
  <c r="I129" i="17"/>
  <c r="J125" i="17"/>
  <c r="I125" i="17"/>
  <c r="H133" i="17"/>
  <c r="J123" i="17"/>
  <c r="I123" i="17"/>
  <c r="J118" i="17"/>
  <c r="I118" i="17"/>
  <c r="J116" i="17"/>
  <c r="I116" i="17"/>
  <c r="J114" i="17"/>
  <c r="I114" i="17"/>
  <c r="J112" i="17"/>
  <c r="I112" i="17"/>
  <c r="J110" i="17"/>
  <c r="I110" i="17"/>
  <c r="J108" i="17"/>
  <c r="I108" i="17"/>
  <c r="H107" i="17"/>
  <c r="K103" i="17"/>
  <c r="J103" i="17"/>
  <c r="I103" i="17"/>
  <c r="K101" i="17"/>
  <c r="J101" i="17"/>
  <c r="I101" i="17"/>
  <c r="K99" i="17"/>
  <c r="J99" i="17"/>
  <c r="I99" i="17"/>
  <c r="K97" i="17"/>
  <c r="J97" i="17"/>
  <c r="I97" i="17"/>
  <c r="H105" i="17"/>
  <c r="K95" i="17"/>
  <c r="J95" i="17"/>
  <c r="I95" i="17"/>
  <c r="J90" i="17"/>
  <c r="I90" i="17"/>
  <c r="K88" i="17"/>
  <c r="J88" i="17"/>
  <c r="I88" i="17"/>
  <c r="J86" i="17"/>
  <c r="I86" i="17"/>
  <c r="K84" i="17"/>
  <c r="J84" i="17"/>
  <c r="I84" i="17"/>
  <c r="J82" i="17"/>
  <c r="I82" i="17"/>
  <c r="K80" i="17"/>
  <c r="J80" i="17"/>
  <c r="I80" i="17"/>
  <c r="H79" i="17"/>
  <c r="J75" i="17"/>
  <c r="I75" i="17"/>
  <c r="K73" i="17"/>
  <c r="J73" i="17"/>
  <c r="I73" i="17"/>
  <c r="J71" i="17"/>
  <c r="I71" i="17"/>
  <c r="K69" i="17"/>
  <c r="J69" i="17"/>
  <c r="I69" i="17"/>
  <c r="H77" i="17"/>
  <c r="K67" i="17"/>
  <c r="J67" i="17"/>
  <c r="I67" i="17"/>
  <c r="K62" i="17"/>
  <c r="J62" i="17"/>
  <c r="I62" i="17"/>
  <c r="K60" i="17"/>
  <c r="J60" i="17"/>
  <c r="I60" i="17"/>
  <c r="K58" i="17"/>
  <c r="J58" i="17"/>
  <c r="I58" i="17"/>
  <c r="K56" i="17"/>
  <c r="J56" i="17"/>
  <c r="I56" i="17"/>
  <c r="K54" i="17"/>
  <c r="J54" i="17"/>
  <c r="I54" i="17"/>
  <c r="I53" i="17"/>
  <c r="K53" i="17"/>
  <c r="J53" i="17"/>
  <c r="L157" i="15"/>
  <c r="K157" i="15"/>
  <c r="I157" i="15"/>
  <c r="J157" i="15"/>
  <c r="M157" i="15"/>
  <c r="L151" i="15"/>
  <c r="K151" i="15"/>
  <c r="I151" i="15"/>
  <c r="J151" i="15"/>
  <c r="M151" i="15"/>
  <c r="L144" i="15"/>
  <c r="K144" i="15"/>
  <c r="I144" i="15"/>
  <c r="M144" i="15"/>
  <c r="J144" i="15"/>
  <c r="L138" i="15"/>
  <c r="K138" i="15"/>
  <c r="I138" i="15"/>
  <c r="J138" i="15"/>
  <c r="M138" i="15"/>
  <c r="L131" i="15"/>
  <c r="K131" i="15"/>
  <c r="I131" i="15"/>
  <c r="J131" i="15"/>
  <c r="M131" i="15"/>
  <c r="H133" i="15"/>
  <c r="L125" i="15"/>
  <c r="K125" i="15"/>
  <c r="I125" i="15"/>
  <c r="M125" i="15"/>
  <c r="J125" i="15"/>
  <c r="L118" i="15"/>
  <c r="K118" i="15"/>
  <c r="I118" i="15"/>
  <c r="J118" i="15"/>
  <c r="M118" i="15"/>
  <c r="L112" i="15"/>
  <c r="K112" i="15"/>
  <c r="I112" i="15"/>
  <c r="J112" i="15"/>
  <c r="M112" i="15"/>
  <c r="L99" i="15"/>
  <c r="K99" i="15"/>
  <c r="I99" i="15"/>
  <c r="J99" i="15"/>
  <c r="M99" i="15"/>
  <c r="L93" i="15"/>
  <c r="K93" i="15"/>
  <c r="I93" i="15"/>
  <c r="J93" i="15"/>
  <c r="M93" i="15"/>
  <c r="L86" i="15"/>
  <c r="K86" i="15"/>
  <c r="I86" i="15"/>
  <c r="M86" i="15"/>
  <c r="J86" i="15"/>
  <c r="L80" i="15"/>
  <c r="K80" i="15"/>
  <c r="I80" i="15"/>
  <c r="J80" i="15"/>
  <c r="M80" i="15"/>
  <c r="L73" i="15"/>
  <c r="K73" i="15"/>
  <c r="I73" i="15"/>
  <c r="J73" i="15"/>
  <c r="M73" i="15"/>
  <c r="L67" i="15"/>
  <c r="K67" i="15"/>
  <c r="I67" i="15"/>
  <c r="M67" i="15"/>
  <c r="J67" i="15"/>
  <c r="L60" i="15"/>
  <c r="K60" i="15"/>
  <c r="I60" i="15"/>
  <c r="J60" i="15"/>
  <c r="M60" i="15"/>
  <c r="L54" i="15"/>
  <c r="K54" i="15"/>
  <c r="I54" i="15"/>
  <c r="J54" i="15"/>
  <c r="M54" i="15"/>
  <c r="L47" i="15"/>
  <c r="K47" i="15"/>
  <c r="I47" i="15"/>
  <c r="M47" i="15"/>
  <c r="J47" i="15"/>
  <c r="H49" i="15"/>
  <c r="L41" i="15"/>
  <c r="K41" i="15"/>
  <c r="I41" i="15"/>
  <c r="J41" i="15"/>
  <c r="M41" i="15"/>
  <c r="L34" i="15"/>
  <c r="I34" i="15"/>
  <c r="M34" i="15"/>
  <c r="J34" i="15"/>
  <c r="K34" i="15"/>
  <c r="L28" i="15"/>
  <c r="I28" i="15"/>
  <c r="K28" i="15"/>
  <c r="J28" i="15"/>
  <c r="M28" i="15"/>
  <c r="X18" i="15"/>
  <c r="Y18" i="15"/>
  <c r="W18" i="15"/>
  <c r="Y13" i="15"/>
  <c r="X13" i="15"/>
  <c r="V21" i="15"/>
  <c r="W13" i="15"/>
  <c r="X9" i="15"/>
  <c r="Y9" i="15"/>
  <c r="W9" i="15"/>
  <c r="W11" i="15"/>
  <c r="Y11" i="15"/>
  <c r="X11" i="15"/>
  <c r="W14" i="15"/>
  <c r="X14" i="15"/>
  <c r="Y14" i="15"/>
  <c r="W17" i="15"/>
  <c r="X17" i="15"/>
  <c r="Y17" i="15"/>
  <c r="W20" i="15"/>
  <c r="Y20" i="15"/>
  <c r="X20" i="15"/>
  <c r="X12" i="15"/>
  <c r="W12" i="15"/>
  <c r="Y12" i="15"/>
  <c r="Y19" i="15"/>
  <c r="X19" i="15"/>
  <c r="W19" i="15"/>
  <c r="Y15" i="15"/>
  <c r="X15" i="15"/>
  <c r="W15" i="15"/>
  <c r="Y10" i="15"/>
  <c r="X10" i="15"/>
  <c r="W10" i="15"/>
  <c r="I45" i="12"/>
  <c r="K45" i="12"/>
  <c r="J45" i="12"/>
  <c r="L45" i="12"/>
  <c r="S40" i="12"/>
  <c r="T40" i="12"/>
  <c r="V40" i="12"/>
  <c r="I36" i="12"/>
  <c r="K36" i="12"/>
  <c r="J36" i="12"/>
  <c r="L36" i="12"/>
  <c r="S31" i="12"/>
  <c r="T31" i="12"/>
  <c r="V31" i="12"/>
  <c r="I27" i="12"/>
  <c r="K27" i="12"/>
  <c r="J27" i="12"/>
  <c r="L27" i="12"/>
  <c r="V9" i="12"/>
  <c r="T9" i="12"/>
  <c r="S9" i="12"/>
  <c r="L8" i="12"/>
  <c r="H55" i="12"/>
  <c r="J8" i="12"/>
  <c r="I8" i="12"/>
  <c r="K8" i="12"/>
  <c r="V6" i="12"/>
  <c r="T6" i="12"/>
  <c r="S6" i="12"/>
  <c r="T12" i="14"/>
  <c r="S12" i="14"/>
  <c r="T14" i="14"/>
  <c r="S14" i="14"/>
  <c r="T16" i="14"/>
  <c r="S16" i="14"/>
  <c r="T18" i="14"/>
  <c r="S18" i="14"/>
  <c r="T20" i="14"/>
  <c r="S20" i="14"/>
  <c r="T22" i="14"/>
  <c r="S22" i="14"/>
  <c r="S11" i="14"/>
  <c r="T11" i="14"/>
  <c r="S13" i="14"/>
  <c r="T13" i="14"/>
  <c r="S15" i="14"/>
  <c r="R23" i="14"/>
  <c r="T15" i="14"/>
  <c r="S17" i="14"/>
  <c r="T17" i="14"/>
  <c r="S19" i="14"/>
  <c r="T19" i="14"/>
  <c r="S21" i="14"/>
  <c r="T21" i="14"/>
  <c r="S56" i="12"/>
  <c r="T56" i="12"/>
  <c r="V56" i="12"/>
  <c r="S53" i="12"/>
  <c r="T53" i="12"/>
  <c r="V53" i="12"/>
  <c r="S50" i="12"/>
  <c r="T50" i="12"/>
  <c r="V50" i="12"/>
  <c r="K49" i="12"/>
  <c r="I49" i="12"/>
  <c r="L49" i="12"/>
  <c r="J49" i="12"/>
  <c r="S48" i="12"/>
  <c r="T48" i="12"/>
  <c r="V48" i="12"/>
  <c r="S44" i="12"/>
  <c r="V44" i="12"/>
  <c r="T44" i="12"/>
  <c r="K44" i="12"/>
  <c r="I44" i="12"/>
  <c r="J44" i="12"/>
  <c r="L44" i="12"/>
  <c r="K40" i="12"/>
  <c r="I40" i="12"/>
  <c r="L40" i="12"/>
  <c r="J40" i="12"/>
  <c r="S39" i="12"/>
  <c r="T39" i="12"/>
  <c r="V39" i="12"/>
  <c r="S35" i="12"/>
  <c r="V35" i="12"/>
  <c r="T35" i="12"/>
  <c r="K35" i="12"/>
  <c r="I35" i="12"/>
  <c r="J35" i="12"/>
  <c r="L35" i="12"/>
  <c r="K31" i="12"/>
  <c r="I31" i="12"/>
  <c r="L31" i="12"/>
  <c r="J31" i="12"/>
  <c r="S30" i="12"/>
  <c r="T30" i="12"/>
  <c r="V30" i="12"/>
  <c r="I26" i="12"/>
  <c r="K26" i="12"/>
  <c r="J26" i="12"/>
  <c r="L26" i="12"/>
  <c r="S24" i="12"/>
  <c r="T24" i="12"/>
  <c r="V24" i="12"/>
  <c r="I23" i="12"/>
  <c r="K23" i="12"/>
  <c r="J23" i="12"/>
  <c r="L23" i="12"/>
  <c r="S21" i="12"/>
  <c r="T21" i="12"/>
  <c r="V21" i="12"/>
  <c r="I20" i="12"/>
  <c r="K20" i="12"/>
  <c r="J20" i="12"/>
  <c r="L20" i="12"/>
  <c r="S18" i="12"/>
  <c r="T18" i="12"/>
  <c r="V18" i="12"/>
  <c r="I17" i="12"/>
  <c r="K17" i="12"/>
  <c r="J17" i="12"/>
  <c r="L17" i="12"/>
  <c r="S15" i="12"/>
  <c r="T15" i="12"/>
  <c r="V15" i="12"/>
  <c r="S13" i="12"/>
  <c r="T13" i="12"/>
  <c r="V13" i="12"/>
  <c r="S11" i="12"/>
  <c r="T11" i="12"/>
  <c r="V11" i="12"/>
  <c r="H86" i="10"/>
  <c r="H83" i="10"/>
  <c r="H74" i="10"/>
  <c r="H85" i="10"/>
  <c r="H82" i="10"/>
  <c r="H81" i="10"/>
  <c r="H80" i="10"/>
  <c r="H79" i="10"/>
  <c r="H78" i="10"/>
  <c r="H77" i="10"/>
  <c r="H76" i="10"/>
  <c r="H75" i="10"/>
  <c r="H84" i="10"/>
  <c r="E73" i="10"/>
  <c r="H87" i="10"/>
  <c r="S43" i="12"/>
  <c r="T43" i="12"/>
  <c r="V43" i="12"/>
  <c r="S34" i="12"/>
  <c r="T34" i="12"/>
  <c r="V34" i="12"/>
  <c r="T8" i="12"/>
  <c r="S8" i="12"/>
  <c r="V8" i="12"/>
  <c r="Y16" i="15"/>
  <c r="X16" i="15"/>
  <c r="W16" i="15"/>
  <c r="K52" i="12"/>
  <c r="I52" i="12"/>
  <c r="L52" i="12"/>
  <c r="J52" i="12"/>
  <c r="S46" i="12"/>
  <c r="V46" i="12"/>
  <c r="T46" i="12"/>
  <c r="I42" i="12"/>
  <c r="L42" i="12"/>
  <c r="K42" i="12"/>
  <c r="J42" i="12"/>
  <c r="S37" i="12"/>
  <c r="V37" i="12"/>
  <c r="T37" i="12"/>
  <c r="I33" i="12"/>
  <c r="L33" i="12"/>
  <c r="K33" i="12"/>
  <c r="J33" i="12"/>
  <c r="S28" i="12"/>
  <c r="V28" i="12"/>
  <c r="T28" i="12"/>
  <c r="V14" i="12"/>
  <c r="T14" i="12"/>
  <c r="S14" i="12"/>
  <c r="V12" i="12"/>
  <c r="T12" i="12"/>
  <c r="S12" i="12"/>
  <c r="V10" i="12"/>
  <c r="T10" i="12"/>
  <c r="S10" i="12"/>
  <c r="H56" i="12"/>
  <c r="L9" i="12"/>
  <c r="K9" i="12"/>
  <c r="J9" i="12"/>
  <c r="I9" i="12"/>
  <c r="V7" i="12"/>
  <c r="T7" i="12"/>
  <c r="S7" i="12"/>
  <c r="H53" i="12"/>
  <c r="L54" i="12" s="1"/>
  <c r="L6" i="12"/>
  <c r="K6" i="12"/>
  <c r="J6" i="12"/>
  <c r="I6" i="12"/>
  <c r="K158" i="13"/>
  <c r="I158" i="13"/>
  <c r="J158" i="13"/>
  <c r="K156" i="13"/>
  <c r="I156" i="13"/>
  <c r="J156" i="13"/>
  <c r="K154" i="13"/>
  <c r="I154" i="13"/>
  <c r="J154" i="13"/>
  <c r="K152" i="13"/>
  <c r="I152" i="13"/>
  <c r="J152" i="13"/>
  <c r="H160" i="13"/>
  <c r="K150" i="13"/>
  <c r="I150" i="13"/>
  <c r="J150" i="13"/>
  <c r="K148" i="13"/>
  <c r="I148" i="13"/>
  <c r="J148" i="13"/>
  <c r="K145" i="13"/>
  <c r="I145" i="13"/>
  <c r="J145" i="13"/>
  <c r="K143" i="13"/>
  <c r="I143" i="13"/>
  <c r="J143" i="13"/>
  <c r="K141" i="13"/>
  <c r="I141" i="13"/>
  <c r="J141" i="13"/>
  <c r="K139" i="13"/>
  <c r="I139" i="13"/>
  <c r="J139" i="13"/>
  <c r="K137" i="13"/>
  <c r="I137" i="13"/>
  <c r="J137" i="13"/>
  <c r="K135" i="13"/>
  <c r="I135" i="13"/>
  <c r="J135" i="13"/>
  <c r="K130" i="13"/>
  <c r="I130" i="13"/>
  <c r="J130" i="13"/>
  <c r="K128" i="13"/>
  <c r="I128" i="13"/>
  <c r="J128" i="13"/>
  <c r="K126" i="13"/>
  <c r="I126" i="13"/>
  <c r="J126" i="13"/>
  <c r="K124" i="13"/>
  <c r="I124" i="13"/>
  <c r="J124" i="13"/>
  <c r="H132" i="13"/>
  <c r="K122" i="13"/>
  <c r="I122" i="13"/>
  <c r="J122" i="13"/>
  <c r="K120" i="13"/>
  <c r="I120" i="13"/>
  <c r="J120" i="13"/>
  <c r="K117" i="13"/>
  <c r="I117" i="13"/>
  <c r="J117" i="13"/>
  <c r="K115" i="13"/>
  <c r="I115" i="13"/>
  <c r="J115" i="13"/>
  <c r="K113" i="13"/>
  <c r="I113" i="13"/>
  <c r="J113" i="13"/>
  <c r="K111" i="13"/>
  <c r="I111" i="13"/>
  <c r="J111" i="13"/>
  <c r="K109" i="13"/>
  <c r="I109" i="13"/>
  <c r="J109" i="13"/>
  <c r="K107" i="13"/>
  <c r="I107" i="13"/>
  <c r="J107" i="13"/>
  <c r="K102" i="13"/>
  <c r="I102" i="13"/>
  <c r="J102" i="13"/>
  <c r="K100" i="13"/>
  <c r="I100" i="13"/>
  <c r="J100" i="13"/>
  <c r="K98" i="13"/>
  <c r="I98" i="13"/>
  <c r="J98" i="13"/>
  <c r="K96" i="13"/>
  <c r="I96" i="13"/>
  <c r="J96" i="13"/>
  <c r="H104" i="13"/>
  <c r="K94" i="13"/>
  <c r="I94" i="13"/>
  <c r="J94" i="13"/>
  <c r="K92" i="13"/>
  <c r="I92" i="13"/>
  <c r="J92" i="13"/>
  <c r="K89" i="13"/>
  <c r="I89" i="13"/>
  <c r="J89" i="13"/>
  <c r="K87" i="13"/>
  <c r="I87" i="13"/>
  <c r="J87" i="13"/>
  <c r="K85" i="13"/>
  <c r="I85" i="13"/>
  <c r="J85" i="13"/>
  <c r="K83" i="13"/>
  <c r="I83" i="13"/>
  <c r="J83" i="13"/>
  <c r="K81" i="13"/>
  <c r="I81" i="13"/>
  <c r="J81" i="13"/>
  <c r="K79" i="13"/>
  <c r="I79" i="13"/>
  <c r="J79" i="13"/>
  <c r="K74" i="13"/>
  <c r="I74" i="13"/>
  <c r="J74" i="13"/>
  <c r="K72" i="13"/>
  <c r="I72" i="13"/>
  <c r="J72" i="13"/>
  <c r="K70" i="13"/>
  <c r="I70" i="13"/>
  <c r="J70" i="13"/>
  <c r="K68" i="13"/>
  <c r="I68" i="13"/>
  <c r="J68" i="13"/>
  <c r="H76" i="13"/>
  <c r="K66" i="13"/>
  <c r="I66" i="13"/>
  <c r="J66" i="13"/>
  <c r="K64" i="13"/>
  <c r="I64" i="13"/>
  <c r="J64" i="13"/>
  <c r="K61" i="13"/>
  <c r="I61" i="13"/>
  <c r="J61" i="13"/>
  <c r="K59" i="13"/>
  <c r="I59" i="13"/>
  <c r="J59" i="13"/>
  <c r="K57" i="13"/>
  <c r="I57" i="13"/>
  <c r="J57" i="13"/>
  <c r="K55" i="13"/>
  <c r="I55" i="13"/>
  <c r="J55" i="13"/>
  <c r="K51" i="13"/>
  <c r="I51" i="13"/>
  <c r="J51" i="13"/>
  <c r="K46" i="13"/>
  <c r="I46" i="13"/>
  <c r="J46" i="13"/>
  <c r="K42" i="13"/>
  <c r="I42" i="13"/>
  <c r="J42" i="13"/>
  <c r="K38" i="13"/>
  <c r="I38" i="13"/>
  <c r="J38" i="13"/>
  <c r="K33" i="13"/>
  <c r="I33" i="13"/>
  <c r="J33" i="13"/>
  <c r="K29" i="13"/>
  <c r="I29" i="13"/>
  <c r="J29" i="13"/>
  <c r="K25" i="13"/>
  <c r="I25" i="13"/>
  <c r="J25" i="13"/>
  <c r="J8" i="13"/>
  <c r="K8" i="13"/>
  <c r="I8" i="13"/>
  <c r="J9" i="13"/>
  <c r="I9" i="13"/>
  <c r="K9" i="13"/>
  <c r="J10" i="13"/>
  <c r="K10" i="13"/>
  <c r="I10" i="13"/>
  <c r="J11" i="13"/>
  <c r="I11" i="13"/>
  <c r="K11" i="13"/>
  <c r="J12" i="13"/>
  <c r="H20" i="13"/>
  <c r="K12" i="13"/>
  <c r="I12" i="13"/>
  <c r="J13" i="13"/>
  <c r="I13" i="13"/>
  <c r="K13" i="13"/>
  <c r="J14" i="13"/>
  <c r="K14" i="13"/>
  <c r="I14" i="13"/>
  <c r="J15" i="13"/>
  <c r="I15" i="13"/>
  <c r="K15" i="13"/>
  <c r="J16" i="13"/>
  <c r="K16" i="13"/>
  <c r="I16" i="13"/>
  <c r="J17" i="13"/>
  <c r="I17" i="13"/>
  <c r="K17" i="13"/>
  <c r="J18" i="13"/>
  <c r="K18" i="13"/>
  <c r="I18" i="13"/>
  <c r="J19" i="13"/>
  <c r="I19" i="13"/>
  <c r="K19" i="13"/>
  <c r="J22" i="13"/>
  <c r="I22" i="13"/>
  <c r="K22" i="13"/>
  <c r="J24" i="13"/>
  <c r="K24" i="13"/>
  <c r="I24" i="13"/>
  <c r="J26" i="13"/>
  <c r="H34" i="13"/>
  <c r="I26" i="13"/>
  <c r="K26" i="13"/>
  <c r="J28" i="13"/>
  <c r="K28" i="13"/>
  <c r="I28" i="13"/>
  <c r="J30" i="13"/>
  <c r="I30" i="13"/>
  <c r="K30" i="13"/>
  <c r="J32" i="13"/>
  <c r="K32" i="13"/>
  <c r="I32" i="13"/>
  <c r="J37" i="13"/>
  <c r="K37" i="13"/>
  <c r="I37" i="13"/>
  <c r="J39" i="13"/>
  <c r="I39" i="13"/>
  <c r="K39" i="13"/>
  <c r="J41" i="13"/>
  <c r="K41" i="13"/>
  <c r="I41" i="13"/>
  <c r="J43" i="13"/>
  <c r="I43" i="13"/>
  <c r="K43" i="13"/>
  <c r="J45" i="13"/>
  <c r="K45" i="13"/>
  <c r="I45" i="13"/>
  <c r="J47" i="13"/>
  <c r="I47" i="13"/>
  <c r="K47" i="13"/>
  <c r="J50" i="13"/>
  <c r="K50" i="13"/>
  <c r="I50" i="13"/>
  <c r="J52" i="13"/>
  <c r="I52" i="13"/>
  <c r="K52" i="13"/>
  <c r="J54" i="13"/>
  <c r="H62" i="13"/>
  <c r="K54" i="13"/>
  <c r="I54" i="13"/>
  <c r="J56" i="13"/>
  <c r="I56" i="13"/>
  <c r="K56" i="13"/>
  <c r="J58" i="13"/>
  <c r="I58" i="13"/>
  <c r="K58" i="13"/>
  <c r="J60" i="13"/>
  <c r="I60" i="13"/>
  <c r="K60" i="13"/>
  <c r="J65" i="13"/>
  <c r="I65" i="13"/>
  <c r="K65" i="13"/>
  <c r="J67" i="13"/>
  <c r="I67" i="13"/>
  <c r="K67" i="13"/>
  <c r="J69" i="13"/>
  <c r="I69" i="13"/>
  <c r="K69" i="13"/>
  <c r="J71" i="13"/>
  <c r="I71" i="13"/>
  <c r="K71" i="13"/>
  <c r="J73" i="13"/>
  <c r="I73" i="13"/>
  <c r="K73" i="13"/>
  <c r="J75" i="13"/>
  <c r="I75" i="13"/>
  <c r="K75" i="13"/>
  <c r="J78" i="13"/>
  <c r="I78" i="13"/>
  <c r="K78" i="13"/>
  <c r="J80" i="13"/>
  <c r="I80" i="13"/>
  <c r="K80" i="13"/>
  <c r="J82" i="13"/>
  <c r="I82" i="13"/>
  <c r="H90" i="13"/>
  <c r="K82" i="13"/>
  <c r="J84" i="13"/>
  <c r="I84" i="13"/>
  <c r="K84" i="13"/>
  <c r="J86" i="13"/>
  <c r="I86" i="13"/>
  <c r="K86" i="13"/>
  <c r="J88" i="13"/>
  <c r="I88" i="13"/>
  <c r="K88" i="13"/>
  <c r="J93" i="13"/>
  <c r="I93" i="13"/>
  <c r="K93" i="13"/>
  <c r="J95" i="13"/>
  <c r="I95" i="13"/>
  <c r="K95" i="13"/>
  <c r="J97" i="13"/>
  <c r="I97" i="13"/>
  <c r="K97" i="13"/>
  <c r="J99" i="13"/>
  <c r="I99" i="13"/>
  <c r="K99" i="13"/>
  <c r="J101" i="13"/>
  <c r="I101" i="13"/>
  <c r="K101" i="13"/>
  <c r="J103" i="13"/>
  <c r="I103" i="13"/>
  <c r="K103" i="13"/>
  <c r="J106" i="13"/>
  <c r="I106" i="13"/>
  <c r="K106" i="13"/>
  <c r="J108" i="13"/>
  <c r="I108" i="13"/>
  <c r="K108" i="13"/>
  <c r="J110" i="13"/>
  <c r="I110" i="13"/>
  <c r="H118" i="13"/>
  <c r="K110" i="13"/>
  <c r="J112" i="13"/>
  <c r="I112" i="13"/>
  <c r="K112" i="13"/>
  <c r="J114" i="13"/>
  <c r="I114" i="13"/>
  <c r="K114" i="13"/>
  <c r="J116" i="13"/>
  <c r="I116" i="13"/>
  <c r="K116" i="13"/>
  <c r="J121" i="13"/>
  <c r="I121" i="13"/>
  <c r="K121" i="13"/>
  <c r="J123" i="13"/>
  <c r="I123" i="13"/>
  <c r="K123" i="13"/>
  <c r="J125" i="13"/>
  <c r="I125" i="13"/>
  <c r="K125" i="13"/>
  <c r="J127" i="13"/>
  <c r="I127" i="13"/>
  <c r="K127" i="13"/>
  <c r="J129" i="13"/>
  <c r="I129" i="13"/>
  <c r="K129" i="13"/>
  <c r="J131" i="13"/>
  <c r="I131" i="13"/>
  <c r="K131" i="13"/>
  <c r="J134" i="13"/>
  <c r="I134" i="13"/>
  <c r="K134" i="13"/>
  <c r="J136" i="13"/>
  <c r="I136" i="13"/>
  <c r="K136" i="13"/>
  <c r="J138" i="13"/>
  <c r="I138" i="13"/>
  <c r="H146" i="13"/>
  <c r="K138" i="13"/>
  <c r="J140" i="13"/>
  <c r="I140" i="13"/>
  <c r="K140" i="13"/>
  <c r="J142" i="13"/>
  <c r="I142" i="13"/>
  <c r="K142" i="13"/>
  <c r="J144" i="13"/>
  <c r="I144" i="13"/>
  <c r="K144" i="13"/>
  <c r="J149" i="13"/>
  <c r="I149" i="13"/>
  <c r="K149" i="13"/>
  <c r="J151" i="13"/>
  <c r="I151" i="13"/>
  <c r="K151" i="13"/>
  <c r="J153" i="13"/>
  <c r="I153" i="13"/>
  <c r="K153" i="13"/>
  <c r="J155" i="13"/>
  <c r="I155" i="13"/>
  <c r="K155" i="13"/>
  <c r="J157" i="13"/>
  <c r="I157" i="13"/>
  <c r="K157" i="13"/>
  <c r="J159" i="13"/>
  <c r="I159" i="13"/>
  <c r="K159" i="13"/>
  <c r="S55" i="12"/>
  <c r="T55" i="12"/>
  <c r="V55" i="12"/>
  <c r="S52" i="12"/>
  <c r="T52" i="12"/>
  <c r="V52" i="12"/>
  <c r="K46" i="12"/>
  <c r="L46" i="12"/>
  <c r="I46" i="12"/>
  <c r="J46" i="12"/>
  <c r="S45" i="12"/>
  <c r="T45" i="12"/>
  <c r="V45" i="12"/>
  <c r="V41" i="12"/>
  <c r="S41" i="12"/>
  <c r="T41" i="12"/>
  <c r="K41" i="12"/>
  <c r="I41" i="12"/>
  <c r="J41" i="12"/>
  <c r="L41" i="12"/>
  <c r="K37" i="12"/>
  <c r="L37" i="12"/>
  <c r="I37" i="12"/>
  <c r="J37" i="12"/>
  <c r="S36" i="12"/>
  <c r="T36" i="12"/>
  <c r="V36" i="12"/>
  <c r="V32" i="12"/>
  <c r="S32" i="12"/>
  <c r="T32" i="12"/>
  <c r="K32" i="12"/>
  <c r="I32" i="12"/>
  <c r="J32" i="12"/>
  <c r="L32" i="12"/>
  <c r="K28" i="12"/>
  <c r="L28" i="12"/>
  <c r="I28" i="12"/>
  <c r="J28" i="12"/>
  <c r="S27" i="12"/>
  <c r="T27" i="12"/>
  <c r="V27" i="12"/>
  <c r="V25" i="12"/>
  <c r="S25" i="12"/>
  <c r="T25" i="12"/>
  <c r="L24" i="12"/>
  <c r="K24" i="12"/>
  <c r="I24" i="12"/>
  <c r="J24" i="12"/>
  <c r="V22" i="12"/>
  <c r="S22" i="12"/>
  <c r="T22" i="12"/>
  <c r="L21" i="12"/>
  <c r="K21" i="12"/>
  <c r="I21" i="12"/>
  <c r="J21" i="12"/>
  <c r="V19" i="12"/>
  <c r="S19" i="12"/>
  <c r="T19" i="12"/>
  <c r="L18" i="12"/>
  <c r="K18" i="12"/>
  <c r="I18" i="12"/>
  <c r="J18" i="12"/>
  <c r="V16" i="12"/>
  <c r="S16" i="12"/>
  <c r="T16" i="12"/>
  <c r="L15" i="12"/>
  <c r="K15" i="12"/>
  <c r="I15" i="12"/>
  <c r="J15" i="12"/>
  <c r="L13" i="12"/>
  <c r="K13" i="12"/>
  <c r="I13" i="12"/>
  <c r="J13" i="12"/>
  <c r="L11" i="12"/>
  <c r="K11" i="12"/>
  <c r="I11" i="12"/>
  <c r="J11" i="12"/>
  <c r="L108" i="10"/>
  <c r="L105" i="10"/>
  <c r="L64" i="10"/>
  <c r="L61" i="10"/>
  <c r="I29" i="10"/>
  <c r="L85" i="10"/>
  <c r="L82" i="10"/>
  <c r="L81" i="10"/>
  <c r="L80" i="10"/>
  <c r="L79" i="10"/>
  <c r="L78" i="10"/>
  <c r="L77" i="10"/>
  <c r="L76" i="10"/>
  <c r="L75" i="10"/>
  <c r="L41" i="10"/>
  <c r="L38" i="10"/>
  <c r="L37" i="10"/>
  <c r="L36" i="10"/>
  <c r="L35" i="10"/>
  <c r="L34" i="10"/>
  <c r="L33" i="10"/>
  <c r="L32" i="10"/>
  <c r="L31" i="10"/>
  <c r="L107" i="10"/>
  <c r="L104" i="10"/>
  <c r="L103" i="10"/>
  <c r="L102" i="10"/>
  <c r="L101" i="10"/>
  <c r="L100" i="10"/>
  <c r="L99" i="10"/>
  <c r="L98" i="10"/>
  <c r="L97" i="10"/>
  <c r="L63" i="10"/>
  <c r="L60" i="10"/>
  <c r="L59" i="10"/>
  <c r="L58" i="10"/>
  <c r="L57" i="10"/>
  <c r="L56" i="10"/>
  <c r="L55" i="10"/>
  <c r="L54" i="10"/>
  <c r="L53" i="10"/>
  <c r="L87" i="10"/>
  <c r="L84" i="10"/>
  <c r="L43" i="10"/>
  <c r="L40" i="10"/>
  <c r="L30" i="10"/>
  <c r="L106" i="10"/>
  <c r="L65" i="10"/>
  <c r="L86" i="10"/>
  <c r="L39" i="10"/>
  <c r="L109" i="10"/>
  <c r="L62" i="10"/>
  <c r="L83" i="10"/>
  <c r="L42" i="10"/>
  <c r="H109" i="10"/>
  <c r="H106" i="10"/>
  <c r="H108" i="10"/>
  <c r="H105" i="10"/>
  <c r="H96" i="10"/>
  <c r="E95" i="10"/>
  <c r="H103" i="10"/>
  <c r="H100" i="10"/>
  <c r="H97" i="10"/>
  <c r="H104" i="10"/>
  <c r="H101" i="10"/>
  <c r="H98" i="10"/>
  <c r="H107" i="10"/>
  <c r="H102" i="10"/>
  <c r="H99" i="10"/>
  <c r="H21" i="10"/>
  <c r="H18" i="10"/>
  <c r="H20" i="10"/>
  <c r="H17" i="10"/>
  <c r="H8" i="10"/>
  <c r="E7" i="10"/>
  <c r="H15" i="10"/>
  <c r="H12" i="10"/>
  <c r="H9" i="10"/>
  <c r="H16" i="10"/>
  <c r="H13" i="10"/>
  <c r="H10" i="10"/>
  <c r="H19" i="10"/>
  <c r="H14" i="10"/>
  <c r="H11" i="10"/>
  <c r="L65" i="8"/>
  <c r="L62" i="8"/>
  <c r="L52" i="8"/>
  <c r="L63" i="8"/>
  <c r="L60" i="8"/>
  <c r="L59" i="8"/>
  <c r="L58" i="8"/>
  <c r="L57" i="8"/>
  <c r="L56" i="8"/>
  <c r="L55" i="8"/>
  <c r="L54" i="8"/>
  <c r="L53" i="8"/>
  <c r="L87" i="8"/>
  <c r="L64" i="8"/>
  <c r="L61" i="8"/>
  <c r="S43" i="6"/>
  <c r="R43" i="6"/>
  <c r="Q43" i="6"/>
  <c r="J41" i="6"/>
  <c r="I41" i="6"/>
  <c r="K41" i="6"/>
  <c r="S37" i="6"/>
  <c r="R37" i="6"/>
  <c r="Q37" i="6"/>
  <c r="K35" i="6"/>
  <c r="J35" i="6"/>
  <c r="I35" i="6"/>
  <c r="S31" i="6"/>
  <c r="R31" i="6"/>
  <c r="Q31" i="6"/>
  <c r="K29" i="6"/>
  <c r="J29" i="6"/>
  <c r="I29" i="6"/>
  <c r="R25" i="6"/>
  <c r="Q25" i="6"/>
  <c r="S25" i="6"/>
  <c r="K23" i="6"/>
  <c r="J23" i="6"/>
  <c r="I23" i="6"/>
  <c r="S19" i="6"/>
  <c r="R19" i="6"/>
  <c r="Q19" i="6"/>
  <c r="J17" i="6"/>
  <c r="I17" i="6"/>
  <c r="K17" i="6"/>
  <c r="J16" i="6"/>
  <c r="I16" i="6"/>
  <c r="K16" i="6"/>
  <c r="S12" i="6"/>
  <c r="R12" i="6"/>
  <c r="Q12" i="6"/>
  <c r="K10" i="6"/>
  <c r="J10" i="6"/>
  <c r="I10" i="6"/>
  <c r="K50" i="5"/>
  <c r="M50" i="5"/>
  <c r="L50" i="5"/>
  <c r="J50" i="5"/>
  <c r="I50" i="5"/>
  <c r="M48" i="5"/>
  <c r="L48" i="5"/>
  <c r="J48" i="5"/>
  <c r="I48" i="5"/>
  <c r="K48" i="5"/>
  <c r="M46" i="5"/>
  <c r="K46" i="5"/>
  <c r="L46" i="5"/>
  <c r="J46" i="5"/>
  <c r="I46" i="5"/>
  <c r="M44" i="5"/>
  <c r="L44" i="5"/>
  <c r="J44" i="5"/>
  <c r="I44" i="5"/>
  <c r="K44" i="5"/>
  <c r="M42" i="5"/>
  <c r="L42" i="5"/>
  <c r="J42" i="5"/>
  <c r="I42" i="5"/>
  <c r="K42" i="5"/>
  <c r="K40" i="5"/>
  <c r="M40" i="5"/>
  <c r="L40" i="5"/>
  <c r="J40" i="5"/>
  <c r="I40" i="5"/>
  <c r="K38" i="5"/>
  <c r="M38" i="5"/>
  <c r="L38" i="5"/>
  <c r="J38" i="5"/>
  <c r="I38" i="5"/>
  <c r="M36" i="5"/>
  <c r="L36" i="5"/>
  <c r="K36" i="5"/>
  <c r="J36" i="5"/>
  <c r="I36" i="5"/>
  <c r="M34" i="5"/>
  <c r="K34" i="5"/>
  <c r="L34" i="5"/>
  <c r="J34" i="5"/>
  <c r="I34" i="5"/>
  <c r="M32" i="5"/>
  <c r="K32" i="5"/>
  <c r="L32" i="5"/>
  <c r="J32" i="5"/>
  <c r="I32" i="5"/>
  <c r="M30" i="5"/>
  <c r="L30" i="5"/>
  <c r="K30" i="5"/>
  <c r="J30" i="5"/>
  <c r="I30" i="5"/>
  <c r="K28" i="5"/>
  <c r="M28" i="5"/>
  <c r="L28" i="5"/>
  <c r="J28" i="5"/>
  <c r="I28" i="5"/>
  <c r="M26" i="5"/>
  <c r="L26" i="5"/>
  <c r="K26" i="5"/>
  <c r="J26" i="5"/>
  <c r="I26" i="5"/>
  <c r="K24" i="5"/>
  <c r="M24" i="5"/>
  <c r="L24" i="5"/>
  <c r="J24" i="5"/>
  <c r="I24" i="5"/>
  <c r="M22" i="5"/>
  <c r="L22" i="5"/>
  <c r="J22" i="5"/>
  <c r="I22" i="5"/>
  <c r="K22" i="5"/>
  <c r="M20" i="5"/>
  <c r="K20" i="5"/>
  <c r="L20" i="5"/>
  <c r="J20" i="5"/>
  <c r="I20" i="5"/>
  <c r="M18" i="5"/>
  <c r="L18" i="5"/>
  <c r="J18" i="5"/>
  <c r="I18" i="5"/>
  <c r="K18" i="5"/>
  <c r="U13" i="5"/>
  <c r="W13" i="5"/>
  <c r="V13" i="5"/>
  <c r="T13" i="5"/>
  <c r="S13" i="5"/>
  <c r="W11" i="5"/>
  <c r="V11" i="5"/>
  <c r="U11" i="5"/>
  <c r="T11" i="5"/>
  <c r="S11" i="5"/>
  <c r="W9" i="5"/>
  <c r="V9" i="5"/>
  <c r="U9" i="5"/>
  <c r="T9" i="5"/>
  <c r="S9" i="5"/>
  <c r="U7" i="5"/>
  <c r="W7" i="5"/>
  <c r="V7" i="5"/>
  <c r="T7" i="5"/>
  <c r="S7" i="5"/>
  <c r="F195" i="3"/>
  <c r="H194" i="3"/>
  <c r="F192" i="3"/>
  <c r="H191" i="3"/>
  <c r="F189" i="3"/>
  <c r="H188" i="3"/>
  <c r="F186" i="3"/>
  <c r="H123" i="3"/>
  <c r="F121" i="3"/>
  <c r="H120" i="3"/>
  <c r="F118" i="3"/>
  <c r="H117" i="3"/>
  <c r="F115" i="3"/>
  <c r="H114" i="3"/>
  <c r="K53" i="3"/>
  <c r="J53" i="3"/>
  <c r="K47" i="3"/>
  <c r="J47" i="3"/>
  <c r="K41" i="3"/>
  <c r="J41" i="3"/>
  <c r="F68" i="2"/>
  <c r="K41" i="2"/>
  <c r="J41" i="2"/>
  <c r="E43" i="2"/>
  <c r="G42" i="2"/>
  <c r="K38" i="2"/>
  <c r="L38" i="2"/>
  <c r="J38" i="2"/>
  <c r="K35" i="2"/>
  <c r="L35" i="2"/>
  <c r="J35" i="2"/>
  <c r="L32" i="2"/>
  <c r="K32" i="2"/>
  <c r="J32" i="2"/>
  <c r="K20" i="2"/>
  <c r="J20" i="2"/>
  <c r="L15" i="2"/>
  <c r="I18" i="2"/>
  <c r="K15" i="2"/>
  <c r="J15" i="2"/>
  <c r="L12" i="2"/>
  <c r="K12" i="2"/>
  <c r="J12" i="2"/>
  <c r="L9" i="2"/>
  <c r="K9" i="2"/>
  <c r="J9" i="2"/>
  <c r="U16" i="5"/>
  <c r="T16" i="5"/>
  <c r="S16" i="5"/>
  <c r="W16" i="5"/>
  <c r="V16" i="5"/>
  <c r="U8" i="5"/>
  <c r="T8" i="5"/>
  <c r="S8" i="5"/>
  <c r="W8" i="5"/>
  <c r="V8" i="5"/>
  <c r="E123" i="3"/>
  <c r="E114" i="3"/>
  <c r="J283" i="8"/>
  <c r="J280" i="8"/>
  <c r="J279" i="8"/>
  <c r="J278" i="8"/>
  <c r="J277" i="8"/>
  <c r="J276" i="8"/>
  <c r="J275" i="8"/>
  <c r="J274" i="8"/>
  <c r="J273" i="8"/>
  <c r="J262" i="8"/>
  <c r="J259" i="8"/>
  <c r="J241" i="8"/>
  <c r="J238" i="8"/>
  <c r="J217" i="8"/>
  <c r="J214" i="8"/>
  <c r="J213" i="8"/>
  <c r="J212" i="8"/>
  <c r="J211" i="8"/>
  <c r="J210" i="8"/>
  <c r="J209" i="8"/>
  <c r="J208" i="8"/>
  <c r="J207" i="8"/>
  <c r="J196" i="8"/>
  <c r="I249" i="8"/>
  <c r="J250" i="8" s="1"/>
  <c r="I183" i="8"/>
  <c r="J184" i="8" s="1"/>
  <c r="J285" i="8"/>
  <c r="J282" i="8"/>
  <c r="J261" i="8"/>
  <c r="J258" i="8"/>
  <c r="J257" i="8"/>
  <c r="J256" i="8"/>
  <c r="J255" i="8"/>
  <c r="I227" i="8"/>
  <c r="J228" i="8" s="1"/>
  <c r="I161" i="8"/>
  <c r="J162" i="8" s="1"/>
  <c r="J284" i="8"/>
  <c r="J237" i="8"/>
  <c r="J219" i="8"/>
  <c r="J174" i="8"/>
  <c r="J173" i="8"/>
  <c r="J168" i="8"/>
  <c r="J165" i="8"/>
  <c r="J150" i="8"/>
  <c r="J149" i="8"/>
  <c r="J143" i="8"/>
  <c r="J129" i="8"/>
  <c r="J126" i="8"/>
  <c r="J125" i="8"/>
  <c r="J124" i="8"/>
  <c r="J123" i="8"/>
  <c r="J122" i="8"/>
  <c r="J121" i="8"/>
  <c r="J120" i="8"/>
  <c r="J119" i="8"/>
  <c r="J108" i="8"/>
  <c r="J105" i="8"/>
  <c r="J260" i="8"/>
  <c r="J254" i="8"/>
  <c r="J253" i="8"/>
  <c r="J252" i="8"/>
  <c r="J251" i="8"/>
  <c r="J239" i="8"/>
  <c r="J215" i="8"/>
  <c r="J195" i="8"/>
  <c r="J194" i="8"/>
  <c r="J190" i="8"/>
  <c r="J187" i="8"/>
  <c r="J172" i="8"/>
  <c r="J148" i="8"/>
  <c r="J145" i="8"/>
  <c r="I95" i="8"/>
  <c r="J96" i="8" s="1"/>
  <c r="I51" i="8"/>
  <c r="J8" i="8"/>
  <c r="J192" i="8"/>
  <c r="J189" i="8"/>
  <c r="J147" i="8"/>
  <c r="I205" i="8"/>
  <c r="J206" i="8" s="1"/>
  <c r="J197" i="8"/>
  <c r="J193" i="8"/>
  <c r="J171" i="8"/>
  <c r="J170" i="8"/>
  <c r="J167" i="8"/>
  <c r="J164" i="8"/>
  <c r="J141" i="8"/>
  <c r="J130" i="8"/>
  <c r="J127" i="8"/>
  <c r="J109" i="8"/>
  <c r="J106" i="8"/>
  <c r="G7" i="8"/>
  <c r="J263" i="8"/>
  <c r="J216" i="8"/>
  <c r="J144" i="8"/>
  <c r="J281" i="8"/>
  <c r="J236" i="8"/>
  <c r="J235" i="8"/>
  <c r="J234" i="8"/>
  <c r="J233" i="8"/>
  <c r="J232" i="8"/>
  <c r="J231" i="8"/>
  <c r="J230" i="8"/>
  <c r="J229" i="8"/>
  <c r="J218" i="8"/>
  <c r="J169" i="8"/>
  <c r="J166" i="8"/>
  <c r="J163" i="8"/>
  <c r="J153" i="8"/>
  <c r="J152" i="8"/>
  <c r="J142" i="8"/>
  <c r="J131" i="8"/>
  <c r="J128" i="8"/>
  <c r="J107" i="8"/>
  <c r="J104" i="8"/>
  <c r="J103" i="8"/>
  <c r="J102" i="8"/>
  <c r="J101" i="8"/>
  <c r="J100" i="8"/>
  <c r="J99" i="8"/>
  <c r="J98" i="8"/>
  <c r="J97" i="8"/>
  <c r="I73" i="8"/>
  <c r="I29" i="8"/>
  <c r="J30" i="8" s="1"/>
  <c r="I271" i="8"/>
  <c r="J272" i="8" s="1"/>
  <c r="J191" i="8"/>
  <c r="J188" i="8"/>
  <c r="J185" i="8"/>
  <c r="J175" i="8"/>
  <c r="J151" i="8"/>
  <c r="J146" i="8"/>
  <c r="I139" i="8"/>
  <c r="J140" i="8" s="1"/>
  <c r="J240" i="8"/>
  <c r="J186" i="8"/>
  <c r="I117" i="8"/>
  <c r="J118" i="8" s="1"/>
  <c r="Q50" i="6"/>
  <c r="S50" i="6"/>
  <c r="R50" i="6"/>
  <c r="I48" i="6"/>
  <c r="K48" i="6"/>
  <c r="J48" i="6"/>
  <c r="Q44" i="6"/>
  <c r="S44" i="6"/>
  <c r="R44" i="6"/>
  <c r="I42" i="6"/>
  <c r="K42" i="6"/>
  <c r="J42" i="6"/>
  <c r="Q38" i="6"/>
  <c r="S38" i="6"/>
  <c r="R38" i="6"/>
  <c r="I36" i="6"/>
  <c r="K36" i="6"/>
  <c r="J36" i="6"/>
  <c r="Q32" i="6"/>
  <c r="S32" i="6"/>
  <c r="R32" i="6"/>
  <c r="I30" i="6"/>
  <c r="K30" i="6"/>
  <c r="J30" i="6"/>
  <c r="Q26" i="6"/>
  <c r="S26" i="6"/>
  <c r="R26" i="6"/>
  <c r="I24" i="6"/>
  <c r="K24" i="6"/>
  <c r="J24" i="6"/>
  <c r="Q20" i="6"/>
  <c r="S20" i="6"/>
  <c r="R20" i="6"/>
  <c r="I18" i="6"/>
  <c r="K18" i="6"/>
  <c r="J18" i="6"/>
  <c r="Q13" i="6"/>
  <c r="S13" i="6"/>
  <c r="R13" i="6"/>
  <c r="I11" i="6"/>
  <c r="K11" i="6"/>
  <c r="J11" i="6"/>
  <c r="Q7" i="6"/>
  <c r="S7" i="6"/>
  <c r="R7" i="6"/>
  <c r="I16" i="5"/>
  <c r="M16" i="5"/>
  <c r="K16" i="5"/>
  <c r="J16" i="5"/>
  <c r="L16" i="5"/>
  <c r="I14" i="5"/>
  <c r="M14" i="5"/>
  <c r="K14" i="5"/>
  <c r="L14" i="5"/>
  <c r="J14" i="5"/>
  <c r="I12" i="5"/>
  <c r="M12" i="5"/>
  <c r="K12" i="5"/>
  <c r="L12" i="5"/>
  <c r="J12" i="5"/>
  <c r="I10" i="5"/>
  <c r="L10" i="5"/>
  <c r="M10" i="5"/>
  <c r="K10" i="5"/>
  <c r="J10" i="5"/>
  <c r="I8" i="5"/>
  <c r="M8" i="5"/>
  <c r="K8" i="5"/>
  <c r="L8" i="5"/>
  <c r="J8" i="5"/>
  <c r="J217" i="3"/>
  <c r="L217" i="3"/>
  <c r="K217" i="3"/>
  <c r="J214" i="3"/>
  <c r="L214" i="3"/>
  <c r="K214" i="3"/>
  <c r="J211" i="3"/>
  <c r="L211" i="3"/>
  <c r="K211" i="3"/>
  <c r="J208" i="3"/>
  <c r="L208" i="3"/>
  <c r="K208" i="3"/>
  <c r="J185" i="3"/>
  <c r="I196" i="3"/>
  <c r="L185" i="3"/>
  <c r="K185" i="3"/>
  <c r="E195" i="3"/>
  <c r="G194" i="3"/>
  <c r="J182" i="3"/>
  <c r="I193" i="3"/>
  <c r="L182" i="3"/>
  <c r="K182" i="3"/>
  <c r="E192" i="3"/>
  <c r="G191" i="3"/>
  <c r="J179" i="3"/>
  <c r="I190" i="3"/>
  <c r="L179" i="3"/>
  <c r="K179" i="3"/>
  <c r="E189" i="3"/>
  <c r="G188" i="3"/>
  <c r="J176" i="3"/>
  <c r="I187" i="3"/>
  <c r="L176" i="3"/>
  <c r="K176" i="3"/>
  <c r="E186" i="3"/>
  <c r="J173" i="3"/>
  <c r="L173" i="3"/>
  <c r="K173" i="3"/>
  <c r="J170" i="3"/>
  <c r="L170" i="3"/>
  <c r="K170" i="3"/>
  <c r="J167" i="3"/>
  <c r="L167" i="3"/>
  <c r="K167" i="3"/>
  <c r="J164" i="3"/>
  <c r="L164" i="3"/>
  <c r="K164" i="3"/>
  <c r="J161" i="3"/>
  <c r="L161" i="3"/>
  <c r="K161" i="3"/>
  <c r="J158" i="3"/>
  <c r="L158" i="3"/>
  <c r="K158" i="3"/>
  <c r="J155" i="3"/>
  <c r="L155" i="3"/>
  <c r="K155" i="3"/>
  <c r="J140" i="3"/>
  <c r="L140" i="3"/>
  <c r="K140" i="3"/>
  <c r="J137" i="3"/>
  <c r="L137" i="3"/>
  <c r="K137" i="3"/>
  <c r="G123" i="3"/>
  <c r="I122" i="3"/>
  <c r="J111" i="3"/>
  <c r="L111" i="3"/>
  <c r="K111" i="3"/>
  <c r="E121" i="3"/>
  <c r="G120" i="3"/>
  <c r="J108" i="3"/>
  <c r="I119" i="3"/>
  <c r="L108" i="3"/>
  <c r="K108" i="3"/>
  <c r="E118" i="3"/>
  <c r="G117" i="3"/>
  <c r="I116" i="3"/>
  <c r="J105" i="3"/>
  <c r="L105" i="3"/>
  <c r="K105" i="3"/>
  <c r="E115" i="3"/>
  <c r="G114" i="3"/>
  <c r="J102" i="3"/>
  <c r="L102" i="3"/>
  <c r="K102" i="3"/>
  <c r="I113" i="3"/>
  <c r="J99" i="3"/>
  <c r="L99" i="3"/>
  <c r="K99" i="3"/>
  <c r="J96" i="3"/>
  <c r="L96" i="3"/>
  <c r="K96" i="3"/>
  <c r="J93" i="3"/>
  <c r="L93" i="3"/>
  <c r="K93" i="3"/>
  <c r="J90" i="3"/>
  <c r="L90" i="3"/>
  <c r="K90" i="3"/>
  <c r="J87" i="3"/>
  <c r="L87" i="3"/>
  <c r="K87" i="3"/>
  <c r="J84" i="3"/>
  <c r="L84" i="3"/>
  <c r="K84" i="3"/>
  <c r="J81" i="3"/>
  <c r="L81" i="3"/>
  <c r="K81" i="3"/>
  <c r="J72" i="3"/>
  <c r="L72" i="3"/>
  <c r="K72" i="3"/>
  <c r="J69" i="3"/>
  <c r="L69" i="3"/>
  <c r="K69" i="3"/>
  <c r="J66" i="3"/>
  <c r="L66" i="3"/>
  <c r="K66" i="3"/>
  <c r="J63" i="3"/>
  <c r="L63" i="3"/>
  <c r="K63" i="3"/>
  <c r="J58" i="3"/>
  <c r="K58" i="3"/>
  <c r="J52" i="3"/>
  <c r="K52" i="3"/>
  <c r="J46" i="3"/>
  <c r="K46" i="3"/>
  <c r="J40" i="3"/>
  <c r="K40" i="3"/>
  <c r="J37" i="3"/>
  <c r="L37" i="3"/>
  <c r="K37" i="3"/>
  <c r="J34" i="3"/>
  <c r="L34" i="3"/>
  <c r="K34" i="3"/>
  <c r="J31" i="3"/>
  <c r="L31" i="3"/>
  <c r="K31" i="3"/>
  <c r="J28" i="3"/>
  <c r="L28" i="3"/>
  <c r="K28" i="3"/>
  <c r="J25" i="3"/>
  <c r="L25" i="3"/>
  <c r="K25" i="3"/>
  <c r="J22" i="3"/>
  <c r="L22" i="3"/>
  <c r="K22" i="3"/>
  <c r="J19" i="3"/>
  <c r="L19" i="3"/>
  <c r="K19" i="3"/>
  <c r="J16" i="3"/>
  <c r="L16" i="3"/>
  <c r="K16" i="3"/>
  <c r="J13" i="3"/>
  <c r="L13" i="3"/>
  <c r="K13" i="3"/>
  <c r="J10" i="3"/>
  <c r="L10" i="3"/>
  <c r="K10" i="3"/>
  <c r="J7" i="3"/>
  <c r="L7" i="3"/>
  <c r="K7" i="3"/>
  <c r="J66" i="2"/>
  <c r="I69" i="2"/>
  <c r="L66" i="2"/>
  <c r="K66" i="2"/>
  <c r="E68" i="2"/>
  <c r="J63" i="2"/>
  <c r="L63" i="2"/>
  <c r="K63" i="2"/>
  <c r="J60" i="2"/>
  <c r="L60" i="2"/>
  <c r="K60" i="2"/>
  <c r="F42" i="2"/>
  <c r="J19" i="2"/>
  <c r="K19" i="2"/>
  <c r="U14" i="5"/>
  <c r="T14" i="5"/>
  <c r="S14" i="5"/>
  <c r="W14" i="5"/>
  <c r="V14" i="5"/>
  <c r="U12" i="5"/>
  <c r="T12" i="5"/>
  <c r="S12" i="5"/>
  <c r="W12" i="5"/>
  <c r="V12" i="5"/>
  <c r="G196" i="3"/>
  <c r="K50" i="3"/>
  <c r="J50" i="3"/>
  <c r="K44" i="3"/>
  <c r="J44" i="3"/>
  <c r="L33" i="3"/>
  <c r="K33" i="3"/>
  <c r="J33" i="3"/>
  <c r="L30" i="3"/>
  <c r="K30" i="3"/>
  <c r="J30" i="3"/>
  <c r="L21" i="3"/>
  <c r="K21" i="3"/>
  <c r="J21" i="3"/>
  <c r="L18" i="3"/>
  <c r="K18" i="3"/>
  <c r="J18" i="3"/>
  <c r="N77" i="8"/>
  <c r="N75" i="8"/>
  <c r="N81" i="8"/>
  <c r="N79" i="8"/>
  <c r="N76" i="8"/>
  <c r="N74" i="8"/>
  <c r="N80" i="8"/>
  <c r="N78" i="8"/>
  <c r="R51" i="6"/>
  <c r="Q51" i="6"/>
  <c r="S51" i="6"/>
  <c r="J49" i="6"/>
  <c r="I49" i="6"/>
  <c r="K49" i="6"/>
  <c r="R45" i="6"/>
  <c r="Q45" i="6"/>
  <c r="S45" i="6"/>
  <c r="J43" i="6"/>
  <c r="I43" i="6"/>
  <c r="K43" i="6"/>
  <c r="R39" i="6"/>
  <c r="Q39" i="6"/>
  <c r="S39" i="6"/>
  <c r="J37" i="6"/>
  <c r="I37" i="6"/>
  <c r="K37" i="6"/>
  <c r="R33" i="6"/>
  <c r="Q33" i="6"/>
  <c r="S33" i="6"/>
  <c r="J31" i="6"/>
  <c r="I31" i="6"/>
  <c r="K31" i="6"/>
  <c r="R27" i="6"/>
  <c r="Q27" i="6"/>
  <c r="S27" i="6"/>
  <c r="J25" i="6"/>
  <c r="I25" i="6"/>
  <c r="K25" i="6"/>
  <c r="R21" i="6"/>
  <c r="Q21" i="6"/>
  <c r="S21" i="6"/>
  <c r="J19" i="6"/>
  <c r="I19" i="6"/>
  <c r="K19" i="6"/>
  <c r="R14" i="6"/>
  <c r="Q14" i="6"/>
  <c r="S14" i="6"/>
  <c r="J12" i="6"/>
  <c r="I12" i="6"/>
  <c r="K12" i="6"/>
  <c r="T52" i="5"/>
  <c r="S52" i="5"/>
  <c r="W52" i="5"/>
  <c r="V52" i="5"/>
  <c r="U52" i="5"/>
  <c r="T50" i="5"/>
  <c r="S50" i="5"/>
  <c r="W50" i="5"/>
  <c r="V50" i="5"/>
  <c r="U50" i="5"/>
  <c r="T48" i="5"/>
  <c r="S48" i="5"/>
  <c r="W48" i="5"/>
  <c r="V48" i="5"/>
  <c r="U48" i="5"/>
  <c r="T46" i="5"/>
  <c r="S46" i="5"/>
  <c r="W46" i="5"/>
  <c r="V46" i="5"/>
  <c r="U46" i="5"/>
  <c r="T44" i="5"/>
  <c r="S44" i="5"/>
  <c r="W44" i="5"/>
  <c r="V44" i="5"/>
  <c r="U44" i="5"/>
  <c r="T42" i="5"/>
  <c r="S42" i="5"/>
  <c r="W42" i="5"/>
  <c r="V42" i="5"/>
  <c r="U42" i="5"/>
  <c r="T40" i="5"/>
  <c r="W40" i="5"/>
  <c r="S40" i="5"/>
  <c r="V40" i="5"/>
  <c r="U40" i="5"/>
  <c r="T38" i="5"/>
  <c r="S38" i="5"/>
  <c r="W38" i="5"/>
  <c r="V38" i="5"/>
  <c r="U38" i="5"/>
  <c r="T36" i="5"/>
  <c r="S36" i="5"/>
  <c r="W36" i="5"/>
  <c r="V36" i="5"/>
  <c r="U36" i="5"/>
  <c r="T34" i="5"/>
  <c r="W34" i="5"/>
  <c r="S34" i="5"/>
  <c r="V34" i="5"/>
  <c r="U34" i="5"/>
  <c r="T32" i="5"/>
  <c r="S32" i="5"/>
  <c r="W32" i="5"/>
  <c r="V32" i="5"/>
  <c r="U32" i="5"/>
  <c r="T30" i="5"/>
  <c r="S30" i="5"/>
  <c r="W30" i="5"/>
  <c r="V30" i="5"/>
  <c r="U30" i="5"/>
  <c r="T28" i="5"/>
  <c r="S28" i="5"/>
  <c r="V28" i="5"/>
  <c r="U28" i="5"/>
  <c r="W28" i="5"/>
  <c r="T26" i="5"/>
  <c r="S26" i="5"/>
  <c r="V26" i="5"/>
  <c r="U26" i="5"/>
  <c r="W26" i="5"/>
  <c r="T24" i="5"/>
  <c r="S24" i="5"/>
  <c r="V24" i="5"/>
  <c r="U24" i="5"/>
  <c r="W24" i="5"/>
  <c r="T22" i="5"/>
  <c r="S22" i="5"/>
  <c r="V22" i="5"/>
  <c r="U22" i="5"/>
  <c r="W22" i="5"/>
  <c r="T20" i="5"/>
  <c r="S20" i="5"/>
  <c r="W20" i="5"/>
  <c r="V20" i="5"/>
  <c r="U20" i="5"/>
  <c r="T18" i="5"/>
  <c r="S18" i="5"/>
  <c r="V18" i="5"/>
  <c r="U18" i="5"/>
  <c r="W18" i="5"/>
  <c r="H196" i="3"/>
  <c r="F194" i="3"/>
  <c r="H193" i="3"/>
  <c r="F191" i="3"/>
  <c r="H190" i="3"/>
  <c r="F188" i="3"/>
  <c r="H187" i="3"/>
  <c r="F123" i="3"/>
  <c r="H122" i="3"/>
  <c r="F120" i="3"/>
  <c r="H119" i="3"/>
  <c r="F117" i="3"/>
  <c r="H116" i="3"/>
  <c r="F114" i="3"/>
  <c r="H113" i="3"/>
  <c r="K57" i="3"/>
  <c r="J57" i="3"/>
  <c r="K51" i="3"/>
  <c r="J51" i="3"/>
  <c r="K45" i="3"/>
  <c r="J45" i="3"/>
  <c r="H69" i="2"/>
  <c r="K51" i="2"/>
  <c r="J51" i="2"/>
  <c r="L51" i="2"/>
  <c r="K40" i="2"/>
  <c r="J40" i="2"/>
  <c r="I43" i="2"/>
  <c r="L40" i="2"/>
  <c r="E42" i="2"/>
  <c r="K37" i="2"/>
  <c r="J37" i="2"/>
  <c r="L37" i="2"/>
  <c r="K34" i="2"/>
  <c r="J34" i="2"/>
  <c r="L34" i="2"/>
  <c r="K23" i="2"/>
  <c r="J23" i="2"/>
  <c r="L23" i="2"/>
  <c r="K14" i="2"/>
  <c r="J14" i="2"/>
  <c r="L14" i="2"/>
  <c r="I17" i="2"/>
  <c r="K11" i="2"/>
  <c r="J11" i="2"/>
  <c r="L11" i="2"/>
  <c r="K8" i="2"/>
  <c r="J8" i="2"/>
  <c r="L8" i="2"/>
  <c r="K21" i="5"/>
  <c r="J21" i="5"/>
  <c r="I21" i="5"/>
  <c r="M21" i="5"/>
  <c r="L21" i="5"/>
  <c r="K19" i="5"/>
  <c r="J19" i="5"/>
  <c r="I19" i="5"/>
  <c r="M19" i="5"/>
  <c r="L19" i="5"/>
  <c r="U10" i="5"/>
  <c r="T10" i="5"/>
  <c r="S10" i="5"/>
  <c r="W10" i="5"/>
  <c r="V10" i="5"/>
  <c r="E120" i="3"/>
  <c r="E117" i="3"/>
  <c r="L39" i="3"/>
  <c r="K39" i="3"/>
  <c r="J39" i="3"/>
  <c r="L15" i="3"/>
  <c r="K15" i="3"/>
  <c r="J15" i="3"/>
  <c r="L12" i="3"/>
  <c r="K12" i="3"/>
  <c r="J12" i="3"/>
  <c r="J63" i="10"/>
  <c r="J60" i="10"/>
  <c r="J59" i="10"/>
  <c r="J58" i="10"/>
  <c r="J57" i="10"/>
  <c r="J56" i="10"/>
  <c r="J55" i="10"/>
  <c r="J54" i="10"/>
  <c r="J53" i="10"/>
  <c r="J65" i="10"/>
  <c r="J62" i="10"/>
  <c r="G51" i="10"/>
  <c r="J52" i="10"/>
  <c r="J61" i="10"/>
  <c r="J64" i="10"/>
  <c r="K51" i="6"/>
  <c r="J51" i="6"/>
  <c r="I51" i="6"/>
  <c r="S47" i="6"/>
  <c r="Q47" i="6"/>
  <c r="R47" i="6"/>
  <c r="I45" i="6"/>
  <c r="K45" i="6"/>
  <c r="J45" i="6"/>
  <c r="S41" i="6"/>
  <c r="R41" i="6"/>
  <c r="Q41" i="6"/>
  <c r="K39" i="6"/>
  <c r="J39" i="6"/>
  <c r="I39" i="6"/>
  <c r="S35" i="6"/>
  <c r="R35" i="6"/>
  <c r="Q35" i="6"/>
  <c r="K33" i="6"/>
  <c r="J33" i="6"/>
  <c r="I33" i="6"/>
  <c r="Q29" i="6"/>
  <c r="S29" i="6"/>
  <c r="R29" i="6"/>
  <c r="K27" i="6"/>
  <c r="J27" i="6"/>
  <c r="I27" i="6"/>
  <c r="Q23" i="6"/>
  <c r="S23" i="6"/>
  <c r="R23" i="6"/>
  <c r="K21" i="6"/>
  <c r="J21" i="6"/>
  <c r="I21" i="6"/>
  <c r="S17" i="6"/>
  <c r="R17" i="6"/>
  <c r="Q17" i="6"/>
  <c r="S16" i="6"/>
  <c r="R16" i="6"/>
  <c r="Q16" i="6"/>
  <c r="K14" i="6"/>
  <c r="J14" i="6"/>
  <c r="I14" i="6"/>
  <c r="S10" i="6"/>
  <c r="Q10" i="6"/>
  <c r="R10" i="6"/>
  <c r="K8" i="6"/>
  <c r="I8" i="6"/>
  <c r="J8" i="6"/>
  <c r="L15" i="5"/>
  <c r="I15" i="5"/>
  <c r="K15" i="5"/>
  <c r="J15" i="5"/>
  <c r="M15" i="5"/>
  <c r="L13" i="5"/>
  <c r="K13" i="5"/>
  <c r="I13" i="5"/>
  <c r="J13" i="5"/>
  <c r="M13" i="5"/>
  <c r="L11" i="5"/>
  <c r="I11" i="5"/>
  <c r="K11" i="5"/>
  <c r="J11" i="5"/>
  <c r="M11" i="5"/>
  <c r="L9" i="5"/>
  <c r="K9" i="5"/>
  <c r="J9" i="5"/>
  <c r="I9" i="5"/>
  <c r="M9" i="5"/>
  <c r="L7" i="5"/>
  <c r="K7" i="5"/>
  <c r="J7" i="5"/>
  <c r="I7" i="5"/>
  <c r="M7" i="5"/>
  <c r="F196" i="3"/>
  <c r="H195" i="3"/>
  <c r="F193" i="3"/>
  <c r="H192" i="3"/>
  <c r="F190" i="3"/>
  <c r="H189" i="3"/>
  <c r="F187" i="3"/>
  <c r="H186" i="3"/>
  <c r="K61" i="3"/>
  <c r="J61" i="3"/>
  <c r="K55" i="3"/>
  <c r="J55" i="3"/>
  <c r="J49" i="3"/>
  <c r="K49" i="3"/>
  <c r="K43" i="3"/>
  <c r="J43" i="3"/>
  <c r="L50" i="2"/>
  <c r="K50" i="2"/>
  <c r="J50" i="2"/>
  <c r="L39" i="2"/>
  <c r="J39" i="2"/>
  <c r="K39" i="2"/>
  <c r="I42" i="2"/>
  <c r="L36" i="2"/>
  <c r="K36" i="2"/>
  <c r="J36" i="2"/>
  <c r="L33" i="2"/>
  <c r="J33" i="2"/>
  <c r="K33" i="2"/>
  <c r="L71" i="3"/>
  <c r="K71" i="3"/>
  <c r="J71" i="3"/>
  <c r="L62" i="3"/>
  <c r="K62" i="3"/>
  <c r="J62" i="3"/>
  <c r="L27" i="3"/>
  <c r="K27" i="3"/>
  <c r="J27" i="3"/>
  <c r="N59" i="8"/>
  <c r="N58" i="8"/>
  <c r="N57" i="8"/>
  <c r="N56" i="8"/>
  <c r="N55" i="8"/>
  <c r="N54" i="8"/>
  <c r="N53" i="8"/>
  <c r="N52" i="8"/>
  <c r="K52" i="6"/>
  <c r="I52" i="6"/>
  <c r="J52" i="6"/>
  <c r="R48" i="6"/>
  <c r="S48" i="6"/>
  <c r="Q48" i="6"/>
  <c r="K46" i="6"/>
  <c r="J46" i="6"/>
  <c r="I46" i="6"/>
  <c r="R42" i="6"/>
  <c r="S42" i="6"/>
  <c r="Q42" i="6"/>
  <c r="J40" i="6"/>
  <c r="K40" i="6"/>
  <c r="I40" i="6"/>
  <c r="R36" i="6"/>
  <c r="S36" i="6"/>
  <c r="Q36" i="6"/>
  <c r="J34" i="6"/>
  <c r="K34" i="6"/>
  <c r="I34" i="6"/>
  <c r="S30" i="6"/>
  <c r="R30" i="6"/>
  <c r="Q30" i="6"/>
  <c r="K28" i="6"/>
  <c r="J28" i="6"/>
  <c r="I28" i="6"/>
  <c r="S24" i="6"/>
  <c r="Q24" i="6"/>
  <c r="R24" i="6"/>
  <c r="K22" i="6"/>
  <c r="J22" i="6"/>
  <c r="I22" i="6"/>
  <c r="S18" i="6"/>
  <c r="Q18" i="6"/>
  <c r="R18" i="6"/>
  <c r="J15" i="6"/>
  <c r="K15" i="6"/>
  <c r="I15" i="6"/>
  <c r="R11" i="6"/>
  <c r="S11" i="6"/>
  <c r="Q11" i="6"/>
  <c r="J9" i="6"/>
  <c r="K9" i="6"/>
  <c r="I9" i="6"/>
  <c r="W51" i="5"/>
  <c r="V51" i="5"/>
  <c r="U51" i="5"/>
  <c r="T51" i="5"/>
  <c r="S51" i="5"/>
  <c r="W49" i="5"/>
  <c r="V49" i="5"/>
  <c r="T49" i="5"/>
  <c r="U49" i="5"/>
  <c r="S49" i="5"/>
  <c r="W47" i="5"/>
  <c r="T47" i="5"/>
  <c r="V47" i="5"/>
  <c r="U47" i="5"/>
  <c r="S47" i="5"/>
  <c r="W45" i="5"/>
  <c r="V45" i="5"/>
  <c r="T45" i="5"/>
  <c r="U45" i="5"/>
  <c r="S45" i="5"/>
  <c r="W43" i="5"/>
  <c r="T43" i="5"/>
  <c r="V43" i="5"/>
  <c r="U43" i="5"/>
  <c r="S43" i="5"/>
  <c r="W41" i="5"/>
  <c r="V41" i="5"/>
  <c r="U41" i="5"/>
  <c r="S41" i="5"/>
  <c r="T41" i="5"/>
  <c r="W39" i="5"/>
  <c r="T39" i="5"/>
  <c r="V39" i="5"/>
  <c r="U39" i="5"/>
  <c r="S39" i="5"/>
  <c r="W37" i="5"/>
  <c r="T37" i="5"/>
  <c r="V37" i="5"/>
  <c r="U37" i="5"/>
  <c r="S37" i="5"/>
  <c r="W35" i="5"/>
  <c r="V35" i="5"/>
  <c r="U35" i="5"/>
  <c r="S35" i="5"/>
  <c r="T35" i="5"/>
  <c r="W33" i="5"/>
  <c r="V33" i="5"/>
  <c r="T33" i="5"/>
  <c r="U33" i="5"/>
  <c r="S33" i="5"/>
  <c r="W31" i="5"/>
  <c r="V31" i="5"/>
  <c r="U31" i="5"/>
  <c r="T31" i="5"/>
  <c r="S31" i="5"/>
  <c r="W29" i="5"/>
  <c r="T29" i="5"/>
  <c r="V29" i="5"/>
  <c r="U29" i="5"/>
  <c r="S29" i="5"/>
  <c r="W27" i="5"/>
  <c r="T27" i="5"/>
  <c r="V27" i="5"/>
  <c r="U27" i="5"/>
  <c r="S27" i="5"/>
  <c r="W25" i="5"/>
  <c r="V25" i="5"/>
  <c r="T25" i="5"/>
  <c r="U25" i="5"/>
  <c r="S25" i="5"/>
  <c r="W23" i="5"/>
  <c r="V23" i="5"/>
  <c r="U23" i="5"/>
  <c r="T23" i="5"/>
  <c r="S23" i="5"/>
  <c r="W21" i="5"/>
  <c r="V21" i="5"/>
  <c r="U21" i="5"/>
  <c r="T21" i="5"/>
  <c r="S21" i="5"/>
  <c r="W19" i="5"/>
  <c r="V19" i="5"/>
  <c r="U19" i="5"/>
  <c r="T19" i="5"/>
  <c r="S19" i="5"/>
  <c r="W17" i="5"/>
  <c r="V17" i="5"/>
  <c r="U17" i="5"/>
  <c r="S17" i="5"/>
  <c r="T17" i="5"/>
  <c r="K218" i="3"/>
  <c r="L218" i="3"/>
  <c r="J218" i="3"/>
  <c r="K215" i="3"/>
  <c r="L215" i="3"/>
  <c r="J215" i="3"/>
  <c r="K212" i="3"/>
  <c r="L212" i="3"/>
  <c r="J212" i="3"/>
  <c r="K209" i="3"/>
  <c r="L209" i="3"/>
  <c r="J209" i="3"/>
  <c r="E196" i="3"/>
  <c r="G195" i="3"/>
  <c r="I194" i="3"/>
  <c r="K183" i="3"/>
  <c r="L183" i="3"/>
  <c r="J183" i="3"/>
  <c r="E193" i="3"/>
  <c r="G192" i="3"/>
  <c r="I191" i="3"/>
  <c r="K180" i="3"/>
  <c r="L180" i="3"/>
  <c r="J180" i="3"/>
  <c r="E190" i="3"/>
  <c r="G189" i="3"/>
  <c r="K177" i="3"/>
  <c r="I188" i="3"/>
  <c r="L177" i="3"/>
  <c r="J177" i="3"/>
  <c r="E187" i="3"/>
  <c r="G186" i="3"/>
  <c r="K174" i="3"/>
  <c r="L174" i="3"/>
  <c r="J174" i="3"/>
  <c r="L171" i="3"/>
  <c r="J171" i="3"/>
  <c r="K171" i="3"/>
  <c r="L168" i="3"/>
  <c r="J168" i="3"/>
  <c r="K168" i="3"/>
  <c r="L165" i="3"/>
  <c r="J165" i="3"/>
  <c r="K165" i="3"/>
  <c r="L162" i="3"/>
  <c r="J162" i="3"/>
  <c r="K162" i="3"/>
  <c r="L159" i="3"/>
  <c r="K159" i="3"/>
  <c r="J159" i="3"/>
  <c r="L156" i="3"/>
  <c r="J156" i="3"/>
  <c r="K156" i="3"/>
  <c r="L153" i="3"/>
  <c r="K153" i="3"/>
  <c r="J153" i="3"/>
  <c r="L144" i="3"/>
  <c r="J144" i="3"/>
  <c r="K144" i="3"/>
  <c r="L141" i="3"/>
  <c r="J141" i="3"/>
  <c r="K141" i="3"/>
  <c r="L138" i="3"/>
  <c r="J138" i="3"/>
  <c r="K138" i="3"/>
  <c r="K135" i="3"/>
  <c r="L135" i="3"/>
  <c r="J135" i="3"/>
  <c r="L112" i="3"/>
  <c r="K112" i="3"/>
  <c r="J112" i="3"/>
  <c r="I123" i="3"/>
  <c r="E122" i="3"/>
  <c r="G121" i="3"/>
  <c r="K109" i="3"/>
  <c r="I120" i="3"/>
  <c r="L109" i="3"/>
  <c r="J109" i="3"/>
  <c r="E119" i="3"/>
  <c r="G118" i="3"/>
  <c r="L106" i="3"/>
  <c r="K106" i="3"/>
  <c r="J106" i="3"/>
  <c r="I117" i="3"/>
  <c r="E116" i="3"/>
  <c r="G115" i="3"/>
  <c r="I114" i="3"/>
  <c r="L103" i="3"/>
  <c r="J103" i="3"/>
  <c r="K103" i="3"/>
  <c r="E113" i="3"/>
  <c r="L100" i="3"/>
  <c r="K100" i="3"/>
  <c r="J100" i="3"/>
  <c r="K97" i="3"/>
  <c r="L97" i="3"/>
  <c r="J97" i="3"/>
  <c r="L94" i="3"/>
  <c r="K94" i="3"/>
  <c r="J94" i="3"/>
  <c r="K91" i="3"/>
  <c r="L91" i="3"/>
  <c r="J91" i="3"/>
  <c r="L88" i="3"/>
  <c r="K88" i="3"/>
  <c r="J88" i="3"/>
  <c r="L85" i="3"/>
  <c r="J85" i="3"/>
  <c r="K85" i="3"/>
  <c r="L82" i="3"/>
  <c r="J82" i="3"/>
  <c r="K82" i="3"/>
  <c r="K70" i="3"/>
  <c r="L70" i="3"/>
  <c r="J70" i="3"/>
  <c r="L67" i="3"/>
  <c r="K67" i="3"/>
  <c r="J67" i="3"/>
  <c r="K64" i="3"/>
  <c r="L64" i="3"/>
  <c r="J64" i="3"/>
  <c r="K60" i="3"/>
  <c r="J60" i="3"/>
  <c r="J54" i="3"/>
  <c r="K54" i="3"/>
  <c r="J48" i="3"/>
  <c r="K48" i="3"/>
  <c r="K42" i="3"/>
  <c r="J42" i="3"/>
  <c r="K38" i="3"/>
  <c r="L38" i="3"/>
  <c r="J38" i="3"/>
  <c r="K35" i="3"/>
  <c r="L35" i="3"/>
  <c r="J35" i="3"/>
  <c r="K32" i="3"/>
  <c r="L32" i="3"/>
  <c r="J32" i="3"/>
  <c r="K29" i="3"/>
  <c r="L29" i="3"/>
  <c r="J29" i="3"/>
  <c r="L26" i="3"/>
  <c r="K26" i="3"/>
  <c r="J26" i="3"/>
  <c r="L23" i="3"/>
  <c r="J23" i="3"/>
  <c r="K23" i="3"/>
  <c r="K20" i="3"/>
  <c r="L20" i="3"/>
  <c r="J20" i="3"/>
  <c r="K17" i="3"/>
  <c r="L17" i="3"/>
  <c r="J17" i="3"/>
  <c r="K14" i="3"/>
  <c r="L14" i="3"/>
  <c r="J14" i="3"/>
  <c r="L11" i="3"/>
  <c r="K11" i="3"/>
  <c r="J11" i="3"/>
  <c r="K8" i="3"/>
  <c r="L8" i="3"/>
  <c r="J8" i="3"/>
  <c r="L75" i="2"/>
  <c r="J75" i="2"/>
  <c r="K75" i="2"/>
  <c r="K67" i="2"/>
  <c r="J67" i="2"/>
  <c r="E69" i="2"/>
  <c r="G68" i="2"/>
  <c r="L64" i="2"/>
  <c r="K64" i="2"/>
  <c r="J64" i="2"/>
  <c r="L61" i="2"/>
  <c r="K61" i="2"/>
  <c r="J61" i="2"/>
  <c r="F43" i="2"/>
  <c r="H42" i="2"/>
  <c r="J21" i="2"/>
  <c r="K21" i="2"/>
  <c r="K17" i="5"/>
  <c r="J17" i="5"/>
  <c r="I17" i="5"/>
  <c r="M17" i="5"/>
  <c r="L17" i="5"/>
  <c r="G193" i="3"/>
  <c r="G190" i="3"/>
  <c r="L68" i="3"/>
  <c r="K68" i="3"/>
  <c r="J68" i="3"/>
  <c r="L65" i="3"/>
  <c r="K65" i="3"/>
  <c r="J65" i="3"/>
  <c r="K56" i="3"/>
  <c r="J56" i="3"/>
  <c r="L36" i="3"/>
  <c r="K36" i="3"/>
  <c r="J36" i="3"/>
  <c r="L24" i="3"/>
  <c r="K24" i="3"/>
  <c r="J24" i="3"/>
  <c r="L9" i="3"/>
  <c r="K9" i="3"/>
  <c r="J9" i="3"/>
  <c r="H16" i="45"/>
  <c r="J16" i="45"/>
  <c r="I16" i="45"/>
  <c r="N16" i="44"/>
  <c r="L16" i="44"/>
  <c r="M16" i="44"/>
  <c r="I146" i="43"/>
  <c r="H146" i="43"/>
  <c r="K146" i="43" s="1"/>
  <c r="G146" i="43"/>
  <c r="T16" i="45"/>
  <c r="Q16" i="45"/>
  <c r="P16" i="45"/>
  <c r="R16" i="45"/>
  <c r="S16" i="45"/>
  <c r="N16" i="45"/>
  <c r="M16" i="45"/>
  <c r="L16" i="45"/>
  <c r="O146" i="44"/>
  <c r="N146" i="44"/>
  <c r="M146" i="44"/>
  <c r="L146" i="44"/>
  <c r="H16" i="44"/>
  <c r="J16" i="44"/>
  <c r="I16" i="44"/>
  <c r="T16" i="43"/>
  <c r="Q16" i="43"/>
  <c r="P16" i="43"/>
  <c r="S16" i="43"/>
  <c r="R16" i="43"/>
  <c r="T16" i="44"/>
  <c r="P16" i="44"/>
  <c r="S16" i="44"/>
  <c r="Q16" i="44"/>
  <c r="R16" i="44"/>
  <c r="L11" i="39"/>
  <c r="K11" i="39"/>
  <c r="M11" i="39"/>
  <c r="H16" i="43"/>
  <c r="J16" i="43"/>
  <c r="I16" i="43"/>
  <c r="O146" i="43"/>
  <c r="N146" i="43"/>
  <c r="M146" i="43"/>
  <c r="L146" i="43"/>
  <c r="I11" i="39"/>
  <c r="H11" i="39"/>
  <c r="G11" i="39"/>
  <c r="P11" i="39"/>
  <c r="O11" i="39"/>
  <c r="T11" i="39"/>
  <c r="R11" i="39"/>
  <c r="S11" i="39"/>
  <c r="Q11" i="39"/>
  <c r="J48" i="26"/>
  <c r="I48" i="26"/>
  <c r="K48" i="26"/>
  <c r="J20" i="26"/>
  <c r="I20" i="26"/>
  <c r="K20" i="26"/>
  <c r="J76" i="26"/>
  <c r="I76" i="26"/>
  <c r="K76" i="26"/>
  <c r="R22" i="21"/>
  <c r="Q22" i="21"/>
  <c r="I22" i="21"/>
  <c r="H22" i="21"/>
  <c r="K49" i="22"/>
  <c r="J49" i="22"/>
  <c r="L49" i="22"/>
  <c r="I106" i="21"/>
  <c r="H106" i="21"/>
  <c r="Y149" i="19"/>
  <c r="X149" i="19"/>
  <c r="P93" i="19"/>
  <c r="R93" i="19"/>
  <c r="J8" i="18"/>
  <c r="I8" i="18"/>
  <c r="Y147" i="19"/>
  <c r="X147" i="19"/>
  <c r="J91" i="19"/>
  <c r="H91" i="19"/>
  <c r="J22" i="18"/>
  <c r="I22" i="18"/>
  <c r="P105" i="19"/>
  <c r="R105" i="19"/>
  <c r="J93" i="19"/>
  <c r="H93" i="19"/>
  <c r="I36" i="18"/>
  <c r="J36" i="18"/>
  <c r="P79" i="19"/>
  <c r="R79" i="19"/>
  <c r="J105" i="19"/>
  <c r="H105" i="19"/>
  <c r="P91" i="19"/>
  <c r="R91" i="19"/>
  <c r="Y36" i="18"/>
  <c r="X36" i="18"/>
  <c r="K51" i="17"/>
  <c r="J51" i="17"/>
  <c r="I51" i="17"/>
  <c r="K49" i="17"/>
  <c r="J49" i="17"/>
  <c r="I49" i="17"/>
  <c r="K23" i="17"/>
  <c r="J23" i="17"/>
  <c r="I23" i="17"/>
  <c r="X90" i="18"/>
  <c r="Y90" i="18"/>
  <c r="J79" i="19"/>
  <c r="H79" i="19"/>
  <c r="J78" i="18"/>
  <c r="I78" i="18"/>
  <c r="I48" i="18"/>
  <c r="J48" i="18"/>
  <c r="Y135" i="19"/>
  <c r="X135" i="19"/>
  <c r="X146" i="18"/>
  <c r="Y146" i="18"/>
  <c r="I63" i="15"/>
  <c r="L63" i="15"/>
  <c r="K63" i="15"/>
  <c r="M63" i="15"/>
  <c r="J63" i="15"/>
  <c r="L21" i="15"/>
  <c r="K21" i="15"/>
  <c r="M21" i="15"/>
  <c r="J21" i="15"/>
  <c r="I21" i="15"/>
  <c r="J135" i="14"/>
  <c r="I135" i="14"/>
  <c r="J93" i="14"/>
  <c r="I93" i="14"/>
  <c r="J51" i="14"/>
  <c r="I51" i="14"/>
  <c r="L105" i="15"/>
  <c r="K105" i="15"/>
  <c r="I105" i="15"/>
  <c r="M105" i="15"/>
  <c r="J105" i="15"/>
  <c r="J23" i="14"/>
  <c r="I23" i="14"/>
  <c r="I147" i="15"/>
  <c r="L147" i="15"/>
  <c r="K147" i="15"/>
  <c r="M147" i="15"/>
  <c r="J147" i="15"/>
  <c r="I121" i="14"/>
  <c r="J121" i="14"/>
  <c r="I65" i="14"/>
  <c r="J65" i="14"/>
  <c r="I79" i="14"/>
  <c r="J79" i="14"/>
  <c r="K48" i="13"/>
  <c r="I48" i="13"/>
  <c r="J48" i="13"/>
  <c r="I54" i="12"/>
  <c r="K54" i="12"/>
  <c r="J54" i="12"/>
  <c r="I37" i="14"/>
  <c r="J37" i="14"/>
  <c r="J163" i="14"/>
  <c r="I163" i="14"/>
  <c r="I107" i="14"/>
  <c r="J107" i="14"/>
  <c r="W20" i="13"/>
  <c r="U20" i="13"/>
  <c r="V20" i="13"/>
  <c r="K192" i="3"/>
  <c r="J192" i="3"/>
  <c r="K203" i="3"/>
  <c r="J203" i="3"/>
  <c r="K129" i="3"/>
  <c r="J129" i="3"/>
  <c r="J118" i="3"/>
  <c r="K118" i="3"/>
  <c r="J68" i="2"/>
  <c r="K68" i="2"/>
  <c r="K71" i="2"/>
  <c r="J71" i="2"/>
  <c r="I149" i="14"/>
  <c r="J149" i="14"/>
  <c r="K195" i="3"/>
  <c r="J195" i="3"/>
  <c r="K206" i="3"/>
  <c r="J206" i="3"/>
  <c r="K186" i="3"/>
  <c r="J186" i="3"/>
  <c r="K197" i="3"/>
  <c r="J197" i="3"/>
  <c r="K200" i="3"/>
  <c r="J200" i="3"/>
  <c r="K189" i="3"/>
  <c r="J189" i="3"/>
  <c r="K132" i="3"/>
  <c r="J132" i="3"/>
  <c r="J121" i="3"/>
  <c r="K121" i="3"/>
  <c r="K126" i="3"/>
  <c r="J126" i="3"/>
  <c r="J115" i="3"/>
  <c r="K115" i="3"/>
  <c r="K82" i="17" l="1"/>
  <c r="K86" i="17"/>
  <c r="K90" i="17"/>
  <c r="K27" i="17"/>
  <c r="K43" i="17"/>
  <c r="K47" i="17"/>
  <c r="K130" i="17"/>
  <c r="K127" i="17"/>
  <c r="K160" i="17"/>
  <c r="K132" i="17"/>
  <c r="K26" i="17"/>
  <c r="K30" i="17"/>
  <c r="K34" i="17"/>
  <c r="K41" i="17"/>
  <c r="K45" i="17"/>
  <c r="K52" i="17"/>
  <c r="K131" i="17"/>
  <c r="K24" i="17"/>
  <c r="K126" i="17"/>
  <c r="K128" i="17"/>
  <c r="K28" i="17"/>
  <c r="K32" i="17"/>
  <c r="K39" i="17"/>
  <c r="K158" i="17"/>
  <c r="K154" i="17"/>
  <c r="K159" i="17"/>
  <c r="K155" i="17"/>
  <c r="K117" i="17"/>
  <c r="K113" i="17"/>
  <c r="K81" i="17"/>
  <c r="K74" i="17"/>
  <c r="K70" i="17"/>
  <c r="K66" i="17"/>
  <c r="K150" i="17"/>
  <c r="K143" i="17"/>
  <c r="K151" i="17"/>
  <c r="K144" i="17"/>
  <c r="K140" i="17"/>
  <c r="K109" i="17"/>
  <c r="K102" i="17"/>
  <c r="K98" i="17"/>
  <c r="K94" i="17"/>
  <c r="K59" i="17"/>
  <c r="K55" i="17"/>
  <c r="K139" i="17"/>
  <c r="K136" i="17"/>
  <c r="K122" i="17"/>
  <c r="K87" i="17"/>
  <c r="K83" i="17"/>
  <c r="K156" i="17"/>
  <c r="K152" i="17"/>
  <c r="K157" i="17"/>
  <c r="K153" i="17"/>
  <c r="K115" i="17"/>
  <c r="K111" i="17"/>
  <c r="K145" i="17"/>
  <c r="K141" i="17"/>
  <c r="K146" i="17"/>
  <c r="K142" i="17"/>
  <c r="K138" i="17"/>
  <c r="K104" i="17"/>
  <c r="K100" i="17"/>
  <c r="K96" i="17"/>
  <c r="K61" i="17"/>
  <c r="K57" i="17"/>
  <c r="K137" i="17"/>
  <c r="K124" i="17"/>
  <c r="K89" i="17"/>
  <c r="K85" i="17"/>
  <c r="K11" i="17"/>
  <c r="K38" i="17"/>
  <c r="K42" i="17"/>
  <c r="K46" i="17"/>
  <c r="K108" i="17"/>
  <c r="K112" i="17"/>
  <c r="K116" i="17"/>
  <c r="K123" i="17"/>
  <c r="K129" i="17"/>
  <c r="K13" i="17"/>
  <c r="K15" i="17"/>
  <c r="K17" i="17"/>
  <c r="K19" i="17"/>
  <c r="K25" i="17"/>
  <c r="K29" i="17"/>
  <c r="K33" i="17"/>
  <c r="K76" i="17"/>
  <c r="K71" i="17"/>
  <c r="K75" i="17"/>
  <c r="K110" i="17"/>
  <c r="K114" i="17"/>
  <c r="K118" i="17"/>
  <c r="K125" i="17"/>
  <c r="W13" i="16"/>
  <c r="W15" i="16"/>
  <c r="W17" i="16"/>
  <c r="W19" i="16"/>
  <c r="K14" i="17"/>
  <c r="K16" i="17"/>
  <c r="K18" i="17"/>
  <c r="K20" i="17"/>
  <c r="K68" i="17"/>
  <c r="K31" i="16"/>
  <c r="K66" i="16"/>
  <c r="K70" i="16"/>
  <c r="K74" i="16"/>
  <c r="K81" i="16"/>
  <c r="K113" i="16"/>
  <c r="K117" i="16"/>
  <c r="K152" i="16"/>
  <c r="K156" i="16"/>
  <c r="R16" i="18"/>
  <c r="Y69" i="18"/>
  <c r="Y24" i="18"/>
  <c r="Y159" i="18"/>
  <c r="Y82" i="18"/>
  <c r="Y95" i="18"/>
  <c r="Y88" i="18"/>
  <c r="Y14" i="18"/>
  <c r="Y43" i="18"/>
  <c r="Y11" i="18"/>
  <c r="Y138" i="18"/>
  <c r="Y56" i="18"/>
  <c r="Y17" i="18"/>
  <c r="Y75" i="18"/>
  <c r="Y157" i="18"/>
  <c r="Y30" i="18"/>
  <c r="Y37" i="18"/>
  <c r="Y27" i="18"/>
  <c r="Y79" i="18"/>
  <c r="Y101" i="18"/>
  <c r="Y128" i="18"/>
  <c r="Y109" i="18"/>
  <c r="Y129" i="18"/>
  <c r="Y156" i="18"/>
  <c r="Y137" i="18"/>
  <c r="Y139" i="18"/>
  <c r="Y19" i="18"/>
  <c r="Y96" i="18"/>
  <c r="J24" i="19"/>
  <c r="J26" i="19"/>
  <c r="J42" i="19"/>
  <c r="J44" i="19"/>
  <c r="J46" i="19"/>
  <c r="J48" i="19"/>
  <c r="J67" i="19"/>
  <c r="Z139" i="19"/>
  <c r="Z23" i="19"/>
  <c r="Z35" i="19"/>
  <c r="Z51" i="19"/>
  <c r="Z63" i="19"/>
  <c r="Z105" i="19"/>
  <c r="R112" i="19"/>
  <c r="R114" i="19"/>
  <c r="R116" i="19"/>
  <c r="R118" i="19"/>
  <c r="K143" i="45"/>
  <c r="K144" i="45"/>
  <c r="Z79" i="19"/>
  <c r="K11" i="16"/>
  <c r="K13" i="16"/>
  <c r="K38" i="16"/>
  <c r="K42" i="16"/>
  <c r="K46" i="16"/>
  <c r="K53" i="16"/>
  <c r="K85" i="16"/>
  <c r="K89" i="16"/>
  <c r="K124" i="16"/>
  <c r="K128" i="16"/>
  <c r="K132" i="16"/>
  <c r="K139" i="16"/>
  <c r="W12" i="17"/>
  <c r="Y99" i="18"/>
  <c r="Y46" i="18"/>
  <c r="Y59" i="18"/>
  <c r="Y72" i="18"/>
  <c r="Y141" i="18"/>
  <c r="Y110" i="18"/>
  <c r="Y117" i="18"/>
  <c r="Y152" i="18"/>
  <c r="Y107" i="18"/>
  <c r="Y39" i="18"/>
  <c r="Y52" i="18"/>
  <c r="Y18" i="18"/>
  <c r="Y38" i="18"/>
  <c r="Y89" i="18"/>
  <c r="J12" i="19"/>
  <c r="J28" i="19"/>
  <c r="J30" i="19"/>
  <c r="J32" i="19"/>
  <c r="J34" i="19"/>
  <c r="J53" i="19"/>
  <c r="J69" i="19"/>
  <c r="J71" i="19"/>
  <c r="J73" i="19"/>
  <c r="J75" i="19"/>
  <c r="Z147" i="19"/>
  <c r="R12" i="19"/>
  <c r="R15" i="19"/>
  <c r="R17" i="19"/>
  <c r="R19" i="19"/>
  <c r="R24" i="19"/>
  <c r="R25" i="19"/>
  <c r="R27" i="19"/>
  <c r="R28" i="19"/>
  <c r="R30" i="19"/>
  <c r="R32" i="19"/>
  <c r="R34" i="19"/>
  <c r="R40" i="19"/>
  <c r="R43" i="19"/>
  <c r="R45" i="19"/>
  <c r="R47" i="19"/>
  <c r="R52" i="19"/>
  <c r="R53" i="19"/>
  <c r="R55" i="19"/>
  <c r="R56" i="19"/>
  <c r="R58" i="19"/>
  <c r="R60" i="19"/>
  <c r="R62" i="19"/>
  <c r="R68" i="19"/>
  <c r="R71" i="19"/>
  <c r="R73" i="19"/>
  <c r="R75" i="19"/>
  <c r="R82" i="19"/>
  <c r="R85" i="19"/>
  <c r="R88" i="19"/>
  <c r="J95" i="19"/>
  <c r="R123" i="19"/>
  <c r="R125" i="19"/>
  <c r="L109" i="33"/>
  <c r="K137" i="44"/>
  <c r="K141" i="45"/>
  <c r="K145" i="45"/>
  <c r="K15" i="16"/>
  <c r="K17" i="16"/>
  <c r="K19" i="16"/>
  <c r="K25" i="16"/>
  <c r="K57" i="16"/>
  <c r="K61" i="16"/>
  <c r="K96" i="16"/>
  <c r="K100" i="16"/>
  <c r="K104" i="16"/>
  <c r="K111" i="16"/>
  <c r="K143" i="16"/>
  <c r="W14" i="17"/>
  <c r="W16" i="17"/>
  <c r="W18" i="17"/>
  <c r="Y9" i="18"/>
  <c r="Y93" i="18"/>
  <c r="Y151" i="18"/>
  <c r="Y33" i="18"/>
  <c r="Y121" i="18"/>
  <c r="Y140" i="18"/>
  <c r="Y122" i="18"/>
  <c r="Y102" i="18"/>
  <c r="Y142" i="18"/>
  <c r="Y123" i="18"/>
  <c r="Y150" i="18"/>
  <c r="Y130" i="18"/>
  <c r="Y126" i="18"/>
  <c r="Y26" i="18"/>
  <c r="Y144" i="18"/>
  <c r="J14" i="19"/>
  <c r="J16" i="19"/>
  <c r="J18" i="19"/>
  <c r="J20" i="19"/>
  <c r="J39" i="19"/>
  <c r="J55" i="19"/>
  <c r="J57" i="19"/>
  <c r="J59" i="19"/>
  <c r="J61" i="19"/>
  <c r="Z153" i="19"/>
  <c r="Z136" i="19"/>
  <c r="Z10" i="19"/>
  <c r="Z13" i="19"/>
  <c r="Z38" i="19"/>
  <c r="Z41" i="19"/>
  <c r="Z66" i="19"/>
  <c r="Z69" i="19"/>
  <c r="R109" i="19"/>
  <c r="R127" i="19"/>
  <c r="R129" i="19"/>
  <c r="K145" i="44"/>
  <c r="K142" i="44"/>
  <c r="Z121" i="19"/>
  <c r="K29" i="16"/>
  <c r="K33" i="16"/>
  <c r="K68" i="16"/>
  <c r="K72" i="16"/>
  <c r="K76" i="16"/>
  <c r="K83" i="16"/>
  <c r="K115" i="16"/>
  <c r="K150" i="16"/>
  <c r="K154" i="16"/>
  <c r="K158" i="16"/>
  <c r="R143" i="18"/>
  <c r="R87" i="18"/>
  <c r="R13" i="18"/>
  <c r="R74" i="18"/>
  <c r="Y60" i="18"/>
  <c r="Y73" i="18"/>
  <c r="Y86" i="18"/>
  <c r="Y131" i="18"/>
  <c r="Y53" i="18"/>
  <c r="Y66" i="18"/>
  <c r="Y155" i="18"/>
  <c r="Y103" i="18"/>
  <c r="Y111" i="18"/>
  <c r="Y100" i="18"/>
  <c r="Y65" i="18"/>
  <c r="Y71" i="18"/>
  <c r="Y84" i="18"/>
  <c r="Y97" i="18"/>
  <c r="Y25" i="18"/>
  <c r="Y57" i="18"/>
  <c r="Y70" i="18"/>
  <c r="Y83" i="18"/>
  <c r="J66" i="19"/>
  <c r="J68" i="19"/>
  <c r="Z9" i="19"/>
  <c r="Z124" i="19"/>
  <c r="Z114" i="19"/>
  <c r="Z99" i="19"/>
  <c r="Z110" i="19"/>
  <c r="Z88" i="19"/>
  <c r="Z85" i="19"/>
  <c r="Z123" i="19"/>
  <c r="Z113" i="19"/>
  <c r="Z89" i="19"/>
  <c r="Z128" i="19"/>
  <c r="Z126" i="19"/>
  <c r="Z95" i="19"/>
  <c r="Z129" i="19"/>
  <c r="Z118" i="19"/>
  <c r="Z112" i="19"/>
  <c r="Z96" i="19"/>
  <c r="Z98" i="19"/>
  <c r="Z117" i="19"/>
  <c r="Z86" i="19"/>
  <c r="Z115" i="19"/>
  <c r="Z127" i="19"/>
  <c r="Z116" i="19"/>
  <c r="Z109" i="19"/>
  <c r="Z101" i="19"/>
  <c r="Z102" i="19"/>
  <c r="Z104" i="19"/>
  <c r="Z82" i="19"/>
  <c r="Z83" i="19"/>
  <c r="Z80" i="19"/>
  <c r="Z122" i="19"/>
  <c r="Z158" i="19"/>
  <c r="Z151" i="19"/>
  <c r="Z141" i="19"/>
  <c r="Z130" i="19"/>
  <c r="Z17" i="19"/>
  <c r="Z28" i="19"/>
  <c r="Z34" i="19"/>
  <c r="Z45" i="19"/>
  <c r="Z56" i="19"/>
  <c r="Z62" i="19"/>
  <c r="Z73" i="19"/>
  <c r="Z90" i="19"/>
  <c r="Z157" i="19"/>
  <c r="Z146" i="19"/>
  <c r="Z140" i="19"/>
  <c r="Z11" i="19"/>
  <c r="Z18" i="19"/>
  <c r="Z29" i="19"/>
  <c r="Z39" i="19"/>
  <c r="Z46" i="19"/>
  <c r="Z57" i="19"/>
  <c r="Z67" i="19"/>
  <c r="Z74" i="19"/>
  <c r="Z100" i="19"/>
  <c r="Z108" i="19"/>
  <c r="Z156" i="19"/>
  <c r="Z145" i="19"/>
  <c r="Z138" i="19"/>
  <c r="Z12" i="19"/>
  <c r="Z19" i="19"/>
  <c r="Z30" i="19"/>
  <c r="Z40" i="19"/>
  <c r="Z47" i="19"/>
  <c r="Z58" i="19"/>
  <c r="Z68" i="19"/>
  <c r="Z75" i="19"/>
  <c r="Z103" i="19"/>
  <c r="Z125" i="19"/>
  <c r="Z155" i="19"/>
  <c r="Z144" i="19"/>
  <c r="Z137" i="19"/>
  <c r="Z14" i="19"/>
  <c r="Z20" i="19"/>
  <c r="Z31" i="19"/>
  <c r="Z42" i="19"/>
  <c r="Z48" i="19"/>
  <c r="Z59" i="19"/>
  <c r="Z70" i="19"/>
  <c r="Z76" i="19"/>
  <c r="Z81" i="19"/>
  <c r="Z111" i="19"/>
  <c r="Z160" i="19"/>
  <c r="Z154" i="19"/>
  <c r="Z143" i="19"/>
  <c r="Z132" i="19"/>
  <c r="Z15" i="19"/>
  <c r="Z25" i="19"/>
  <c r="Z32" i="19"/>
  <c r="Z43" i="19"/>
  <c r="Z53" i="19"/>
  <c r="Z60" i="19"/>
  <c r="Z71" i="19"/>
  <c r="Z84" i="19"/>
  <c r="Z159" i="19"/>
  <c r="Z152" i="19"/>
  <c r="Z142" i="19"/>
  <c r="Z131" i="19"/>
  <c r="Z16" i="19"/>
  <c r="Z26" i="19"/>
  <c r="Z33" i="19"/>
  <c r="Z44" i="19"/>
  <c r="Z54" i="19"/>
  <c r="Z61" i="19"/>
  <c r="Z72" i="19"/>
  <c r="Z87" i="19"/>
  <c r="Z21" i="19"/>
  <c r="Z37" i="19"/>
  <c r="Z49" i="19"/>
  <c r="Z65" i="19"/>
  <c r="Z77" i="19"/>
  <c r="Z93" i="19"/>
  <c r="R95" i="19"/>
  <c r="J98" i="19"/>
  <c r="J101" i="19"/>
  <c r="J104" i="19"/>
  <c r="R111" i="19"/>
  <c r="R113" i="19"/>
  <c r="R115" i="19"/>
  <c r="R117" i="19"/>
  <c r="H87" i="33"/>
  <c r="K12" i="16"/>
  <c r="K40" i="16"/>
  <c r="K44" i="16"/>
  <c r="K48" i="16"/>
  <c r="K55" i="16"/>
  <c r="K87" i="16"/>
  <c r="K122" i="16"/>
  <c r="K126" i="16"/>
  <c r="K130" i="16"/>
  <c r="K137" i="16"/>
  <c r="W11" i="17"/>
  <c r="W13" i="17"/>
  <c r="R81" i="18"/>
  <c r="Y135" i="18"/>
  <c r="Y115" i="18"/>
  <c r="Y136" i="18"/>
  <c r="Y116" i="18"/>
  <c r="Y143" i="18"/>
  <c r="Y145" i="18"/>
  <c r="Y113" i="18"/>
  <c r="Y13" i="18"/>
  <c r="Y125" i="18"/>
  <c r="Y12" i="18"/>
  <c r="Y51" i="18"/>
  <c r="Y114" i="18"/>
  <c r="Y153" i="18"/>
  <c r="J27" i="19"/>
  <c r="J29" i="19"/>
  <c r="J31" i="19"/>
  <c r="J33" i="19"/>
  <c r="J52" i="19"/>
  <c r="J54" i="19"/>
  <c r="J70" i="19"/>
  <c r="J72" i="19"/>
  <c r="J74" i="19"/>
  <c r="Z150" i="19"/>
  <c r="R39" i="19"/>
  <c r="R41" i="19"/>
  <c r="R42" i="19"/>
  <c r="R44" i="19"/>
  <c r="R46" i="19"/>
  <c r="R48" i="19"/>
  <c r="R54" i="19"/>
  <c r="R57" i="19"/>
  <c r="R59" i="19"/>
  <c r="R61" i="19"/>
  <c r="R66" i="19"/>
  <c r="R67" i="19"/>
  <c r="R69" i="19"/>
  <c r="R70" i="19"/>
  <c r="R72" i="19"/>
  <c r="R74" i="19"/>
  <c r="R76" i="19"/>
  <c r="Z94" i="19"/>
  <c r="R122" i="19"/>
  <c r="Z91" i="19"/>
  <c r="L96" i="25"/>
  <c r="H109" i="33"/>
  <c r="Z119" i="19"/>
  <c r="K14" i="16"/>
  <c r="K16" i="16"/>
  <c r="K18" i="16"/>
  <c r="K20" i="16"/>
  <c r="K27" i="16"/>
  <c r="K59" i="16"/>
  <c r="K94" i="16"/>
  <c r="K98" i="16"/>
  <c r="K102" i="16"/>
  <c r="K109" i="16"/>
  <c r="K141" i="16"/>
  <c r="K145" i="16"/>
  <c r="W15" i="17"/>
  <c r="W17" i="17"/>
  <c r="W19" i="17"/>
  <c r="Y47" i="18"/>
  <c r="Y54" i="18"/>
  <c r="Y67" i="18"/>
  <c r="Y80" i="18"/>
  <c r="Y112" i="18"/>
  <c r="Y40" i="18"/>
  <c r="Y85" i="18"/>
  <c r="Y98" i="18"/>
  <c r="Y154" i="18"/>
  <c r="Y149" i="18"/>
  <c r="Y124" i="18"/>
  <c r="Y158" i="18"/>
  <c r="Y32" i="18"/>
  <c r="Y45" i="18"/>
  <c r="Y58" i="18"/>
  <c r="Y31" i="18"/>
  <c r="Y44" i="18"/>
  <c r="J102" i="19"/>
  <c r="J87" i="19"/>
  <c r="J97" i="19"/>
  <c r="J84" i="19"/>
  <c r="J94" i="19"/>
  <c r="J103" i="19"/>
  <c r="J83" i="19"/>
  <c r="J89" i="19"/>
  <c r="J86" i="19"/>
  <c r="J96" i="19"/>
  <c r="J81" i="19"/>
  <c r="J90" i="19"/>
  <c r="J99" i="19"/>
  <c r="J80" i="19"/>
  <c r="J100" i="19"/>
  <c r="J13" i="19"/>
  <c r="J15" i="19"/>
  <c r="J17" i="19"/>
  <c r="J19" i="19"/>
  <c r="J38" i="19"/>
  <c r="J40" i="19"/>
  <c r="J56" i="19"/>
  <c r="J58" i="19"/>
  <c r="J60" i="19"/>
  <c r="J62" i="19"/>
  <c r="Z149" i="19"/>
  <c r="R90" i="19"/>
  <c r="R87" i="19"/>
  <c r="R102" i="19"/>
  <c r="R83" i="19"/>
  <c r="R100" i="19"/>
  <c r="R80" i="19"/>
  <c r="R97" i="19"/>
  <c r="R89" i="19"/>
  <c r="R99" i="19"/>
  <c r="R86" i="19"/>
  <c r="R84" i="19"/>
  <c r="R94" i="19"/>
  <c r="R81" i="19"/>
  <c r="R103" i="19"/>
  <c r="R96" i="19"/>
  <c r="Z24" i="19"/>
  <c r="Z27" i="19"/>
  <c r="Z52" i="19"/>
  <c r="Z55" i="19"/>
  <c r="J82" i="19"/>
  <c r="J85" i="19"/>
  <c r="J88" i="19"/>
  <c r="Z97" i="19"/>
  <c r="R98" i="19"/>
  <c r="R101" i="19"/>
  <c r="R104" i="19"/>
  <c r="R108" i="19"/>
  <c r="R110" i="19"/>
  <c r="R126" i="19"/>
  <c r="R128" i="19"/>
  <c r="R130" i="19"/>
  <c r="K143" i="44"/>
  <c r="K139" i="44"/>
  <c r="K140" i="44"/>
  <c r="Z107" i="19"/>
  <c r="L52" i="25"/>
  <c r="J70" i="2"/>
  <c r="K70" i="2"/>
  <c r="K125" i="3"/>
  <c r="J125" i="3"/>
  <c r="K114" i="3"/>
  <c r="J114" i="3"/>
  <c r="J117" i="3"/>
  <c r="K117" i="3"/>
  <c r="K128" i="3"/>
  <c r="J128" i="3"/>
  <c r="K120" i="3"/>
  <c r="J120" i="3"/>
  <c r="K131" i="3"/>
  <c r="J131" i="3"/>
  <c r="J123" i="3"/>
  <c r="K123" i="3"/>
  <c r="K134" i="3"/>
  <c r="J134" i="3"/>
  <c r="J199" i="3"/>
  <c r="K199" i="3"/>
  <c r="K188" i="3"/>
  <c r="J188" i="3"/>
  <c r="J202" i="3"/>
  <c r="K202" i="3"/>
  <c r="K191" i="3"/>
  <c r="J191" i="3"/>
  <c r="K205" i="3"/>
  <c r="J205" i="3"/>
  <c r="K194" i="3"/>
  <c r="J194" i="3"/>
  <c r="K42" i="2"/>
  <c r="J42" i="2"/>
  <c r="K45" i="2"/>
  <c r="J45" i="2"/>
  <c r="H65" i="10"/>
  <c r="H62" i="10"/>
  <c r="H64" i="10"/>
  <c r="H61" i="10"/>
  <c r="H52" i="10"/>
  <c r="E51" i="10"/>
  <c r="H60" i="10"/>
  <c r="H57" i="10"/>
  <c r="H54" i="10"/>
  <c r="H63" i="10"/>
  <c r="H58" i="10"/>
  <c r="H55" i="10"/>
  <c r="H59" i="10"/>
  <c r="H56" i="10"/>
  <c r="H53" i="10"/>
  <c r="K17" i="2"/>
  <c r="J17" i="2"/>
  <c r="J43" i="2"/>
  <c r="K43" i="2"/>
  <c r="J46" i="2"/>
  <c r="K46" i="2"/>
  <c r="K72" i="2"/>
  <c r="L72" i="2"/>
  <c r="J72" i="2"/>
  <c r="L69" i="2"/>
  <c r="K69" i="2"/>
  <c r="J69" i="2"/>
  <c r="K113" i="3"/>
  <c r="J113" i="3"/>
  <c r="J124" i="3"/>
  <c r="K124" i="3"/>
  <c r="J127" i="3"/>
  <c r="K127" i="3"/>
  <c r="K116" i="3"/>
  <c r="J116" i="3"/>
  <c r="K130" i="3"/>
  <c r="J130" i="3"/>
  <c r="K119" i="3"/>
  <c r="J119" i="3"/>
  <c r="J133" i="3"/>
  <c r="K133" i="3"/>
  <c r="K122" i="3"/>
  <c r="J122" i="3"/>
  <c r="J198" i="3"/>
  <c r="K198" i="3"/>
  <c r="K187" i="3"/>
  <c r="J187" i="3"/>
  <c r="K201" i="3"/>
  <c r="J201" i="3"/>
  <c r="J190" i="3"/>
  <c r="K190" i="3"/>
  <c r="K204" i="3"/>
  <c r="J204" i="3"/>
  <c r="J193" i="3"/>
  <c r="K193" i="3"/>
  <c r="K207" i="3"/>
  <c r="J207" i="3"/>
  <c r="J196" i="3"/>
  <c r="K196" i="3"/>
  <c r="J83" i="8"/>
  <c r="J85" i="8"/>
  <c r="J82" i="8"/>
  <c r="J81" i="8"/>
  <c r="J80" i="8"/>
  <c r="J79" i="8"/>
  <c r="J78" i="8"/>
  <c r="J77" i="8"/>
  <c r="J76" i="8"/>
  <c r="J75" i="8"/>
  <c r="J86" i="8"/>
  <c r="J74" i="8"/>
  <c r="J84" i="8"/>
  <c r="H285" i="8"/>
  <c r="H282" i="8"/>
  <c r="H261" i="8"/>
  <c r="H258" i="8"/>
  <c r="H257" i="8"/>
  <c r="H256" i="8"/>
  <c r="H255" i="8"/>
  <c r="H254" i="8"/>
  <c r="H253" i="8"/>
  <c r="H252" i="8"/>
  <c r="H251" i="8"/>
  <c r="H240" i="8"/>
  <c r="H237" i="8"/>
  <c r="G227" i="8"/>
  <c r="H228" i="8" s="1"/>
  <c r="H219" i="8"/>
  <c r="H216" i="8"/>
  <c r="H284" i="8"/>
  <c r="H281" i="8"/>
  <c r="G271" i="8"/>
  <c r="H272" i="8" s="1"/>
  <c r="H263" i="8"/>
  <c r="H260" i="8"/>
  <c r="H279" i="8"/>
  <c r="H276" i="8"/>
  <c r="H273" i="8"/>
  <c r="H236" i="8"/>
  <c r="H235" i="8"/>
  <c r="H234" i="8"/>
  <c r="H233" i="8"/>
  <c r="H232" i="8"/>
  <c r="H231" i="8"/>
  <c r="H230" i="8"/>
  <c r="H229" i="8"/>
  <c r="H218" i="8"/>
  <c r="H191" i="8"/>
  <c r="H188" i="8"/>
  <c r="H185" i="8"/>
  <c r="H175" i="8"/>
  <c r="H169" i="8"/>
  <c r="H166" i="8"/>
  <c r="H163" i="8"/>
  <c r="H152" i="8"/>
  <c r="H151" i="8"/>
  <c r="H146" i="8"/>
  <c r="G139" i="8"/>
  <c r="H140" i="8" s="1"/>
  <c r="H131" i="8"/>
  <c r="H128" i="8"/>
  <c r="H107" i="8"/>
  <c r="H104" i="8"/>
  <c r="H103" i="8"/>
  <c r="H102" i="8"/>
  <c r="H101" i="8"/>
  <c r="H100" i="8"/>
  <c r="H99" i="8"/>
  <c r="H98" i="8"/>
  <c r="H97" i="8"/>
  <c r="H171" i="8"/>
  <c r="G161" i="8"/>
  <c r="H162" i="8" s="1"/>
  <c r="H262" i="8"/>
  <c r="H238" i="8"/>
  <c r="H214" i="8"/>
  <c r="H213" i="8"/>
  <c r="H212" i="8"/>
  <c r="H211" i="8"/>
  <c r="H210" i="8"/>
  <c r="H209" i="8"/>
  <c r="H208" i="8"/>
  <c r="H207" i="8"/>
  <c r="H174" i="8"/>
  <c r="H150" i="8"/>
  <c r="H143" i="8"/>
  <c r="H215" i="8"/>
  <c r="H194" i="8"/>
  <c r="H280" i="8"/>
  <c r="H277" i="8"/>
  <c r="H274" i="8"/>
  <c r="G249" i="8"/>
  <c r="H250" i="8" s="1"/>
  <c r="H196" i="8"/>
  <c r="H195" i="8"/>
  <c r="H190" i="8"/>
  <c r="H187" i="8"/>
  <c r="H173" i="8"/>
  <c r="H172" i="8"/>
  <c r="H168" i="8"/>
  <c r="H165" i="8"/>
  <c r="H149" i="8"/>
  <c r="H148" i="8"/>
  <c r="H145" i="8"/>
  <c r="H129" i="8"/>
  <c r="H126" i="8"/>
  <c r="H125" i="8"/>
  <c r="H124" i="8"/>
  <c r="H123" i="8"/>
  <c r="H122" i="8"/>
  <c r="H121" i="8"/>
  <c r="H120" i="8"/>
  <c r="H119" i="8"/>
  <c r="H108" i="8"/>
  <c r="H105" i="8"/>
  <c r="G95" i="8"/>
  <c r="H96" i="8" s="1"/>
  <c r="G51" i="8"/>
  <c r="H8" i="8"/>
  <c r="G205" i="8"/>
  <c r="H206" i="8" s="1"/>
  <c r="H193" i="8"/>
  <c r="H283" i="8"/>
  <c r="H278" i="8"/>
  <c r="H275" i="8"/>
  <c r="H241" i="8"/>
  <c r="H217" i="8"/>
  <c r="H197" i="8"/>
  <c r="H192" i="8"/>
  <c r="H189" i="8"/>
  <c r="H186" i="8"/>
  <c r="H170" i="8"/>
  <c r="H167" i="8"/>
  <c r="H164" i="8"/>
  <c r="H147" i="8"/>
  <c r="H144" i="8"/>
  <c r="H141" i="8"/>
  <c r="H130" i="8"/>
  <c r="H127" i="8"/>
  <c r="G117" i="8"/>
  <c r="H118" i="8" s="1"/>
  <c r="H109" i="8"/>
  <c r="H106" i="8"/>
  <c r="H259" i="8"/>
  <c r="H153" i="8"/>
  <c r="H142" i="8"/>
  <c r="G73" i="8"/>
  <c r="G29" i="8"/>
  <c r="H30" i="8" s="1"/>
  <c r="H239" i="8"/>
  <c r="G183" i="8"/>
  <c r="H184" i="8" s="1"/>
  <c r="E7" i="8"/>
  <c r="J64" i="8"/>
  <c r="J61" i="8"/>
  <c r="J52" i="8"/>
  <c r="J65" i="8"/>
  <c r="J62" i="8"/>
  <c r="J63" i="8"/>
  <c r="J60" i="8"/>
  <c r="J59" i="8"/>
  <c r="J58" i="8"/>
  <c r="J57" i="8"/>
  <c r="J56" i="8"/>
  <c r="J55" i="8"/>
  <c r="J54" i="8"/>
  <c r="J53" i="8"/>
  <c r="J87" i="8"/>
  <c r="K18" i="2"/>
  <c r="J18" i="2"/>
  <c r="K44" i="2"/>
  <c r="J44" i="2"/>
  <c r="F20" i="10"/>
  <c r="F17" i="10"/>
  <c r="C7" i="10"/>
  <c r="F19" i="10"/>
  <c r="F16" i="10"/>
  <c r="F15" i="10"/>
  <c r="F14" i="10"/>
  <c r="F13" i="10"/>
  <c r="F12" i="10"/>
  <c r="F11" i="10"/>
  <c r="F10" i="10"/>
  <c r="F9" i="10"/>
  <c r="F8" i="10"/>
  <c r="F18" i="10"/>
  <c r="F21" i="10"/>
  <c r="F108" i="10"/>
  <c r="F105" i="10"/>
  <c r="C95" i="10"/>
  <c r="D96" i="10" s="1"/>
  <c r="F107" i="10"/>
  <c r="F104" i="10"/>
  <c r="F103" i="10"/>
  <c r="F102" i="10"/>
  <c r="F101" i="10"/>
  <c r="F100" i="10"/>
  <c r="F99" i="10"/>
  <c r="F98" i="10"/>
  <c r="F97" i="10"/>
  <c r="F96" i="10"/>
  <c r="F106" i="10"/>
  <c r="F109" i="10"/>
  <c r="J30" i="10"/>
  <c r="J43" i="10"/>
  <c r="J40" i="10"/>
  <c r="G29" i="10"/>
  <c r="J42" i="10"/>
  <c r="J39" i="10"/>
  <c r="J38" i="10"/>
  <c r="J35" i="10"/>
  <c r="J32" i="10"/>
  <c r="J41" i="10"/>
  <c r="J33" i="10"/>
  <c r="J37" i="10"/>
  <c r="J34" i="10"/>
  <c r="J31" i="10"/>
  <c r="J36" i="10"/>
  <c r="J146" i="13"/>
  <c r="I146" i="13"/>
  <c r="K146" i="13"/>
  <c r="J118" i="13"/>
  <c r="I118" i="13"/>
  <c r="K118" i="13"/>
  <c r="J90" i="13"/>
  <c r="I90" i="13"/>
  <c r="K90" i="13"/>
  <c r="J62" i="13"/>
  <c r="I62" i="13"/>
  <c r="K62" i="13"/>
  <c r="J34" i="13"/>
  <c r="I34" i="13"/>
  <c r="K34" i="13"/>
  <c r="J20" i="13"/>
  <c r="K20" i="13"/>
  <c r="I20" i="13"/>
  <c r="K76" i="13"/>
  <c r="I76" i="13"/>
  <c r="J76" i="13"/>
  <c r="K104" i="13"/>
  <c r="I104" i="13"/>
  <c r="J104" i="13"/>
  <c r="K132" i="13"/>
  <c r="I132" i="13"/>
  <c r="J132" i="13"/>
  <c r="K160" i="13"/>
  <c r="I160" i="13"/>
  <c r="J160" i="13"/>
  <c r="K53" i="12"/>
  <c r="I53" i="12"/>
  <c r="H57" i="12"/>
  <c r="L53" i="12"/>
  <c r="J53" i="12"/>
  <c r="K56" i="12"/>
  <c r="I56" i="12"/>
  <c r="L56" i="12"/>
  <c r="J56" i="12"/>
  <c r="F85" i="10"/>
  <c r="F82" i="10"/>
  <c r="F81" i="10"/>
  <c r="F80" i="10"/>
  <c r="F79" i="10"/>
  <c r="F78" i="10"/>
  <c r="F77" i="10"/>
  <c r="F76" i="10"/>
  <c r="F75" i="10"/>
  <c r="F87" i="10"/>
  <c r="F84" i="10"/>
  <c r="F86" i="10"/>
  <c r="F83" i="10"/>
  <c r="F74" i="10"/>
  <c r="C73" i="10"/>
  <c r="D74" i="10" s="1"/>
  <c r="S23" i="14"/>
  <c r="T23" i="14"/>
  <c r="K55" i="12"/>
  <c r="I55" i="12"/>
  <c r="L55" i="12"/>
  <c r="J55" i="12"/>
  <c r="X21" i="15"/>
  <c r="W21" i="15"/>
  <c r="Y21" i="15"/>
  <c r="M49" i="15"/>
  <c r="K49" i="15"/>
  <c r="J49" i="15"/>
  <c r="L49" i="15"/>
  <c r="I49" i="15"/>
  <c r="M133" i="15"/>
  <c r="K133" i="15"/>
  <c r="J133" i="15"/>
  <c r="L133" i="15"/>
  <c r="I133" i="15"/>
  <c r="K77" i="17"/>
  <c r="J77" i="17"/>
  <c r="I77" i="17"/>
  <c r="J79" i="17"/>
  <c r="I79" i="17"/>
  <c r="K79" i="17"/>
  <c r="K105" i="17"/>
  <c r="J105" i="17"/>
  <c r="I105" i="17"/>
  <c r="J107" i="17"/>
  <c r="I107" i="17"/>
  <c r="K107" i="17"/>
  <c r="J133" i="17"/>
  <c r="K133" i="17"/>
  <c r="I133" i="17"/>
  <c r="Q76" i="18"/>
  <c r="R76" i="18"/>
  <c r="Q132" i="18"/>
  <c r="R132" i="18"/>
  <c r="M35" i="15"/>
  <c r="J35" i="15"/>
  <c r="I35" i="15"/>
  <c r="K35" i="15"/>
  <c r="L35" i="15"/>
  <c r="M119" i="15"/>
  <c r="L119" i="15"/>
  <c r="J119" i="15"/>
  <c r="I119" i="15"/>
  <c r="K119" i="15"/>
  <c r="W9" i="16"/>
  <c r="V9" i="16"/>
  <c r="U9" i="16"/>
  <c r="W21" i="16"/>
  <c r="V21" i="16"/>
  <c r="U21" i="16"/>
  <c r="K23" i="16"/>
  <c r="J23" i="16"/>
  <c r="I23" i="16"/>
  <c r="K49" i="16"/>
  <c r="J49" i="16"/>
  <c r="I49" i="16"/>
  <c r="K51" i="16"/>
  <c r="J51" i="16"/>
  <c r="I51" i="16"/>
  <c r="K77" i="16"/>
  <c r="J77" i="16"/>
  <c r="I77" i="16"/>
  <c r="K79" i="16"/>
  <c r="J79" i="16"/>
  <c r="I79" i="16"/>
  <c r="K105" i="16"/>
  <c r="J105" i="16"/>
  <c r="I105" i="16"/>
  <c r="K107" i="16"/>
  <c r="J107" i="16"/>
  <c r="I107" i="16"/>
  <c r="K133" i="16"/>
  <c r="J133" i="16"/>
  <c r="I133" i="16"/>
  <c r="K135" i="16"/>
  <c r="J135" i="16"/>
  <c r="I135" i="16"/>
  <c r="K161" i="16"/>
  <c r="J161" i="16"/>
  <c r="I161" i="16"/>
  <c r="K9" i="17"/>
  <c r="J9" i="17"/>
  <c r="I9" i="17"/>
  <c r="K21" i="17"/>
  <c r="J21" i="17"/>
  <c r="I21" i="17"/>
  <c r="K35" i="17"/>
  <c r="J35" i="17"/>
  <c r="I35" i="17"/>
  <c r="K37" i="17"/>
  <c r="J37" i="17"/>
  <c r="I37" i="17"/>
  <c r="J63" i="17"/>
  <c r="I63" i="17"/>
  <c r="K63" i="17"/>
  <c r="K65" i="17"/>
  <c r="J65" i="17"/>
  <c r="I65" i="17"/>
  <c r="J91" i="17"/>
  <c r="I91" i="17"/>
  <c r="K91" i="17"/>
  <c r="K93" i="17"/>
  <c r="J93" i="17"/>
  <c r="I93" i="17"/>
  <c r="J119" i="17"/>
  <c r="I119" i="17"/>
  <c r="K119" i="17"/>
  <c r="K121" i="17"/>
  <c r="J121" i="17"/>
  <c r="I121" i="17"/>
  <c r="J135" i="17"/>
  <c r="I135" i="17"/>
  <c r="K135" i="17"/>
  <c r="J161" i="17"/>
  <c r="I161" i="17"/>
  <c r="K161" i="17"/>
  <c r="R22" i="18"/>
  <c r="Q22" i="18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K7" i="19"/>
  <c r="Q7" i="19" s="1"/>
  <c r="L49" i="19"/>
  <c r="L37" i="19"/>
  <c r="L77" i="19"/>
  <c r="L65" i="19"/>
  <c r="L35" i="19"/>
  <c r="L23" i="19"/>
  <c r="L63" i="19"/>
  <c r="L51" i="19"/>
  <c r="L21" i="19"/>
  <c r="L9" i="19"/>
  <c r="K91" i="15"/>
  <c r="J91" i="15"/>
  <c r="M91" i="15"/>
  <c r="L91" i="15"/>
  <c r="I91" i="15"/>
  <c r="J77" i="15"/>
  <c r="I77" i="15"/>
  <c r="M77" i="15"/>
  <c r="L77" i="15"/>
  <c r="K77" i="15"/>
  <c r="J161" i="15"/>
  <c r="I161" i="15"/>
  <c r="M161" i="15"/>
  <c r="L161" i="15"/>
  <c r="K161" i="15"/>
  <c r="K9" i="16"/>
  <c r="J9" i="16"/>
  <c r="I9" i="16"/>
  <c r="K21" i="16"/>
  <c r="J21" i="16"/>
  <c r="I21" i="16"/>
  <c r="K35" i="16"/>
  <c r="J35" i="16"/>
  <c r="I35" i="16"/>
  <c r="K37" i="16"/>
  <c r="J37" i="16"/>
  <c r="I37" i="16"/>
  <c r="K63" i="16"/>
  <c r="J63" i="16"/>
  <c r="I63" i="16"/>
  <c r="K65" i="16"/>
  <c r="J65" i="16"/>
  <c r="I65" i="16"/>
  <c r="K91" i="16"/>
  <c r="J91" i="16"/>
  <c r="I91" i="16"/>
  <c r="K93" i="16"/>
  <c r="J93" i="16"/>
  <c r="I93" i="16"/>
  <c r="K119" i="16"/>
  <c r="J119" i="16"/>
  <c r="I119" i="16"/>
  <c r="K121" i="16"/>
  <c r="J121" i="16"/>
  <c r="I121" i="16"/>
  <c r="K147" i="16"/>
  <c r="J147" i="16"/>
  <c r="I147" i="16"/>
  <c r="K149" i="16"/>
  <c r="J149" i="16"/>
  <c r="I149" i="16"/>
  <c r="W9" i="17"/>
  <c r="V9" i="17"/>
  <c r="U9" i="17"/>
  <c r="W21" i="17"/>
  <c r="V21" i="17"/>
  <c r="U21" i="17"/>
  <c r="J147" i="17"/>
  <c r="I147" i="17"/>
  <c r="K147" i="17"/>
  <c r="J149" i="17"/>
  <c r="I149" i="17"/>
  <c r="K149" i="17"/>
  <c r="Q120" i="18"/>
  <c r="R120" i="18"/>
  <c r="R134" i="18"/>
  <c r="Q134" i="18"/>
  <c r="Q148" i="18"/>
  <c r="R148" i="18"/>
  <c r="R118" i="18"/>
  <c r="Q118" i="18"/>
  <c r="R146" i="18"/>
  <c r="Q146" i="18"/>
  <c r="R90" i="18"/>
  <c r="Q90" i="18"/>
  <c r="R36" i="18"/>
  <c r="Q36" i="18"/>
  <c r="R104" i="18"/>
  <c r="Q104" i="18"/>
  <c r="R50" i="18"/>
  <c r="Q50" i="18"/>
  <c r="R20" i="18"/>
  <c r="Q20" i="18"/>
  <c r="R106" i="18"/>
  <c r="Q106" i="18"/>
  <c r="Q64" i="18"/>
  <c r="R64" i="18"/>
  <c r="R34" i="18"/>
  <c r="Q34" i="18"/>
  <c r="R78" i="18"/>
  <c r="Q78" i="18"/>
  <c r="R48" i="18"/>
  <c r="Q48" i="18"/>
  <c r="Q160" i="18"/>
  <c r="R160" i="18"/>
  <c r="R92" i="18"/>
  <c r="Q92" i="18"/>
  <c r="R62" i="18"/>
  <c r="Q62" i="18"/>
  <c r="R8" i="18"/>
  <c r="Q8" i="18"/>
  <c r="J146" i="18"/>
  <c r="I146" i="18"/>
  <c r="J160" i="18"/>
  <c r="I160" i="18"/>
  <c r="J106" i="18"/>
  <c r="I106" i="18"/>
  <c r="I120" i="18"/>
  <c r="J120" i="18"/>
  <c r="J148" i="18"/>
  <c r="I148" i="18"/>
  <c r="J118" i="18"/>
  <c r="I118" i="18"/>
  <c r="Y22" i="18"/>
  <c r="X22" i="18"/>
  <c r="J34" i="18"/>
  <c r="I34" i="18"/>
  <c r="J64" i="18"/>
  <c r="I64" i="18"/>
  <c r="Y76" i="18"/>
  <c r="X76" i="18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Y8" i="18"/>
  <c r="X8" i="18"/>
  <c r="J20" i="18"/>
  <c r="I20" i="18"/>
  <c r="J50" i="18"/>
  <c r="I50" i="18"/>
  <c r="Y62" i="18"/>
  <c r="X62" i="18"/>
  <c r="Y92" i="18"/>
  <c r="X92" i="18"/>
  <c r="I104" i="18"/>
  <c r="J104" i="18"/>
  <c r="J134" i="18"/>
  <c r="I134" i="18"/>
  <c r="Y48" i="18"/>
  <c r="X48" i="18"/>
  <c r="X78" i="18"/>
  <c r="Y78" i="18"/>
  <c r="J90" i="18"/>
  <c r="I90" i="18"/>
  <c r="Y120" i="18"/>
  <c r="X120" i="18"/>
  <c r="I132" i="18"/>
  <c r="J132" i="18"/>
  <c r="X134" i="18"/>
  <c r="Y134" i="18"/>
  <c r="Y148" i="18"/>
  <c r="X148" i="18"/>
  <c r="Y118" i="18"/>
  <c r="X118" i="18"/>
  <c r="Y132" i="18"/>
  <c r="X132" i="18"/>
  <c r="Y160" i="18"/>
  <c r="X160" i="18"/>
  <c r="Y106" i="18"/>
  <c r="X106" i="18"/>
  <c r="Y34" i="18"/>
  <c r="X34" i="18"/>
  <c r="Y64" i="18"/>
  <c r="X64" i="18"/>
  <c r="J76" i="18"/>
  <c r="I76" i="18"/>
  <c r="Y20" i="18"/>
  <c r="X20" i="18"/>
  <c r="Y50" i="18"/>
  <c r="X50" i="18"/>
  <c r="J62" i="18"/>
  <c r="I62" i="18"/>
  <c r="J92" i="18"/>
  <c r="I92" i="18"/>
  <c r="Y104" i="18"/>
  <c r="X104" i="18"/>
  <c r="J161" i="19"/>
  <c r="H161" i="19"/>
  <c r="J149" i="19"/>
  <c r="H149" i="19"/>
  <c r="J147" i="19"/>
  <c r="H147" i="19"/>
  <c r="J135" i="19"/>
  <c r="H135" i="19"/>
  <c r="J133" i="19"/>
  <c r="H133" i="19"/>
  <c r="J121" i="19"/>
  <c r="H121" i="19"/>
  <c r="J119" i="19"/>
  <c r="H119" i="19"/>
  <c r="J107" i="19"/>
  <c r="H107" i="19"/>
  <c r="J9" i="19"/>
  <c r="H9" i="19"/>
  <c r="J21" i="19"/>
  <c r="H21" i="19"/>
  <c r="J23" i="19"/>
  <c r="H23" i="19"/>
  <c r="J35" i="19"/>
  <c r="H35" i="19"/>
  <c r="J37" i="19"/>
  <c r="H37" i="19"/>
  <c r="J49" i="19"/>
  <c r="H49" i="19"/>
  <c r="J51" i="19"/>
  <c r="H51" i="19"/>
  <c r="J63" i="19"/>
  <c r="H63" i="19"/>
  <c r="J65" i="19"/>
  <c r="H65" i="19"/>
  <c r="J77" i="19"/>
  <c r="H77" i="19"/>
  <c r="X79" i="19"/>
  <c r="Y79" i="19"/>
  <c r="X91" i="19"/>
  <c r="Y91" i="19"/>
  <c r="Y161" i="19"/>
  <c r="X161" i="19"/>
  <c r="P161" i="19"/>
  <c r="R161" i="19"/>
  <c r="P149" i="19"/>
  <c r="R149" i="19"/>
  <c r="P147" i="19"/>
  <c r="R147" i="19"/>
  <c r="P135" i="19"/>
  <c r="R135" i="19"/>
  <c r="P9" i="19"/>
  <c r="R9" i="19"/>
  <c r="P21" i="19"/>
  <c r="R21" i="19"/>
  <c r="P23" i="19"/>
  <c r="R23" i="19"/>
  <c r="P35" i="19"/>
  <c r="R35" i="19"/>
  <c r="P37" i="19"/>
  <c r="R37" i="19"/>
  <c r="P49" i="19"/>
  <c r="R49" i="19"/>
  <c r="P51" i="19"/>
  <c r="R51" i="19"/>
  <c r="P63" i="19"/>
  <c r="R63" i="19"/>
  <c r="P65" i="19"/>
  <c r="R65" i="19"/>
  <c r="P77" i="19"/>
  <c r="R77" i="19"/>
  <c r="Y107" i="19"/>
  <c r="X107" i="19"/>
  <c r="Y119" i="19"/>
  <c r="X119" i="19"/>
  <c r="Y121" i="19"/>
  <c r="X121" i="19"/>
  <c r="Y133" i="19"/>
  <c r="X133" i="19"/>
  <c r="Y9" i="19"/>
  <c r="X9" i="19"/>
  <c r="Y21" i="19"/>
  <c r="X21" i="19"/>
  <c r="Y23" i="19"/>
  <c r="X23" i="19"/>
  <c r="Y35" i="19"/>
  <c r="X35" i="19"/>
  <c r="Y37" i="19"/>
  <c r="X37" i="19"/>
  <c r="Y49" i="19"/>
  <c r="X49" i="19"/>
  <c r="Y51" i="19"/>
  <c r="X51" i="19"/>
  <c r="Y63" i="19"/>
  <c r="X63" i="19"/>
  <c r="Y65" i="19"/>
  <c r="X65" i="19"/>
  <c r="X77" i="19"/>
  <c r="Y77" i="19"/>
  <c r="X93" i="19"/>
  <c r="Y93" i="19"/>
  <c r="Y105" i="19"/>
  <c r="X105" i="19"/>
  <c r="P107" i="19"/>
  <c r="R107" i="19"/>
  <c r="P119" i="19"/>
  <c r="R119" i="19"/>
  <c r="P121" i="19"/>
  <c r="R121" i="19"/>
  <c r="P133" i="19"/>
  <c r="R133" i="19"/>
  <c r="I36" i="21"/>
  <c r="H36" i="21"/>
  <c r="I120" i="21"/>
  <c r="H120" i="21"/>
  <c r="L35" i="22"/>
  <c r="J35" i="22"/>
  <c r="K35" i="22"/>
  <c r="L119" i="22"/>
  <c r="K119" i="22"/>
  <c r="J119" i="22"/>
  <c r="H50" i="21"/>
  <c r="I50" i="21"/>
  <c r="H134" i="21"/>
  <c r="I134" i="21"/>
  <c r="V21" i="22"/>
  <c r="X21" i="22"/>
  <c r="W21" i="22"/>
  <c r="I64" i="21"/>
  <c r="H64" i="21"/>
  <c r="I148" i="21"/>
  <c r="H148" i="21"/>
  <c r="K91" i="22"/>
  <c r="J91" i="22"/>
  <c r="L91" i="22"/>
  <c r="I78" i="21"/>
  <c r="H78" i="21"/>
  <c r="I162" i="21"/>
  <c r="H162" i="21"/>
  <c r="L77" i="22"/>
  <c r="K77" i="22"/>
  <c r="J77" i="22"/>
  <c r="I92" i="21"/>
  <c r="H92" i="21"/>
  <c r="K133" i="22"/>
  <c r="J133" i="22"/>
  <c r="L133" i="22"/>
  <c r="J147" i="22"/>
  <c r="L147" i="22"/>
  <c r="K147" i="22"/>
  <c r="J105" i="22"/>
  <c r="L105" i="22"/>
  <c r="K105" i="22"/>
  <c r="J63" i="22"/>
  <c r="L63" i="22"/>
  <c r="K63" i="22"/>
  <c r="J21" i="22"/>
  <c r="L21" i="22"/>
  <c r="K21" i="22"/>
  <c r="L161" i="22"/>
  <c r="K161" i="22"/>
  <c r="J161" i="22"/>
  <c r="I253" i="24"/>
  <c r="I183" i="24"/>
  <c r="I117" i="24"/>
  <c r="I227" i="24"/>
  <c r="I205" i="24"/>
  <c r="I161" i="24"/>
  <c r="I51" i="24"/>
  <c r="I139" i="24"/>
  <c r="I95" i="24"/>
  <c r="I29" i="24"/>
  <c r="I73" i="24"/>
  <c r="G7" i="24"/>
  <c r="J8" i="24" s="1"/>
  <c r="L87" i="24"/>
  <c r="L65" i="24"/>
  <c r="L60" i="24"/>
  <c r="L57" i="24"/>
  <c r="L54" i="24"/>
  <c r="L62" i="24"/>
  <c r="L61" i="24"/>
  <c r="L59" i="24"/>
  <c r="L56" i="24"/>
  <c r="L53" i="24"/>
  <c r="L64" i="24"/>
  <c r="L58" i="24"/>
  <c r="L63" i="24"/>
  <c r="L55" i="24"/>
  <c r="L84" i="24"/>
  <c r="L80" i="24"/>
  <c r="L77" i="24"/>
  <c r="L86" i="24"/>
  <c r="L85" i="24"/>
  <c r="L82" i="24"/>
  <c r="L79" i="24"/>
  <c r="L76" i="24"/>
  <c r="L78" i="24"/>
  <c r="L83" i="24"/>
  <c r="L81" i="24"/>
  <c r="L75" i="24"/>
  <c r="J107" i="25"/>
  <c r="J106" i="25"/>
  <c r="J104" i="25"/>
  <c r="J103" i="25"/>
  <c r="J102" i="25"/>
  <c r="J101" i="25"/>
  <c r="J100" i="25"/>
  <c r="J99" i="25"/>
  <c r="J98" i="25"/>
  <c r="J97" i="25"/>
  <c r="J109" i="25"/>
  <c r="J108" i="25"/>
  <c r="J105" i="25"/>
  <c r="G95" i="25"/>
  <c r="G51" i="25"/>
  <c r="J52" i="25" s="1"/>
  <c r="H8" i="25"/>
  <c r="G73" i="25"/>
  <c r="G29" i="25"/>
  <c r="J30" i="25" s="1"/>
  <c r="E7" i="25"/>
  <c r="K132" i="26"/>
  <c r="J132" i="26"/>
  <c r="I132" i="26"/>
  <c r="K160" i="26"/>
  <c r="J160" i="26"/>
  <c r="I160" i="26"/>
  <c r="K104" i="26"/>
  <c r="J104" i="26"/>
  <c r="I104" i="26"/>
  <c r="I146" i="26"/>
  <c r="K146" i="26"/>
  <c r="J146" i="26"/>
  <c r="K118" i="26"/>
  <c r="J118" i="26"/>
  <c r="I118" i="26"/>
  <c r="K90" i="26"/>
  <c r="J90" i="26"/>
  <c r="I90" i="26"/>
  <c r="K34" i="26"/>
  <c r="J34" i="26"/>
  <c r="I34" i="26"/>
  <c r="K62" i="26"/>
  <c r="J62" i="26"/>
  <c r="I62" i="26"/>
  <c r="K34" i="27"/>
  <c r="J34" i="27"/>
  <c r="I34" i="27"/>
  <c r="K62" i="27"/>
  <c r="J62" i="27"/>
  <c r="I62" i="27"/>
  <c r="J104" i="28"/>
  <c r="I104" i="28"/>
  <c r="K104" i="28"/>
  <c r="M104" i="28"/>
  <c r="L104" i="28"/>
  <c r="K118" i="28"/>
  <c r="J118" i="28"/>
  <c r="I118" i="28"/>
  <c r="L118" i="28"/>
  <c r="M118" i="28"/>
  <c r="L132" i="28"/>
  <c r="K132" i="28"/>
  <c r="J132" i="28"/>
  <c r="M132" i="28"/>
  <c r="I132" i="28"/>
  <c r="L48" i="28"/>
  <c r="J48" i="28"/>
  <c r="M48" i="28"/>
  <c r="K48" i="28"/>
  <c r="I48" i="28"/>
  <c r="I90" i="28"/>
  <c r="M90" i="28"/>
  <c r="J90" i="28"/>
  <c r="L90" i="28"/>
  <c r="K90" i="28"/>
  <c r="I160" i="28"/>
  <c r="K160" i="28"/>
  <c r="J160" i="28"/>
  <c r="L160" i="28"/>
  <c r="M160" i="28"/>
  <c r="M76" i="28"/>
  <c r="L76" i="28"/>
  <c r="I76" i="28"/>
  <c r="K76" i="28"/>
  <c r="J76" i="28"/>
  <c r="J146" i="28"/>
  <c r="I146" i="28"/>
  <c r="K146" i="28"/>
  <c r="M146" i="28"/>
  <c r="L146" i="28"/>
  <c r="K34" i="28"/>
  <c r="I34" i="28"/>
  <c r="L34" i="28"/>
  <c r="M34" i="28"/>
  <c r="J34" i="28"/>
  <c r="M20" i="28"/>
  <c r="L20" i="28"/>
  <c r="K20" i="28"/>
  <c r="J20" i="28"/>
  <c r="I20" i="28"/>
  <c r="K146" i="27"/>
  <c r="J146" i="27"/>
  <c r="I146" i="27"/>
  <c r="K118" i="27"/>
  <c r="J118" i="27"/>
  <c r="I118" i="27"/>
  <c r="K90" i="27"/>
  <c r="J90" i="27"/>
  <c r="I90" i="27"/>
  <c r="K160" i="27"/>
  <c r="J160" i="27"/>
  <c r="I160" i="27"/>
  <c r="K132" i="27"/>
  <c r="J132" i="27"/>
  <c r="I132" i="27"/>
  <c r="K104" i="27"/>
  <c r="J104" i="27"/>
  <c r="I104" i="27"/>
  <c r="K76" i="27"/>
  <c r="I76" i="27"/>
  <c r="J76" i="27"/>
  <c r="K48" i="27"/>
  <c r="J48" i="27"/>
  <c r="I48" i="27"/>
  <c r="K20" i="27"/>
  <c r="J20" i="27"/>
  <c r="I20" i="27"/>
  <c r="M62" i="28"/>
  <c r="L62" i="28"/>
  <c r="K62" i="28"/>
  <c r="J62" i="28"/>
  <c r="I62" i="28"/>
  <c r="I129" i="39"/>
  <c r="H129" i="39"/>
  <c r="G129" i="39"/>
  <c r="O129" i="39"/>
  <c r="K129" i="39"/>
  <c r="M129" i="39"/>
  <c r="L129" i="39"/>
  <c r="N129" i="39"/>
  <c r="N16" i="43"/>
  <c r="M16" i="43"/>
  <c r="L16" i="43"/>
  <c r="I146" i="44"/>
  <c r="H146" i="44"/>
  <c r="K146" i="44" s="1"/>
  <c r="G146" i="44"/>
  <c r="I146" i="45"/>
  <c r="G146" i="45"/>
  <c r="H146" i="45"/>
  <c r="K146" i="45" s="1"/>
  <c r="O146" i="45"/>
  <c r="M146" i="45"/>
  <c r="L146" i="45"/>
  <c r="N146" i="45"/>
  <c r="H96" i="25" l="1"/>
  <c r="J74" i="25"/>
  <c r="J96" i="25"/>
  <c r="H52" i="25"/>
  <c r="E95" i="25"/>
  <c r="E51" i="25"/>
  <c r="C7" i="25"/>
  <c r="F8" i="25"/>
  <c r="E29" i="25"/>
  <c r="E73" i="25"/>
  <c r="H74" i="25" s="1"/>
  <c r="H109" i="25"/>
  <c r="H106" i="25"/>
  <c r="H108" i="25"/>
  <c r="H107" i="25"/>
  <c r="H105" i="25"/>
  <c r="H30" i="25"/>
  <c r="H103" i="25"/>
  <c r="H100" i="25"/>
  <c r="H97" i="25"/>
  <c r="H102" i="25"/>
  <c r="H99" i="25"/>
  <c r="H104" i="25"/>
  <c r="H101" i="25"/>
  <c r="H98" i="25"/>
  <c r="G205" i="24"/>
  <c r="G253" i="24"/>
  <c r="G183" i="24"/>
  <c r="G73" i="24"/>
  <c r="G227" i="24"/>
  <c r="G161" i="24"/>
  <c r="E7" i="24"/>
  <c r="H8" i="24" s="1"/>
  <c r="G139" i="24"/>
  <c r="G95" i="24"/>
  <c r="G51" i="24"/>
  <c r="G29" i="24"/>
  <c r="G117" i="24"/>
  <c r="J86" i="24"/>
  <c r="J83" i="24"/>
  <c r="J82" i="24"/>
  <c r="J79" i="24"/>
  <c r="J76" i="24"/>
  <c r="J84" i="24"/>
  <c r="J81" i="24"/>
  <c r="J78" i="24"/>
  <c r="J75" i="24"/>
  <c r="J80" i="24"/>
  <c r="J85" i="24"/>
  <c r="J77" i="24"/>
  <c r="J87" i="24"/>
  <c r="J63" i="24"/>
  <c r="J60" i="24"/>
  <c r="J57" i="24"/>
  <c r="J54" i="24"/>
  <c r="J62" i="24"/>
  <c r="J58" i="24"/>
  <c r="J55" i="24"/>
  <c r="J64" i="24"/>
  <c r="J56" i="24"/>
  <c r="J61" i="24"/>
  <c r="J59" i="24"/>
  <c r="J65" i="24"/>
  <c r="J53" i="24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I7" i="19"/>
  <c r="C79" i="19"/>
  <c r="I79" i="19" s="1"/>
  <c r="C91" i="19"/>
  <c r="I91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161" i="19"/>
  <c r="Q161" i="19" s="1"/>
  <c r="K149" i="19"/>
  <c r="Q149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147" i="19"/>
  <c r="Q147" i="19" s="1"/>
  <c r="K135" i="19"/>
  <c r="Q135" i="19" s="1"/>
  <c r="I57" i="12"/>
  <c r="K57" i="12"/>
  <c r="L57" i="12"/>
  <c r="J57" i="12"/>
  <c r="H42" i="10"/>
  <c r="H39" i="10"/>
  <c r="H30" i="10"/>
  <c r="H41" i="10"/>
  <c r="H38" i="10"/>
  <c r="H37" i="10"/>
  <c r="H36" i="10"/>
  <c r="H35" i="10"/>
  <c r="H34" i="10"/>
  <c r="H33" i="10"/>
  <c r="H32" i="10"/>
  <c r="H31" i="10"/>
  <c r="H43" i="10"/>
  <c r="H40" i="10"/>
  <c r="E29" i="10"/>
  <c r="D8" i="10"/>
  <c r="F284" i="8"/>
  <c r="F281" i="8"/>
  <c r="F263" i="8"/>
  <c r="F260" i="8"/>
  <c r="F239" i="8"/>
  <c r="F236" i="8"/>
  <c r="F235" i="8"/>
  <c r="F234" i="8"/>
  <c r="F233" i="8"/>
  <c r="F232" i="8"/>
  <c r="F231" i="8"/>
  <c r="F230" i="8"/>
  <c r="F229" i="8"/>
  <c r="F218" i="8"/>
  <c r="F215" i="8"/>
  <c r="F197" i="8"/>
  <c r="E227" i="8"/>
  <c r="F228" i="8" s="1"/>
  <c r="E161" i="8"/>
  <c r="F162" i="8" s="1"/>
  <c r="F283" i="8"/>
  <c r="F280" i="8"/>
  <c r="F279" i="8"/>
  <c r="F278" i="8"/>
  <c r="F277" i="8"/>
  <c r="F276" i="8"/>
  <c r="F275" i="8"/>
  <c r="F274" i="8"/>
  <c r="F273" i="8"/>
  <c r="F262" i="8"/>
  <c r="F259" i="8"/>
  <c r="E271" i="8"/>
  <c r="F272" i="8" s="1"/>
  <c r="E205" i="8"/>
  <c r="F206" i="8" s="1"/>
  <c r="F241" i="8"/>
  <c r="F217" i="8"/>
  <c r="F153" i="8"/>
  <c r="F147" i="8"/>
  <c r="F144" i="8"/>
  <c r="F141" i="8"/>
  <c r="F130" i="8"/>
  <c r="F127" i="8"/>
  <c r="F109" i="8"/>
  <c r="F106" i="8"/>
  <c r="E73" i="8"/>
  <c r="E29" i="8"/>
  <c r="F30" i="8" s="1"/>
  <c r="F21" i="8"/>
  <c r="F18" i="8"/>
  <c r="F258" i="8"/>
  <c r="F208" i="8"/>
  <c r="F195" i="8"/>
  <c r="F165" i="8"/>
  <c r="F143" i="8"/>
  <c r="E51" i="8"/>
  <c r="F43" i="8"/>
  <c r="F257" i="8"/>
  <c r="F237" i="8"/>
  <c r="F219" i="8"/>
  <c r="F191" i="8"/>
  <c r="F188" i="8"/>
  <c r="F185" i="8"/>
  <c r="F169" i="8"/>
  <c r="F166" i="8"/>
  <c r="F163" i="8"/>
  <c r="F152" i="8"/>
  <c r="F142" i="8"/>
  <c r="E139" i="8"/>
  <c r="F140" i="8" s="1"/>
  <c r="F42" i="8"/>
  <c r="F39" i="8"/>
  <c r="E249" i="8"/>
  <c r="F250" i="8" s="1"/>
  <c r="F213" i="8"/>
  <c r="F211" i="8"/>
  <c r="F207" i="8"/>
  <c r="F187" i="8"/>
  <c r="E95" i="8"/>
  <c r="F96" i="8" s="1"/>
  <c r="F282" i="8"/>
  <c r="F254" i="8"/>
  <c r="F253" i="8"/>
  <c r="F252" i="8"/>
  <c r="F251" i="8"/>
  <c r="F175" i="8"/>
  <c r="F174" i="8"/>
  <c r="F151" i="8"/>
  <c r="F150" i="8"/>
  <c r="F146" i="8"/>
  <c r="F131" i="8"/>
  <c r="F128" i="8"/>
  <c r="F107" i="8"/>
  <c r="F104" i="8"/>
  <c r="F103" i="8"/>
  <c r="F102" i="8"/>
  <c r="F101" i="8"/>
  <c r="F100" i="8"/>
  <c r="F99" i="8"/>
  <c r="F98" i="8"/>
  <c r="F97" i="8"/>
  <c r="F19" i="8"/>
  <c r="F16" i="8"/>
  <c r="F15" i="8"/>
  <c r="F14" i="8"/>
  <c r="F13" i="8"/>
  <c r="F12" i="8"/>
  <c r="F11" i="8"/>
  <c r="F10" i="8"/>
  <c r="F9" i="8"/>
  <c r="F238" i="8"/>
  <c r="F214" i="8"/>
  <c r="F212" i="8"/>
  <c r="F209" i="8"/>
  <c r="F168" i="8"/>
  <c r="F40" i="8"/>
  <c r="F8" i="8"/>
  <c r="F285" i="8"/>
  <c r="F240" i="8"/>
  <c r="F216" i="8"/>
  <c r="F196" i="8"/>
  <c r="F194" i="8"/>
  <c r="E183" i="8"/>
  <c r="F184" i="8" s="1"/>
  <c r="F172" i="8"/>
  <c r="F171" i="8"/>
  <c r="F148" i="8"/>
  <c r="F145" i="8"/>
  <c r="F129" i="8"/>
  <c r="F126" i="8"/>
  <c r="F125" i="8"/>
  <c r="F124" i="8"/>
  <c r="F123" i="8"/>
  <c r="F122" i="8"/>
  <c r="F121" i="8"/>
  <c r="F120" i="8"/>
  <c r="F119" i="8"/>
  <c r="F108" i="8"/>
  <c r="F105" i="8"/>
  <c r="F20" i="8"/>
  <c r="F17" i="8"/>
  <c r="C7" i="8"/>
  <c r="F261" i="8"/>
  <c r="F256" i="8"/>
  <c r="F193" i="8"/>
  <c r="F192" i="8"/>
  <c r="F189" i="8"/>
  <c r="F186" i="8"/>
  <c r="F170" i="8"/>
  <c r="F167" i="8"/>
  <c r="F164" i="8"/>
  <c r="E117" i="8"/>
  <c r="F118" i="8" s="1"/>
  <c r="F41" i="8"/>
  <c r="F38" i="8"/>
  <c r="F37" i="8"/>
  <c r="F36" i="8"/>
  <c r="F35" i="8"/>
  <c r="F34" i="8"/>
  <c r="F33" i="8"/>
  <c r="F32" i="8"/>
  <c r="F31" i="8"/>
  <c r="F255" i="8"/>
  <c r="F210" i="8"/>
  <c r="F190" i="8"/>
  <c r="F173" i="8"/>
  <c r="F149" i="8"/>
  <c r="H81" i="8"/>
  <c r="H79" i="8"/>
  <c r="H84" i="8"/>
  <c r="H85" i="8"/>
  <c r="H78" i="8"/>
  <c r="H76" i="8"/>
  <c r="H86" i="8"/>
  <c r="H83" i="8"/>
  <c r="H74" i="8"/>
  <c r="H82" i="8"/>
  <c r="H80" i="8"/>
  <c r="H77" i="8"/>
  <c r="H75" i="8"/>
  <c r="H63" i="8"/>
  <c r="H60" i="8"/>
  <c r="H59" i="8"/>
  <c r="H58" i="8"/>
  <c r="H57" i="8"/>
  <c r="H56" i="8"/>
  <c r="H55" i="8"/>
  <c r="H54" i="8"/>
  <c r="H53" i="8"/>
  <c r="H87" i="8"/>
  <c r="H64" i="8"/>
  <c r="H61" i="8"/>
  <c r="H52" i="8"/>
  <c r="H65" i="8"/>
  <c r="H62" i="8"/>
  <c r="F64" i="10"/>
  <c r="F61" i="10"/>
  <c r="C51" i="10"/>
  <c r="D52" i="10" s="1"/>
  <c r="F63" i="10"/>
  <c r="F60" i="10"/>
  <c r="F59" i="10"/>
  <c r="F58" i="10"/>
  <c r="F57" i="10"/>
  <c r="F56" i="10"/>
  <c r="F55" i="10"/>
  <c r="F54" i="10"/>
  <c r="F53" i="10"/>
  <c r="F52" i="10"/>
  <c r="F62" i="10"/>
  <c r="F65" i="10"/>
  <c r="F74" i="25" l="1"/>
  <c r="C271" i="8"/>
  <c r="D272" i="8" s="1"/>
  <c r="C205" i="8"/>
  <c r="D206" i="8" s="1"/>
  <c r="C117" i="8"/>
  <c r="D118" i="8" s="1"/>
  <c r="C227" i="8"/>
  <c r="D228" i="8" s="1"/>
  <c r="C73" i="8"/>
  <c r="D74" i="8" s="1"/>
  <c r="C29" i="8"/>
  <c r="D30" i="8" s="1"/>
  <c r="C139" i="8"/>
  <c r="D140" i="8" s="1"/>
  <c r="C249" i="8"/>
  <c r="D250" i="8" s="1"/>
  <c r="C161" i="8"/>
  <c r="D162" i="8" s="1"/>
  <c r="C95" i="8"/>
  <c r="D96" i="8" s="1"/>
  <c r="C51" i="8"/>
  <c r="D8" i="8"/>
  <c r="C183" i="8"/>
  <c r="D184" i="8" s="1"/>
  <c r="F65" i="8"/>
  <c r="F62" i="8"/>
  <c r="F52" i="8"/>
  <c r="F63" i="8"/>
  <c r="F60" i="8"/>
  <c r="F59" i="8"/>
  <c r="F58" i="8"/>
  <c r="F57" i="8"/>
  <c r="F56" i="8"/>
  <c r="F55" i="8"/>
  <c r="F54" i="8"/>
  <c r="F53" i="8"/>
  <c r="F64" i="8"/>
  <c r="F61" i="8"/>
  <c r="F87" i="8"/>
  <c r="F74" i="8"/>
  <c r="F86" i="8"/>
  <c r="F83" i="8"/>
  <c r="F84" i="8"/>
  <c r="F85" i="8"/>
  <c r="F82" i="8"/>
  <c r="F81" i="8"/>
  <c r="F80" i="8"/>
  <c r="F79" i="8"/>
  <c r="F78" i="8"/>
  <c r="F77" i="8"/>
  <c r="F76" i="8"/>
  <c r="F75" i="8"/>
  <c r="F41" i="10"/>
  <c r="F38" i="10"/>
  <c r="F37" i="10"/>
  <c r="F36" i="10"/>
  <c r="F35" i="10"/>
  <c r="F34" i="10"/>
  <c r="F33" i="10"/>
  <c r="F32" i="10"/>
  <c r="F31" i="10"/>
  <c r="F43" i="10"/>
  <c r="F40" i="10"/>
  <c r="C29" i="10"/>
  <c r="F42" i="10"/>
  <c r="F30" i="10"/>
  <c r="F39" i="10"/>
  <c r="H64" i="24"/>
  <c r="H61" i="24"/>
  <c r="H59" i="24"/>
  <c r="H56" i="24"/>
  <c r="H53" i="24"/>
  <c r="H65" i="24"/>
  <c r="H60" i="24"/>
  <c r="H57" i="24"/>
  <c r="H54" i="24"/>
  <c r="H62" i="24"/>
  <c r="H58" i="24"/>
  <c r="H87" i="24"/>
  <c r="H63" i="24"/>
  <c r="H55" i="24"/>
  <c r="E227" i="24"/>
  <c r="E161" i="24"/>
  <c r="E95" i="24"/>
  <c r="E51" i="24"/>
  <c r="E139" i="24"/>
  <c r="E29" i="24"/>
  <c r="F21" i="24"/>
  <c r="F18" i="24"/>
  <c r="E205" i="24"/>
  <c r="E183" i="24"/>
  <c r="E73" i="24"/>
  <c r="E253" i="24"/>
  <c r="E117" i="24"/>
  <c r="F8" i="24"/>
  <c r="F20" i="24"/>
  <c r="F17" i="24"/>
  <c r="C7" i="24"/>
  <c r="F19" i="24"/>
  <c r="F14" i="24"/>
  <c r="F11" i="24"/>
  <c r="F15" i="24"/>
  <c r="F12" i="24"/>
  <c r="F9" i="24"/>
  <c r="F13" i="24"/>
  <c r="F10" i="24"/>
  <c r="F16" i="24"/>
  <c r="H85" i="24"/>
  <c r="H82" i="24"/>
  <c r="H81" i="24"/>
  <c r="H80" i="24"/>
  <c r="H79" i="24"/>
  <c r="H78" i="24"/>
  <c r="H77" i="24"/>
  <c r="H76" i="24"/>
  <c r="H75" i="24"/>
  <c r="H84" i="24"/>
  <c r="H86" i="24"/>
  <c r="H83" i="24"/>
  <c r="F108" i="25"/>
  <c r="F109" i="25"/>
  <c r="F104" i="25"/>
  <c r="F103" i="25"/>
  <c r="F102" i="25"/>
  <c r="F101" i="25"/>
  <c r="F100" i="25"/>
  <c r="F99" i="25"/>
  <c r="F98" i="25"/>
  <c r="F97" i="25"/>
  <c r="F107" i="25"/>
  <c r="F105" i="25"/>
  <c r="F106" i="25"/>
  <c r="F30" i="25"/>
  <c r="C73" i="25"/>
  <c r="D74" i="25" s="1"/>
  <c r="C29" i="25"/>
  <c r="C95" i="25"/>
  <c r="D96" i="25" s="1"/>
  <c r="C51" i="25"/>
  <c r="D52" i="25" s="1"/>
  <c r="D8" i="25"/>
  <c r="F96" i="25" l="1"/>
  <c r="F52" i="25"/>
  <c r="D30" i="25"/>
  <c r="C253" i="24"/>
  <c r="D254" i="24" s="1"/>
  <c r="C227" i="24"/>
  <c r="D228" i="24" s="1"/>
  <c r="C161" i="24"/>
  <c r="D162" i="24" s="1"/>
  <c r="C95" i="24"/>
  <c r="D96" i="24" s="1"/>
  <c r="C139" i="24"/>
  <c r="D140" i="24" s="1"/>
  <c r="C29" i="24"/>
  <c r="D30" i="24" s="1"/>
  <c r="C51" i="24"/>
  <c r="C117" i="24"/>
  <c r="D118" i="24" s="1"/>
  <c r="D8" i="24"/>
  <c r="C205" i="24"/>
  <c r="D206" i="24" s="1"/>
  <c r="C73" i="24"/>
  <c r="D74" i="24" s="1"/>
  <c r="C183" i="24"/>
  <c r="D184" i="24" s="1"/>
  <c r="F131" i="24"/>
  <c r="F128" i="24"/>
  <c r="F124" i="24"/>
  <c r="F121" i="24"/>
  <c r="F127" i="24"/>
  <c r="F125" i="24"/>
  <c r="F122" i="24"/>
  <c r="F119" i="24"/>
  <c r="F129" i="24"/>
  <c r="F126" i="24"/>
  <c r="F123" i="24"/>
  <c r="F120" i="24"/>
  <c r="F130" i="24"/>
  <c r="F266" i="24"/>
  <c r="F263" i="24"/>
  <c r="F265" i="24"/>
  <c r="F262" i="24"/>
  <c r="F261" i="24"/>
  <c r="F260" i="24"/>
  <c r="F259" i="24"/>
  <c r="F258" i="24"/>
  <c r="F257" i="24"/>
  <c r="F256" i="24"/>
  <c r="F255" i="24"/>
  <c r="F264" i="24"/>
  <c r="F267" i="24"/>
  <c r="F84" i="24"/>
  <c r="F86" i="24"/>
  <c r="F83" i="24"/>
  <c r="F81" i="24"/>
  <c r="F78" i="24"/>
  <c r="F75" i="24"/>
  <c r="F82" i="24"/>
  <c r="F79" i="24"/>
  <c r="F76" i="24"/>
  <c r="F80" i="24"/>
  <c r="F85" i="24"/>
  <c r="F77" i="24"/>
  <c r="F196" i="24"/>
  <c r="F193" i="24"/>
  <c r="F195" i="24"/>
  <c r="F192" i="24"/>
  <c r="F191" i="24"/>
  <c r="F190" i="24"/>
  <c r="F189" i="24"/>
  <c r="F188" i="24"/>
  <c r="F187" i="24"/>
  <c r="F186" i="24"/>
  <c r="F185" i="24"/>
  <c r="F194" i="24"/>
  <c r="F197" i="24"/>
  <c r="F217" i="24"/>
  <c r="F214" i="24"/>
  <c r="F213" i="24"/>
  <c r="F212" i="24"/>
  <c r="F211" i="24"/>
  <c r="F210" i="24"/>
  <c r="F209" i="24"/>
  <c r="F208" i="24"/>
  <c r="F207" i="24"/>
  <c r="F219" i="24"/>
  <c r="F216" i="24"/>
  <c r="F215" i="24"/>
  <c r="F218" i="24"/>
  <c r="F43" i="24"/>
  <c r="F39" i="24"/>
  <c r="F42" i="24"/>
  <c r="F40" i="24"/>
  <c r="F37" i="24"/>
  <c r="F34" i="24"/>
  <c r="F31" i="24"/>
  <c r="F38" i="24"/>
  <c r="F35" i="24"/>
  <c r="F32" i="24"/>
  <c r="F41" i="24"/>
  <c r="F36" i="24"/>
  <c r="F33" i="24"/>
  <c r="F153" i="24"/>
  <c r="F149" i="24"/>
  <c r="F147" i="24"/>
  <c r="F144" i="24"/>
  <c r="F141" i="24"/>
  <c r="F151" i="24"/>
  <c r="F150" i="24"/>
  <c r="F146" i="24"/>
  <c r="F143" i="24"/>
  <c r="F152" i="24"/>
  <c r="F148" i="24"/>
  <c r="F142" i="24"/>
  <c r="F145" i="24"/>
  <c r="F87" i="24"/>
  <c r="F62" i="24"/>
  <c r="F64" i="24"/>
  <c r="F58" i="24"/>
  <c r="F55" i="24"/>
  <c r="F59" i="24"/>
  <c r="F56" i="24"/>
  <c r="F53" i="24"/>
  <c r="F63" i="24"/>
  <c r="F60" i="24"/>
  <c r="F54" i="24"/>
  <c r="F61" i="24"/>
  <c r="F57" i="24"/>
  <c r="F65" i="24"/>
  <c r="F103" i="24"/>
  <c r="F100" i="24"/>
  <c r="F97" i="24"/>
  <c r="F107" i="24"/>
  <c r="F106" i="24"/>
  <c r="F108" i="24"/>
  <c r="F102" i="24"/>
  <c r="F99" i="24"/>
  <c r="F105" i="24"/>
  <c r="F109" i="24"/>
  <c r="F98" i="24"/>
  <c r="F104" i="24"/>
  <c r="F101" i="24"/>
  <c r="F174" i="24"/>
  <c r="F171" i="24"/>
  <c r="F173" i="24"/>
  <c r="F172" i="24"/>
  <c r="F168" i="24"/>
  <c r="F165" i="24"/>
  <c r="F175" i="24"/>
  <c r="F169" i="24"/>
  <c r="F166" i="24"/>
  <c r="F163" i="24"/>
  <c r="F170" i="24"/>
  <c r="F164" i="24"/>
  <c r="F167" i="24"/>
  <c r="F241" i="24"/>
  <c r="F238" i="24"/>
  <c r="F240" i="24"/>
  <c r="F237" i="24"/>
  <c r="F236" i="24"/>
  <c r="F235" i="24"/>
  <c r="F234" i="24"/>
  <c r="F233" i="24"/>
  <c r="F232" i="24"/>
  <c r="F231" i="24"/>
  <c r="F230" i="24"/>
  <c r="F229" i="24"/>
  <c r="F239" i="24"/>
  <c r="D30" i="10"/>
  <c r="D52" i="8"/>
  <c r="D52" i="24" l="1"/>
</calcChain>
</file>

<file path=xl/sharedStrings.xml><?xml version="1.0" encoding="utf-8"?>
<sst xmlns="http://schemas.openxmlformats.org/spreadsheetml/2006/main" count="6168" uniqueCount="322">
  <si>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</si>
  <si>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</si>
  <si>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</si>
  <si>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</si>
  <si>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</si>
  <si>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</si>
  <si>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</si>
  <si>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</si>
  <si>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</si>
  <si>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</si>
  <si>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</si>
  <si>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</si>
  <si>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</si>
  <si>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</si>
  <si>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</si>
  <si>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</si>
  <si>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</si>
  <si>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</si>
  <si>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</si>
  <si>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</si>
  <si>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</si>
  <si>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</si>
  <si>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</si>
  <si>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</si>
  <si>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</si>
  <si>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</si>
  <si>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</si>
  <si>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</si>
  <si>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</si>
  <si>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</si>
  <si>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</si>
  <si>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</si>
  <si>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</si>
  <si>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</si>
  <si>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</si>
  <si>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</si>
  <si>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</si>
  <si>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</si>
  <si>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</si>
  <si>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</si>
  <si>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</si>
  <si>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</si>
  <si>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</si>
  <si>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</si>
  <si>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</si>
  <si>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</si>
  <si>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</si>
  <si>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</si>
  <si>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</si>
  <si>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</si>
  <si>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</si>
  <si>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</si>
  <si>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</si>
  <si>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</si>
  <si>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</si>
  <si>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</si>
  <si>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</si>
  <si>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</si>
  <si>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</si>
  <si>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</si>
  <si>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</si>
  <si>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</si>
  <si>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</si>
  <si>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</si>
  <si>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</si>
  <si>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</si>
  <si>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</si>
  <si>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</si>
  <si>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</si>
  <si>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</si>
  <si>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</si>
  <si>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</si>
  <si>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</si>
  <si>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</si>
  <si>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</si>
  <si>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</si>
  <si>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</si>
  <si>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</si>
  <si>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</si>
  <si>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</si>
  <si>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</si>
  <si>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</si>
  <si>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</si>
  <si>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</si>
  <si>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</si>
  <si>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</si>
  <si>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</si>
  <si>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</si>
  <si>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</si>
  <si>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</si>
  <si>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</si>
  <si>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</si>
  <si>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</si>
  <si>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</si>
  <si>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</si>
  <si>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</si>
  <si>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</si>
  <si>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</si>
  <si>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</si>
  <si>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</si>
  <si>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</si>
  <si>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</si>
  <si>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</si>
  <si>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</si>
  <si>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</si>
  <si>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</si>
  <si>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</si>
  <si>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</si>
  <si>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</si>
  <si>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</si>
  <si>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</si>
  <si>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</si>
  <si>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</si>
  <si>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</si>
  <si>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</si>
  <si>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</si>
  <si>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</si>
  <si>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</si>
  <si>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</si>
  <si>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</si>
  <si>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</si>
  <si>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</si>
  <si>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</si>
  <si>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</si>
  <si>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</si>
  <si>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</si>
  <si>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</si>
  <si>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</si>
  <si>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</si>
  <si>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</si>
  <si>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</si>
  <si>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</si>
  <si>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</si>
  <si>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</si>
  <si>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</si>
  <si>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</si>
  <si>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</si>
  <si>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</si>
  <si>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</si>
  <si>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</si>
  <si>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</si>
  <si>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</si>
  <si>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</si>
  <si>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</si>
  <si>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</si>
  <si>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</si>
  <si>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</si>
  <si>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</si>
  <si>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</si>
  <si>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</si>
  <si>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</si>
  <si>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</si>
  <si>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</si>
  <si>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</si>
  <si>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</si>
  <si>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</si>
  <si>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</si>
  <si>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</si>
  <si>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</si>
  <si>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</si>
  <si>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</si>
  <si>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</si>
  <si>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</si>
  <si>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</si>
  <si>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</si>
  <si>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</si>
  <si>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</si>
  <si>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</si>
  <si>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</si>
  <si>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</si>
  <si>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</si>
  <si>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</si>
  <si>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</si>
  <si>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</si>
  <si>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</si>
  <si>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</si>
  <si>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</si>
  <si>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</si>
  <si>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</si>
  <si>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</si>
  <si>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</si>
  <si>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</si>
  <si>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</si>
  <si>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</si>
  <si>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</si>
  <si>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</si>
  <si>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</si>
  <si>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</si>
  <si>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</si>
  <si>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</si>
  <si>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</si>
  <si>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</si>
  <si>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</si>
  <si>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</si>
  <si>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</si>
  <si>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</si>
  <si>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</si>
  <si>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</si>
  <si>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</si>
  <si>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</si>
  <si>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</si>
  <si>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</si>
  <si>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</si>
  <si>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</si>
  <si>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</si>
  <si>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</si>
  <si>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</si>
  <si>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</si>
  <si>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</si>
  <si>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</si>
  <si>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</si>
  <si>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</si>
  <si>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</si>
  <si>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2025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</si>
  <si>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</si>
  <si>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</si>
  <si>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</si>
  <si>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</si>
  <si>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</si>
  <si>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</si>
  <si>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</si>
  <si>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</si>
  <si>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</si>
  <si>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</si>
  <si>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</si>
  <si>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</si>
  <si>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</si>
  <si>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</si>
  <si>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julio 2021</t>
  </si>
  <si>
    <t>julio 2022</t>
  </si>
  <si>
    <t>julio 2023</t>
  </si>
  <si>
    <t>julio 2024</t>
  </si>
  <si>
    <t>julio 2025</t>
  </si>
  <si>
    <t>-</t>
  </si>
  <si>
    <t>acumulado a julio 2021</t>
  </si>
  <si>
    <t>acumulado a julio 2022</t>
  </si>
  <si>
    <t>acumulado a julio 2023</t>
  </si>
  <si>
    <t>acumulado a julio 2024</t>
  </si>
  <si>
    <t>acumulado a julio 2025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</si>
  <si>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</si>
  <si>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</si>
  <si>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</si>
  <si>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</si>
  <si>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</si>
  <si>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</si>
  <si>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</si>
  <si>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</si>
  <si>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</si>
  <si>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</si>
  <si>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</si>
  <si>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</si>
  <si>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23/22</t>
  </si>
  <si>
    <t>var 24/23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</si>
  <si>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</si>
  <si>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</si>
  <si>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</si>
  <si>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</si>
  <si>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Viajeros entrados en los apartamentos de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</si>
  <si>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</si>
  <si>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</si>
  <si>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</si>
  <si>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</si>
  <si>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julio 2020</t>
  </si>
  <si>
    <t>julio 2020</t>
  </si>
  <si>
    <t>Viajeros entrados en los establecimientos alojativos de Santa Cruz de Tenerife según lugar de residencia (hotel + apartamento)</t>
  </si>
  <si>
    <t>acumulado julio 2020</t>
  </si>
  <si>
    <t>acumulado julio 2021</t>
  </si>
  <si>
    <t>acumulado julio 2022</t>
  </si>
  <si>
    <t>acumulado julio 2023</t>
  </si>
  <si>
    <t>acumulado julio 2024</t>
  </si>
  <si>
    <t>acumulado julio 2025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</si>
  <si>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</si>
  <si>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</si>
  <si>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Viajeros alojados en los establecimientos alojativos de Santa Cruz de Tenerife según lugar de residencia (hotel + apartamento)</t>
  </si>
  <si>
    <t>acumulado julio 2019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</si>
  <si>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</si>
  <si>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</si>
  <si>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25/24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</si>
  <si>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</si>
  <si>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</si>
  <si>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</si>
  <si>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</si>
  <si>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</si>
  <si>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</si>
  <si>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</si>
  <si>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</si>
  <si>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</si>
  <si>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</si>
  <si>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</si>
  <si>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</si>
  <si>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</si>
  <si>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Pernoctaciones realizadas por los turistas en los apartamentos de Santa Cruz de Tenerife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</si>
  <si>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</si>
  <si>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</si>
  <si>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</si>
  <si>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</si>
  <si>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</si>
  <si>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</si>
  <si>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</si>
  <si>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</si>
  <si>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</si>
  <si>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</si>
  <si>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</si>
  <si>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</si>
  <si>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</si>
  <si>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</si>
  <si>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</si>
  <si>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Estancia Media en los apartamentos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</si>
  <si>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</si>
  <si>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</si>
  <si>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</si>
  <si>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</si>
  <si>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Tasa de ocupación por plaza en los apartamentos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</si>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</sst>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9423C1CE-B17B-4A06-9EC4-FBC25D1A662D}"/>
    <cellStyle name="Normal 2 6" xfId="3" xr:uid="{0AA9AB86-99E0-4E4D-B4FE-F1989443AA84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EA-404F-B895-A88E24BBFC29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A-404F-B895-A88E24BBFC29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EA-404F-B895-A88E24BBFC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EA-404F-B895-A88E24BBFC29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EA-404F-B895-A88E24BBFC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EA-404F-B895-A88E24BBFC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12">
                  <c:v>164634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EA-404F-B895-A88E24BBF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EA-404F-B895-A88E24BBFC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EA-404F-B895-A88E24BBFC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EA-404F-B895-A88E24BBFC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EA-404F-B895-A88E24BBFC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EA-404F-B895-A88E24BBFC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EA-404F-B895-A88E24BBFC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EA-404F-B895-A88E24BBFC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EA-404F-B895-A88E24BBFC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EA-404F-B895-A88E24BBFC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EA-404F-B895-A88E24BBFC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EA-404F-B895-A88E24BBFC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EA-404F-B895-A88E24BBFC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EA-404F-B895-A88E24BBFC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EA-404F-B895-A88E24BBFC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EA-404F-B895-A88E24BBFC2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6">
                  <c:v>0.10359652366863914</c:v>
                </c:pt>
                <c:pt idx="12">
                  <c:v>0.11963928673440249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EA-404F-B895-A88E24BBF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96-4E7F-A784-7B36970EFC8F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96-4E7F-A784-7B36970EFC8F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96-4E7F-A784-7B36970EFC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96-4E7F-A784-7B36970EFC8F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96-4E7F-A784-7B36970EFC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96-4E7F-A784-7B36970EFC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376</c:v>
                </c:pt>
                <c:pt idx="1">
                  <c:v>304</c:v>
                </c:pt>
                <c:pt idx="2">
                  <c:v>251</c:v>
                </c:pt>
                <c:pt idx="3">
                  <c:v>133</c:v>
                </c:pt>
                <c:pt idx="4">
                  <c:v>131</c:v>
                </c:pt>
                <c:pt idx="5">
                  <c:v>103</c:v>
                </c:pt>
                <c:pt idx="6">
                  <c:v>207</c:v>
                </c:pt>
                <c:pt idx="12">
                  <c:v>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96-4E7F-A784-7B36970EF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96-4E7F-A784-7B36970EFC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</c:v>
                      </c:pt>
                      <c:pt idx="1">
                        <c:v>215</c:v>
                      </c:pt>
                      <c:pt idx="2">
                        <c:v>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19</c:v>
                      </c:pt>
                      <c:pt idx="9">
                        <c:v>30</c:v>
                      </c:pt>
                      <c:pt idx="10">
                        <c:v>48</c:v>
                      </c:pt>
                      <c:pt idx="11">
                        <c:v>43</c:v>
                      </c:pt>
                      <c:pt idx="12">
                        <c:v>784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96-4E7F-A784-7B36970EFC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96-4E7F-A784-7B36970EFC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96-4E7F-A784-7B36970EFC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96-4E7F-A784-7B36970EFC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96-4E7F-A784-7B36970EFC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96-4E7F-A784-7B36970EFC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96-4E7F-A784-7B36970EFC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96-4E7F-A784-7B36970EFC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96-4E7F-A784-7B36970EFC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96-4E7F-A784-7B36970EFC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96-4E7F-A784-7B36970EFC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96-4E7F-A784-7B36970EFC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96-4E7F-A784-7B36970EFC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96-4E7F-A784-7B36970EFC8F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0.37728937728937728</c:v>
                </c:pt>
                <c:pt idx="1">
                  <c:v>-6.7484662576687171E-2</c:v>
                </c:pt>
                <c:pt idx="2">
                  <c:v>0.19523809523809521</c:v>
                </c:pt>
                <c:pt idx="3">
                  <c:v>-0.30366492146596857</c:v>
                </c:pt>
                <c:pt idx="4">
                  <c:v>-0.10273972602739723</c:v>
                </c:pt>
                <c:pt idx="5">
                  <c:v>0</c:v>
                </c:pt>
                <c:pt idx="6">
                  <c:v>0.41780821917808209</c:v>
                </c:pt>
                <c:pt idx="12">
                  <c:v>7.8853046594982157E-2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96-4E7F-A784-7B36970EF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0C-4F20-80C7-E560D760EA0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C-4F20-80C7-E560D760EA0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0C-4F20-80C7-E560D760EA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0C-4F20-80C7-E560D760EA0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0C-4F20-80C7-E560D760EA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0C-4F20-80C7-E560D760EA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6">
                  <c:v>186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0C-4F20-80C7-E560D760E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0C-4F20-80C7-E560D760EA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0C-4F20-80C7-E560D760EA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0C-4F20-80C7-E560D760EA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0C-4F20-80C7-E560D760EA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0C-4F20-80C7-E560D760EA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0C-4F20-80C7-E560D760EA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0C-4F20-80C7-E560D760EA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0C-4F20-80C7-E560D760EA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0C-4F20-80C7-E560D760EA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0C-4F20-80C7-E560D760EA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0C-4F20-80C7-E560D760EA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0C-4F20-80C7-E560D760EA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0C-4F20-80C7-E560D760EA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0C-4F20-80C7-E560D760EA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0C-4F20-80C7-E560D760EA0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4">
                  <c:v>0.15037593984962405</c:v>
                </c:pt>
                <c:pt idx="5">
                  <c:v>-5.1282051282051322E-2</c:v>
                </c:pt>
                <c:pt idx="6">
                  <c:v>0.51219512195121952</c:v>
                </c:pt>
                <c:pt idx="12">
                  <c:v>0.15580985915492951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0C-4F20-80C7-E560D760E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42-4B3B-A52A-49241B9A4EF1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2-4B3B-A52A-49241B9A4EF1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42-4B3B-A52A-49241B9A4E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42-4B3B-A52A-49241B9A4EF1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42-4B3B-A52A-49241B9A4E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42-4B3B-A52A-49241B9A4EF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203</c:v>
                </c:pt>
                <c:pt idx="1">
                  <c:v>199</c:v>
                </c:pt>
                <c:pt idx="2">
                  <c:v>146</c:v>
                </c:pt>
                <c:pt idx="3">
                  <c:v>82</c:v>
                </c:pt>
                <c:pt idx="4">
                  <c:v>12</c:v>
                </c:pt>
                <c:pt idx="5">
                  <c:v>27</c:v>
                </c:pt>
                <c:pt idx="6">
                  <c:v>38</c:v>
                </c:pt>
                <c:pt idx="12">
                  <c:v>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42-4B3B-A52A-49241B9A4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42-4B3B-A52A-49241B9A4E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214</c:v>
                      </c:pt>
                      <c:pt idx="2">
                        <c:v>115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</c:v>
                      </c:pt>
                      <c:pt idx="8">
                        <c:v>0</c:v>
                      </c:pt>
                      <c:pt idx="9">
                        <c:v>15</c:v>
                      </c:pt>
                      <c:pt idx="10">
                        <c:v>11</c:v>
                      </c:pt>
                      <c:pt idx="11">
                        <c:v>8</c:v>
                      </c:pt>
                      <c:pt idx="12">
                        <c:v>678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42-4B3B-A52A-49241B9A4E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42-4B3B-A52A-49241B9A4E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42-4B3B-A52A-49241B9A4E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42-4B3B-A52A-49241B9A4E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42-4B3B-A52A-49241B9A4E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42-4B3B-A52A-49241B9A4E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42-4B3B-A52A-49241B9A4E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42-4B3B-A52A-49241B9A4E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42-4B3B-A52A-49241B9A4E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42-4B3B-A52A-49241B9A4E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42-4B3B-A52A-49241B9A4E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42-4B3B-A52A-49241B9A4E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42-4B3B-A52A-49241B9A4E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42-4B3B-A52A-49241B9A4EF1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-0.2425373134328358</c:v>
                </c:pt>
                <c:pt idx="1">
                  <c:v>-0.15319148936170213</c:v>
                </c:pt>
                <c:pt idx="2">
                  <c:v>-0.26262626262626265</c:v>
                </c:pt>
                <c:pt idx="3">
                  <c:v>-0.21904761904761905</c:v>
                </c:pt>
                <c:pt idx="4">
                  <c:v>-7.6923076923076872E-2</c:v>
                </c:pt>
                <c:pt idx="5">
                  <c:v>-0.30769230769230771</c:v>
                </c:pt>
                <c:pt idx="6">
                  <c:v>-0.17391304347826086</c:v>
                </c:pt>
                <c:pt idx="12">
                  <c:v>-0.21792035398230092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42-4B3B-A52A-49241B9A4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18-4BB0-8305-D68838DB79E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8-4BB0-8305-D68838DB79E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18-4BB0-8305-D68838DB79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18-4BB0-8305-D68838DB79E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18-4BB0-8305-D68838DB79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18-4BB0-8305-D68838DB79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448</c:v>
                </c:pt>
                <c:pt idx="1">
                  <c:v>370</c:v>
                </c:pt>
                <c:pt idx="2">
                  <c:v>322</c:v>
                </c:pt>
                <c:pt idx="3">
                  <c:v>156</c:v>
                </c:pt>
                <c:pt idx="4">
                  <c:v>45</c:v>
                </c:pt>
                <c:pt idx="5">
                  <c:v>23</c:v>
                </c:pt>
                <c:pt idx="6">
                  <c:v>54</c:v>
                </c:pt>
                <c:pt idx="12">
                  <c:v>1418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18-4BB0-8305-D68838DB7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18-4BB0-8305-D68838DB79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386</c:v>
                      </c:pt>
                      <c:pt idx="1">
                        <c:v>408</c:v>
                      </c:pt>
                      <c:pt idx="2">
                        <c:v>176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</c:v>
                      </c:pt>
                      <c:pt idx="8">
                        <c:v>25</c:v>
                      </c:pt>
                      <c:pt idx="9">
                        <c:v>20</c:v>
                      </c:pt>
                      <c:pt idx="10">
                        <c:v>27</c:v>
                      </c:pt>
                      <c:pt idx="11">
                        <c:v>24</c:v>
                      </c:pt>
                      <c:pt idx="12">
                        <c:v>1097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18-4BB0-8305-D68838DB79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18-4BB0-8305-D68838DB79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18-4BB0-8305-D68838DB79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18-4BB0-8305-D68838DB79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18-4BB0-8305-D68838DB79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18-4BB0-8305-D68838DB79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18-4BB0-8305-D68838DB79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18-4BB0-8305-D68838DB79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18-4BB0-8305-D68838DB79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18-4BB0-8305-D68838DB79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18-4BB0-8305-D68838DB79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18-4BB0-8305-D68838DB79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18-4BB0-8305-D68838DB79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18-4BB0-8305-D68838DB79E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0.1758530183727034</c:v>
                </c:pt>
                <c:pt idx="1">
                  <c:v>0.10119047619047628</c:v>
                </c:pt>
                <c:pt idx="2">
                  <c:v>-6.1728395061728669E-3</c:v>
                </c:pt>
                <c:pt idx="3">
                  <c:v>-0.23902439024390243</c:v>
                </c:pt>
                <c:pt idx="4">
                  <c:v>-2.1739130434782594E-2</c:v>
                </c:pt>
                <c:pt idx="5">
                  <c:v>-0.11538461538461542</c:v>
                </c:pt>
                <c:pt idx="6">
                  <c:v>0.14893617021276606</c:v>
                </c:pt>
                <c:pt idx="12">
                  <c:v>3.8827838827838912E-2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18-4BB0-8305-D68838DB7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0A-44E3-9C30-450BDB20CCB8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0A-44E3-9C30-450BDB20CCB8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0A-44E3-9C30-450BDB20CCB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0A-44E3-9C30-450BDB20CCB8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0A-44E3-9C30-450BDB20CC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0A-44E3-9C30-450BDB20CCB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12">
                  <c:v>164634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0A-44E3-9C30-450BDB20C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0A-44E3-9C30-450BDB20CC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0A-44E3-9C30-450BDB20CC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0A-44E3-9C30-450BDB20CC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0A-44E3-9C30-450BDB20CC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0A-44E3-9C30-450BDB20CC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0A-44E3-9C30-450BDB20CC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0A-44E3-9C30-450BDB20CC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0A-44E3-9C30-450BDB20CC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0A-44E3-9C30-450BDB20CC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0A-44E3-9C30-450BDB20CC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0A-44E3-9C30-450BDB20CC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0A-44E3-9C30-450BDB20CC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0A-44E3-9C30-450BDB20CC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0A-44E3-9C30-450BDB20CC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0A-44E3-9C30-450BDB20CCB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6">
                  <c:v>0.10359652366863914</c:v>
                </c:pt>
                <c:pt idx="12">
                  <c:v>0.11963928673440249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0A-44E3-9C30-450BDB20C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EE-4068-8165-A37E217F2971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EE-4068-8165-A37E217F2971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EE-4068-8165-A37E217F29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EE-4068-8165-A37E217F2971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EE-4068-8165-A37E217F29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EE-4068-8165-A37E217F29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6">
                  <c:v>23873</c:v>
                </c:pt>
                <c:pt idx="12">
                  <c:v>164634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EE-4068-8165-A37E217F2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EE-4068-8165-A37E217F29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EE-4068-8165-A37E217F29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EE-4068-8165-A37E217F29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EE-4068-8165-A37E217F29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E-4068-8165-A37E217F29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E-4068-8165-A37E217F29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E-4068-8165-A37E217F29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E-4068-8165-A37E217F29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E-4068-8165-A37E217F29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E-4068-8165-A37E217F29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E-4068-8165-A37E217F29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E-4068-8165-A37E217F29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E-4068-8165-A37E217F29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E-4068-8165-A37E217F29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E-4068-8165-A37E217F2971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6">
                  <c:v>0.10359652366863914</c:v>
                </c:pt>
                <c:pt idx="12">
                  <c:v>0.11963928673440249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EE-4068-8165-A37E217F2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F9-460F-B6D0-A9E399EF7AF5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9-460F-B6D0-A9E399EF7AF5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F9-460F-B6D0-A9E399EF7A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1">
                  <c:v>15417</c:v>
                </c:pt>
                <c:pt idx="12">
                  <c:v>151227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F9-460F-B6D0-A9E399EF7AF5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F9-460F-B6D0-A9E399EF7A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F9-460F-B6D0-A9E399EF7A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15504</c:v>
                </c:pt>
                <c:pt idx="1">
                  <c:v>15698</c:v>
                </c:pt>
                <c:pt idx="2">
                  <c:v>17327</c:v>
                </c:pt>
                <c:pt idx="3">
                  <c:v>13392</c:v>
                </c:pt>
                <c:pt idx="4">
                  <c:v>15356</c:v>
                </c:pt>
                <c:pt idx="5">
                  <c:v>14375</c:v>
                </c:pt>
                <c:pt idx="6">
                  <c:v>16611</c:v>
                </c:pt>
                <c:pt idx="12">
                  <c:v>108263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F9-460F-B6D0-A9E399EF7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F9-460F-B6D0-A9E399EF7A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9949</c:v>
                      </c:pt>
                      <c:pt idx="1">
                        <c:v>11543</c:v>
                      </c:pt>
                      <c:pt idx="2">
                        <c:v>4800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3541</c:v>
                      </c:pt>
                      <c:pt idx="8">
                        <c:v>3927</c:v>
                      </c:pt>
                      <c:pt idx="9">
                        <c:v>5005</c:v>
                      </c:pt>
                      <c:pt idx="10">
                        <c:v>4492</c:v>
                      </c:pt>
                      <c:pt idx="11">
                        <c:v>3684</c:v>
                      </c:pt>
                      <c:pt idx="12">
                        <c:v>54788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F9-460F-B6D0-A9E399EF7A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F9-460F-B6D0-A9E399EF7A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F9-460F-B6D0-A9E399EF7A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F9-460F-B6D0-A9E399EF7A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F9-460F-B6D0-A9E399EF7A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F9-460F-B6D0-A9E399EF7A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F9-460F-B6D0-A9E399EF7A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F9-460F-B6D0-A9E399EF7A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F9-460F-B6D0-A9E399EF7A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F9-460F-B6D0-A9E399EF7A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F9-460F-B6D0-A9E399EF7A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F9-460F-B6D0-A9E399EF7A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F9-460F-B6D0-A9E399EF7A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F9-460F-B6D0-A9E399EF7AF5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0.13060599431196684</c:v>
                </c:pt>
                <c:pt idx="1">
                  <c:v>0.19859509811407183</c:v>
                </c:pt>
                <c:pt idx="2">
                  <c:v>0.31076480823057717</c:v>
                </c:pt>
                <c:pt idx="3">
                  <c:v>0.19946260635915802</c:v>
                </c:pt>
                <c:pt idx="4">
                  <c:v>0.5016624291022882</c:v>
                </c:pt>
                <c:pt idx="5">
                  <c:v>0.29984627904873862</c:v>
                </c:pt>
                <c:pt idx="6">
                  <c:v>0.32126948775055686</c:v>
                </c:pt>
                <c:pt idx="12">
                  <c:v>0.27291860178010841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F9-460F-B6D0-A9E399EF7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F-4D05-BA4B-397706ACD674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F-4D05-BA4B-397706ACD674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EF-4D05-BA4B-397706ACD67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1">
                  <c:v>9212</c:v>
                </c:pt>
                <c:pt idx="12">
                  <c:v>99644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F-4D05-BA4B-397706ACD674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F-4D05-BA4B-397706ACD6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EF-4D05-BA4B-397706ACD67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9098</c:v>
                </c:pt>
                <c:pt idx="1">
                  <c:v>9228</c:v>
                </c:pt>
                <c:pt idx="2">
                  <c:v>9556</c:v>
                </c:pt>
                <c:pt idx="3">
                  <c:v>7465</c:v>
                </c:pt>
                <c:pt idx="4">
                  <c:v>7264</c:v>
                </c:pt>
                <c:pt idx="5">
                  <c:v>6498</c:v>
                </c:pt>
                <c:pt idx="6">
                  <c:v>7262</c:v>
                </c:pt>
                <c:pt idx="12">
                  <c:v>56371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EF-4D05-BA4B-397706AC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EF-4D05-BA4B-397706ACD6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10604</c:v>
                      </c:pt>
                      <c:pt idx="1">
                        <c:v>11821</c:v>
                      </c:pt>
                      <c:pt idx="2">
                        <c:v>4136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3235</c:v>
                      </c:pt>
                      <c:pt idx="8">
                        <c:v>3496</c:v>
                      </c:pt>
                      <c:pt idx="9">
                        <c:v>4293</c:v>
                      </c:pt>
                      <c:pt idx="10">
                        <c:v>3612</c:v>
                      </c:pt>
                      <c:pt idx="11">
                        <c:v>3278</c:v>
                      </c:pt>
                      <c:pt idx="12">
                        <c:v>48728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EF-4D05-BA4B-397706ACD6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EF-4D05-BA4B-397706ACD6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EF-4D05-BA4B-397706ACD6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EF-4D05-BA4B-397706ACD6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EF-4D05-BA4B-397706ACD6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EF-4D05-BA4B-397706ACD6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EF-4D05-BA4B-397706ACD6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EF-4D05-BA4B-397706ACD6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EF-4D05-BA4B-397706ACD6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EF-4D05-BA4B-397706ACD6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EF-4D05-BA4B-397706ACD6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EF-4D05-BA4B-397706ACD6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EF-4D05-BA4B-397706ACD6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EF-4D05-BA4B-397706ACD674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-0.10399842426629902</c:v>
                </c:pt>
                <c:pt idx="1">
                  <c:v>-3.1486146095717871E-2</c:v>
                </c:pt>
                <c:pt idx="2">
                  <c:v>-2.0098441345365092E-2</c:v>
                </c:pt>
                <c:pt idx="3">
                  <c:v>-5.0737538148524886E-2</c:v>
                </c:pt>
                <c:pt idx="4">
                  <c:v>7.0705670317481317E-3</c:v>
                </c:pt>
                <c:pt idx="5">
                  <c:v>-0.22826603325415673</c:v>
                </c:pt>
                <c:pt idx="6">
                  <c:v>-0.19845474613686531</c:v>
                </c:pt>
                <c:pt idx="12">
                  <c:v>-9.0658321369231021E-2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EF-4D05-BA4B-397706AC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65-445C-9AEE-429E513C3BD7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65-445C-9AEE-429E513C3BD7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65-445C-9AEE-429E513C3BD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65-445C-9AEE-429E513C3BD7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65-445C-9AEE-429E513C3B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65-445C-9AEE-429E513C3BD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65-445C-9AEE-429E513C3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65-445C-9AEE-429E513C3BD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65-445C-9AEE-429E513C3B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65-445C-9AEE-429E513C3B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65-445C-9AEE-429E513C3B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65-445C-9AEE-429E513C3B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65-445C-9AEE-429E513C3B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65-445C-9AEE-429E513C3B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65-445C-9AEE-429E513C3B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65-445C-9AEE-429E513C3B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65-445C-9AEE-429E513C3B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65-445C-9AEE-429E513C3B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65-445C-9AEE-429E513C3B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65-445C-9AEE-429E513C3B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65-445C-9AEE-429E513C3B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65-445C-9AEE-429E513C3BD7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65-445C-9AEE-429E513C3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2-4661-9622-1A1B0110D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2-4661-9622-1A1B0110D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9A-4D86-85E0-F03B0C493C1C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A-4D86-85E0-F03B0C493C1C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9A-4D86-85E0-F03B0C493C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9A-4D86-85E0-F03B0C493C1C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9A-4D86-85E0-F03B0C493C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9A-4D86-85E0-F03B0C493C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11916</c:v>
                </c:pt>
                <c:pt idx="1">
                  <c:v>13464</c:v>
                </c:pt>
                <c:pt idx="2">
                  <c:v>15642</c:v>
                </c:pt>
                <c:pt idx="3">
                  <c:v>12892</c:v>
                </c:pt>
                <c:pt idx="4">
                  <c:v>17139</c:v>
                </c:pt>
                <c:pt idx="5">
                  <c:v>16672</c:v>
                </c:pt>
                <c:pt idx="6">
                  <c:v>17909</c:v>
                </c:pt>
                <c:pt idx="12">
                  <c:v>105634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9A-4D86-85E0-F03B0C493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9A-4D86-85E0-F03B0C493C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9789</c:v>
                      </c:pt>
                      <c:pt idx="1">
                        <c:v>12212</c:v>
                      </c:pt>
                      <c:pt idx="2">
                        <c:v>4939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4192</c:v>
                      </c:pt>
                      <c:pt idx="8">
                        <c:v>5198</c:v>
                      </c:pt>
                      <c:pt idx="9">
                        <c:v>6718</c:v>
                      </c:pt>
                      <c:pt idx="10">
                        <c:v>5458</c:v>
                      </c:pt>
                      <c:pt idx="11">
                        <c:v>4373</c:v>
                      </c:pt>
                      <c:pt idx="12">
                        <c:v>61571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9A-4D86-85E0-F03B0C493C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9A-4D86-85E0-F03B0C493C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9A-4D86-85E0-F03B0C493C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9A-4D86-85E0-F03B0C493C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9A-4D86-85E0-F03B0C493C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9A-4D86-85E0-F03B0C493C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9A-4D86-85E0-F03B0C493C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9A-4D86-85E0-F03B0C493C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9A-4D86-85E0-F03B0C493C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9A-4D86-85E0-F03B0C493C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9A-4D86-85E0-F03B0C493C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9A-4D86-85E0-F03B0C493C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9A-4D86-85E0-F03B0C493C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9A-4D86-85E0-F03B0C493C1C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1.3445378151260012E-3</c:v>
                </c:pt>
                <c:pt idx="1">
                  <c:v>0.1333333333333333</c:v>
                </c:pt>
                <c:pt idx="2">
                  <c:v>0.22174490353823328</c:v>
                </c:pt>
                <c:pt idx="3">
                  <c:v>8.9587559161595776E-2</c:v>
                </c:pt>
                <c:pt idx="4">
                  <c:v>0.3551830473630111</c:v>
                </c:pt>
                <c:pt idx="5">
                  <c:v>0.12080672268907566</c:v>
                </c:pt>
                <c:pt idx="6">
                  <c:v>9.8913910535681326E-2</c:v>
                </c:pt>
                <c:pt idx="12">
                  <c:v>0.14528265064943513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9A-4D86-85E0-F03B0C493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8-4390-B033-D97FC2FD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8-4390-B033-D97FC2FD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151227</c:v>
                </c:pt>
                <c:pt idx="1">
                  <c:v>145637</c:v>
                </c:pt>
                <c:pt idx="2">
                  <c:v>135697</c:v>
                </c:pt>
                <c:pt idx="3">
                  <c:v>102944</c:v>
                </c:pt>
                <c:pt idx="4">
                  <c:v>54788</c:v>
                </c:pt>
                <c:pt idx="5">
                  <c:v>110828</c:v>
                </c:pt>
                <c:pt idx="6">
                  <c:v>115399</c:v>
                </c:pt>
                <c:pt idx="7">
                  <c:v>101435</c:v>
                </c:pt>
                <c:pt idx="8">
                  <c:v>74718</c:v>
                </c:pt>
                <c:pt idx="9">
                  <c:v>68694</c:v>
                </c:pt>
                <c:pt idx="10">
                  <c:v>58915</c:v>
                </c:pt>
                <c:pt idx="11">
                  <c:v>47290</c:v>
                </c:pt>
                <c:pt idx="12">
                  <c:v>44490</c:v>
                </c:pt>
                <c:pt idx="13">
                  <c:v>35910</c:v>
                </c:pt>
                <c:pt idx="14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6-4254-800F-08EA3C290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3.8383103194929769E-2</c:v>
                </c:pt>
                <c:pt idx="1">
                  <c:v>7.3251435182796865E-2</c:v>
                </c:pt>
                <c:pt idx="2">
                  <c:v>0.31816327323593407</c:v>
                </c:pt>
                <c:pt idx="3">
                  <c:v>0.87895159523983346</c:v>
                </c:pt>
                <c:pt idx="4">
                  <c:v>-0.50564839210307866</c:v>
                </c:pt>
                <c:pt idx="5">
                  <c:v>-3.9610395237393736E-2</c:v>
                </c:pt>
                <c:pt idx="6">
                  <c:v>0.13766451422092962</c:v>
                </c:pt>
                <c:pt idx="7">
                  <c:v>0.35757113413099928</c:v>
                </c:pt>
                <c:pt idx="8">
                  <c:v>8.7693248318630346E-2</c:v>
                </c:pt>
                <c:pt idx="9">
                  <c:v>0.16598489349062207</c:v>
                </c:pt>
                <c:pt idx="10">
                  <c:v>0.24582364136181001</c:v>
                </c:pt>
                <c:pt idx="11">
                  <c:v>6.2935491121600462E-2</c:v>
                </c:pt>
                <c:pt idx="12">
                  <c:v>0.23893065998329166</c:v>
                </c:pt>
                <c:pt idx="13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E6-4254-800F-08EA3C290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63-4739-979C-55307443ADD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63-4739-979C-55307443AD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63-4739-979C-55307443ADD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63-4739-979C-55307443AD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63-4739-979C-55307443ADD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63-4739-979C-55307443AD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63-4739-979C-55307443ADD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463-4739-979C-55307443AD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250871</c:v>
                </c:pt>
                <c:pt idx="1">
                  <c:v>156566</c:v>
                </c:pt>
                <c:pt idx="2">
                  <c:v>94305</c:v>
                </c:pt>
                <c:pt idx="3">
                  <c:v>10656</c:v>
                </c:pt>
                <c:pt idx="4">
                  <c:v>13127</c:v>
                </c:pt>
                <c:pt idx="5">
                  <c:v>8567</c:v>
                </c:pt>
                <c:pt idx="6">
                  <c:v>2356</c:v>
                </c:pt>
                <c:pt idx="7">
                  <c:v>2091</c:v>
                </c:pt>
                <c:pt idx="8">
                  <c:v>1334</c:v>
                </c:pt>
                <c:pt idx="9">
                  <c:v>2493</c:v>
                </c:pt>
                <c:pt idx="10">
                  <c:v>53681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63-4739-979C-55307443ADD0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4.9190954752853289E-2</c:v>
                </c:pt>
                <c:pt idx="1">
                  <c:v>6.9220788089872309E-2</c:v>
                </c:pt>
                <c:pt idx="2">
                  <c:v>1.7544427540219454E-2</c:v>
                </c:pt>
                <c:pt idx="3">
                  <c:v>-8.5007727975270453E-2</c:v>
                </c:pt>
                <c:pt idx="4">
                  <c:v>-1.4193451486932962E-2</c:v>
                </c:pt>
                <c:pt idx="5">
                  <c:v>-2.1585198720877163E-2</c:v>
                </c:pt>
                <c:pt idx="6">
                  <c:v>-0.10656048540007579</c:v>
                </c:pt>
                <c:pt idx="7">
                  <c:v>8.1178903826266913E-2</c:v>
                </c:pt>
                <c:pt idx="8">
                  <c:v>-5.2199850857569396E-3</c:v>
                </c:pt>
                <c:pt idx="9">
                  <c:v>1.5478615071283119E-2</c:v>
                </c:pt>
                <c:pt idx="10">
                  <c:v>6.1015140135193935E-2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63-4739-979C-55307443ADD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63-4739-979C-55307443ADD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63-4739-979C-55307443ADD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63-4739-979C-55307443ADD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463-4739-979C-55307443ADD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463-4739-979C-55307443ADD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463-4739-979C-55307443ADD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463-4739-979C-55307443ADD0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0.6240896715842007</c:v>
                </c:pt>
                <c:pt idx="2">
                  <c:v>0.37591032841579936</c:v>
                </c:pt>
                <c:pt idx="3">
                  <c:v>4.2476013568726559E-2</c:v>
                </c:pt>
                <c:pt idx="4">
                  <c:v>5.2325697270708849E-2</c:v>
                </c:pt>
                <c:pt idx="5">
                  <c:v>3.4149024797605142E-2</c:v>
                </c:pt>
                <c:pt idx="6">
                  <c:v>9.3912807777702476E-3</c:v>
                </c:pt>
                <c:pt idx="7">
                  <c:v>8.3349609958903188E-3</c:v>
                </c:pt>
                <c:pt idx="8">
                  <c:v>5.3174739208597249E-3</c:v>
                </c:pt>
                <c:pt idx="9">
                  <c:v>9.9373781744402506E-3</c:v>
                </c:pt>
                <c:pt idx="10">
                  <c:v>0.21397849890979825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463-4739-979C-55307443A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B-452D-8688-687CA4262FC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B-452D-8688-687CA4262F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1B-452D-8688-687CA4262F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A1B-452D-8688-687CA4262FC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A1B-452D-8688-687CA4262FC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A1B-452D-8688-687CA4262FC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A1B-452D-8688-687CA4262FC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A1B-452D-8688-687CA4262F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21632</c:v>
                </c:pt>
                <c:pt idx="1">
                  <c:v>16297</c:v>
                </c:pt>
                <c:pt idx="2">
                  <c:v>9878</c:v>
                </c:pt>
                <c:pt idx="3">
                  <c:v>6419</c:v>
                </c:pt>
                <c:pt idx="4">
                  <c:v>5335</c:v>
                </c:pt>
                <c:pt idx="5">
                  <c:v>605</c:v>
                </c:pt>
                <c:pt idx="6">
                  <c:v>495</c:v>
                </c:pt>
                <c:pt idx="7">
                  <c:v>436</c:v>
                </c:pt>
                <c:pt idx="8">
                  <c:v>146</c:v>
                </c:pt>
                <c:pt idx="9">
                  <c:v>123</c:v>
                </c:pt>
                <c:pt idx="10">
                  <c:v>46</c:v>
                </c:pt>
                <c:pt idx="11">
                  <c:v>47</c:v>
                </c:pt>
                <c:pt idx="12">
                  <c:v>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1B-452D-8688-687CA4262FC8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julio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0.28685306365258767</c:v>
                </c:pt>
                <c:pt idx="1">
                  <c:v>0.38969898524771884</c:v>
                </c:pt>
                <c:pt idx="2">
                  <c:v>1.2014709159794963</c:v>
                </c:pt>
                <c:pt idx="3">
                  <c:v>-0.11339779005524864</c:v>
                </c:pt>
                <c:pt idx="4">
                  <c:v>4.9577021444029201E-2</c:v>
                </c:pt>
                <c:pt idx="5">
                  <c:v>-8.6102719033232633E-2</c:v>
                </c:pt>
                <c:pt idx="6">
                  <c:v>-2.7504911591355596E-2</c:v>
                </c:pt>
                <c:pt idx="7">
                  <c:v>-8.9770354906054228E-2</c:v>
                </c:pt>
                <c:pt idx="8">
                  <c:v>-0.51815181518151809</c:v>
                </c:pt>
                <c:pt idx="9">
                  <c:v>-8.8888888888888906E-2</c:v>
                </c:pt>
                <c:pt idx="10">
                  <c:v>0.84000000000000008</c:v>
                </c:pt>
                <c:pt idx="11">
                  <c:v>0.20512820512820507</c:v>
                </c:pt>
                <c:pt idx="12">
                  <c:v>0.17263732514500174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1B-452D-8688-687CA4262FC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A1B-452D-8688-687CA4262FC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A1B-452D-8688-687CA4262FC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A1B-452D-8688-687CA4262FC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A1B-452D-8688-687CA4262FC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A1B-452D-8688-687CA4262FC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A1B-452D-8688-687CA4262FC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A1B-452D-8688-687CA4262FC8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0.75337463017751483</c:v>
                </c:pt>
                <c:pt idx="2">
                  <c:v>0.45663831360946744</c:v>
                </c:pt>
                <c:pt idx="3">
                  <c:v>0.29673631656804733</c:v>
                </c:pt>
                <c:pt idx="4">
                  <c:v>0.2466253698224852</c:v>
                </c:pt>
                <c:pt idx="5">
                  <c:v>2.7967825443786981E-2</c:v>
                </c:pt>
                <c:pt idx="6">
                  <c:v>2.288276627218935E-2</c:v>
                </c:pt>
                <c:pt idx="7">
                  <c:v>2.0155325443786981E-2</c:v>
                </c:pt>
                <c:pt idx="8">
                  <c:v>6.7492603550295856E-3</c:v>
                </c:pt>
                <c:pt idx="9">
                  <c:v>5.686020710059172E-3</c:v>
                </c:pt>
                <c:pt idx="10">
                  <c:v>2.1264792899408284E-3</c:v>
                </c:pt>
                <c:pt idx="11">
                  <c:v>2.1727071005917158E-3</c:v>
                </c:pt>
                <c:pt idx="12">
                  <c:v>0.15888498520710059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A1B-452D-8688-687CA4262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17-4008-B72C-9DB768E2DA2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17-4008-B72C-9DB768E2DA2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17-4008-B72C-9DB768E2DA2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17-4008-B72C-9DB768E2DA2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17-4008-B72C-9DB768E2DA2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17-4008-B72C-9DB768E2DA2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17-4008-B72C-9DB768E2DA2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717-4008-B72C-9DB768E2DA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164634</c:v>
                </c:pt>
                <c:pt idx="1">
                  <c:v>105634</c:v>
                </c:pt>
                <c:pt idx="2">
                  <c:v>59000</c:v>
                </c:pt>
                <c:pt idx="3">
                  <c:v>6109</c:v>
                </c:pt>
                <c:pt idx="4">
                  <c:v>8533</c:v>
                </c:pt>
                <c:pt idx="5">
                  <c:v>5028</c:v>
                </c:pt>
                <c:pt idx="6">
                  <c:v>1505</c:v>
                </c:pt>
                <c:pt idx="7">
                  <c:v>1313</c:v>
                </c:pt>
                <c:pt idx="8">
                  <c:v>707</c:v>
                </c:pt>
                <c:pt idx="9">
                  <c:v>1418</c:v>
                </c:pt>
                <c:pt idx="10">
                  <c:v>34387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17-4008-B72C-9DB768E2DA2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0.11963928673440249</c:v>
                </c:pt>
                <c:pt idx="1">
                  <c:v>0.14528265064943513</c:v>
                </c:pt>
                <c:pt idx="2">
                  <c:v>7.6485184644577542E-2</c:v>
                </c:pt>
                <c:pt idx="3">
                  <c:v>-8.0385368056600903E-2</c:v>
                </c:pt>
                <c:pt idx="4">
                  <c:v>0.11367789089010705</c:v>
                </c:pt>
                <c:pt idx="5">
                  <c:v>9.7337407245744245E-2</c:v>
                </c:pt>
                <c:pt idx="6">
                  <c:v>7.8853046594982157E-2</c:v>
                </c:pt>
                <c:pt idx="7">
                  <c:v>0.15580985915492951</c:v>
                </c:pt>
                <c:pt idx="8">
                  <c:v>-0.21792035398230092</c:v>
                </c:pt>
                <c:pt idx="9">
                  <c:v>3.8827838827838912E-2</c:v>
                </c:pt>
                <c:pt idx="10">
                  <c:v>0.10494521384274291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17-4008-B72C-9DB768E2DA2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717-4008-B72C-9DB768E2DA2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717-4008-B72C-9DB768E2DA2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717-4008-B72C-9DB768E2DA2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717-4008-B72C-9DB768E2DA2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717-4008-B72C-9DB768E2DA2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717-4008-B72C-9DB768E2DA2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717-4008-B72C-9DB768E2DA27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0.64162931107790611</c:v>
                </c:pt>
                <c:pt idx="2">
                  <c:v>0.35837068892209384</c:v>
                </c:pt>
                <c:pt idx="3">
                  <c:v>3.7106551502119854E-2</c:v>
                </c:pt>
                <c:pt idx="4">
                  <c:v>5.183012014529198E-2</c:v>
                </c:pt>
                <c:pt idx="5">
                  <c:v>3.0540471591530303E-2</c:v>
                </c:pt>
                <c:pt idx="6">
                  <c:v>9.141489607250022E-3</c:v>
                </c:pt>
                <c:pt idx="7">
                  <c:v>7.9752663483849025E-3</c:v>
                </c:pt>
                <c:pt idx="8">
                  <c:v>4.2943741875918701E-3</c:v>
                </c:pt>
                <c:pt idx="9">
                  <c:v>8.6130446930767646E-3</c:v>
                </c:pt>
                <c:pt idx="10">
                  <c:v>0.20886937084684817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717-4008-B72C-9DB768E2D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07-4082-898E-8A5C70FB3B7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07-4082-898E-8A5C70FB3B7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07-4082-898E-8A5C70FB3B7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07-4082-898E-8A5C70FB3B7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07-4082-898E-8A5C70FB3B7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07-4082-898E-8A5C70FB3B7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07-4082-898E-8A5C70FB3B7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C07-4082-898E-8A5C70FB3B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164634</c:v>
                </c:pt>
                <c:pt idx="1">
                  <c:v>105634</c:v>
                </c:pt>
                <c:pt idx="2">
                  <c:v>59000</c:v>
                </c:pt>
                <c:pt idx="3">
                  <c:v>6109</c:v>
                </c:pt>
                <c:pt idx="4">
                  <c:v>8533</c:v>
                </c:pt>
                <c:pt idx="5">
                  <c:v>5028</c:v>
                </c:pt>
                <c:pt idx="6">
                  <c:v>1505</c:v>
                </c:pt>
                <c:pt idx="7">
                  <c:v>1313</c:v>
                </c:pt>
                <c:pt idx="8">
                  <c:v>707</c:v>
                </c:pt>
                <c:pt idx="9">
                  <c:v>1418</c:v>
                </c:pt>
                <c:pt idx="10">
                  <c:v>34387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07-4082-898E-8A5C70FB3B73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0.11963928673440249</c:v>
                </c:pt>
                <c:pt idx="1">
                  <c:v>0.14528265064943513</c:v>
                </c:pt>
                <c:pt idx="2">
                  <c:v>7.6485184644577542E-2</c:v>
                </c:pt>
                <c:pt idx="3">
                  <c:v>-8.0385368056600903E-2</c:v>
                </c:pt>
                <c:pt idx="4">
                  <c:v>0.11367789089010705</c:v>
                </c:pt>
                <c:pt idx="5">
                  <c:v>9.7337407245744245E-2</c:v>
                </c:pt>
                <c:pt idx="6">
                  <c:v>7.8853046594982157E-2</c:v>
                </c:pt>
                <c:pt idx="7">
                  <c:v>0.15580985915492951</c:v>
                </c:pt>
                <c:pt idx="8">
                  <c:v>-0.21792035398230092</c:v>
                </c:pt>
                <c:pt idx="9">
                  <c:v>3.8827838827838912E-2</c:v>
                </c:pt>
                <c:pt idx="10">
                  <c:v>0.10494521384274291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07-4082-898E-8A5C70FB3B7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07-4082-898E-8A5C70FB3B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C07-4082-898E-8A5C70FB3B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C07-4082-898E-8A5C70FB3B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C07-4082-898E-8A5C70FB3B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C07-4082-898E-8A5C70FB3B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C07-4082-898E-8A5C70FB3B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C07-4082-898E-8A5C70FB3B73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0.64162931107790611</c:v>
                </c:pt>
                <c:pt idx="2">
                  <c:v>0.35837068892209384</c:v>
                </c:pt>
                <c:pt idx="3">
                  <c:v>3.7106551502119854E-2</c:v>
                </c:pt>
                <c:pt idx="4">
                  <c:v>5.183012014529198E-2</c:v>
                </c:pt>
                <c:pt idx="5">
                  <c:v>3.0540471591530303E-2</c:v>
                </c:pt>
                <c:pt idx="6">
                  <c:v>9.141489607250022E-3</c:v>
                </c:pt>
                <c:pt idx="7">
                  <c:v>7.9752663483849025E-3</c:v>
                </c:pt>
                <c:pt idx="8">
                  <c:v>4.2943741875918701E-3</c:v>
                </c:pt>
                <c:pt idx="9">
                  <c:v>8.6130446930767646E-3</c:v>
                </c:pt>
                <c:pt idx="10">
                  <c:v>0.20886937084684817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C07-4082-898E-8A5C70FB3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AE-4982-AFC1-C4FFF27D720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AE-4982-AFC1-C4FFF27D72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AE-4982-AFC1-C4FFF27D72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AE-4982-AFC1-C4FFF27D72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AE-4982-AFC1-C4FFF27D720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2AE-4982-AFC1-C4FFF27D720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AE-4982-AFC1-C4FFF27D720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2AE-4982-AFC1-C4FFF27D72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AE-4982-AFC1-C4FFF27D7205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AE-4982-AFC1-C4FFF27D720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2AE-4982-AFC1-C4FFF27D720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2AE-4982-AFC1-C4FFF27D720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2AE-4982-AFC1-C4FFF27D720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2AE-4982-AFC1-C4FFF27D720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2AE-4982-AFC1-C4FFF27D720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2AE-4982-AFC1-C4FFF27D720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2AE-4982-AFC1-C4FFF27D7205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2AE-4982-AFC1-C4FFF27D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92-4B16-9339-8F195E84A4C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92-4B16-9339-8F195E84A4C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92-4B16-9339-8F195E84A4C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92-4B16-9339-8F195E84A4C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92-4B16-9339-8F195E84A4C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192-4B16-9339-8F195E84A4C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92-4B16-9339-8F195E84A4C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192-4B16-9339-8F195E84A4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24531</c:v>
                </c:pt>
                <c:pt idx="1">
                  <c:v>18311</c:v>
                </c:pt>
                <c:pt idx="2">
                  <c:v>6220</c:v>
                </c:pt>
                <c:pt idx="3">
                  <c:v>640</c:v>
                </c:pt>
                <c:pt idx="4">
                  <c:v>538</c:v>
                </c:pt>
                <c:pt idx="5">
                  <c:v>765</c:v>
                </c:pt>
                <c:pt idx="6">
                  <c:v>214</c:v>
                </c:pt>
                <c:pt idx="7">
                  <c:v>190</c:v>
                </c:pt>
                <c:pt idx="8">
                  <c:v>38</c:v>
                </c:pt>
                <c:pt idx="9">
                  <c:v>54</c:v>
                </c:pt>
                <c:pt idx="10">
                  <c:v>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92-4B16-9339-8F195E84A4C2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0.10345913364221127</c:v>
                </c:pt>
                <c:pt idx="1">
                  <c:v>9.4828101644245155E-2</c:v>
                </c:pt>
                <c:pt idx="2">
                  <c:v>0.12967671630948052</c:v>
                </c:pt>
                <c:pt idx="3">
                  <c:v>-1.2345679012345734E-2</c:v>
                </c:pt>
                <c:pt idx="4">
                  <c:v>6.3241106719367668E-2</c:v>
                </c:pt>
                <c:pt idx="5">
                  <c:v>0.68131868131868134</c:v>
                </c:pt>
                <c:pt idx="6">
                  <c:v>0.41721854304635753</c:v>
                </c:pt>
                <c:pt idx="7">
                  <c:v>0.54471544715447151</c:v>
                </c:pt>
                <c:pt idx="8">
                  <c:v>-0.28301886792452835</c:v>
                </c:pt>
                <c:pt idx="9">
                  <c:v>0.1020408163265305</c:v>
                </c:pt>
                <c:pt idx="10">
                  <c:v>7.384265833570014E-2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92-4B16-9339-8F195E84A4C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192-4B16-9339-8F195E84A4C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192-4B16-9339-8F195E84A4C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192-4B16-9339-8F195E84A4C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192-4B16-9339-8F195E84A4C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192-4B16-9339-8F195E84A4C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192-4B16-9339-8F195E84A4C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192-4B16-9339-8F195E84A4C2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0.74644327585504056</c:v>
                </c:pt>
                <c:pt idx="2">
                  <c:v>0.25355672414495944</c:v>
                </c:pt>
                <c:pt idx="3">
                  <c:v>2.6089437854143735E-2</c:v>
                </c:pt>
                <c:pt idx="4">
                  <c:v>2.193143369613958E-2</c:v>
                </c:pt>
                <c:pt idx="5">
                  <c:v>3.1185031185031187E-2</c:v>
                </c:pt>
                <c:pt idx="6">
                  <c:v>8.7236557824793125E-3</c:v>
                </c:pt>
                <c:pt idx="7">
                  <c:v>7.745301862948922E-3</c:v>
                </c:pt>
                <c:pt idx="8">
                  <c:v>1.5490603725897844E-3</c:v>
                </c:pt>
                <c:pt idx="9">
                  <c:v>2.2012963189433779E-3</c:v>
                </c:pt>
                <c:pt idx="10">
                  <c:v>0.15413150707268355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192-4B16-9339-8F195E84A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6-4143-AE60-19D01511115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6-4143-AE60-19D0151111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B6-4143-AE60-19D0151111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B6-4143-AE60-19D0151111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B6-4143-AE60-19D01511115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B6-4143-AE60-19D01511115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B6-4143-AE60-19D01511115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EB6-4143-AE60-19D0151111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171430</c:v>
                </c:pt>
                <c:pt idx="1">
                  <c:v>108956</c:v>
                </c:pt>
                <c:pt idx="2">
                  <c:v>56559</c:v>
                </c:pt>
                <c:pt idx="3">
                  <c:v>52397</c:v>
                </c:pt>
                <c:pt idx="4">
                  <c:v>62474</c:v>
                </c:pt>
                <c:pt idx="5">
                  <c:v>6529</c:v>
                </c:pt>
                <c:pt idx="6">
                  <c:v>9140</c:v>
                </c:pt>
                <c:pt idx="7">
                  <c:v>5289</c:v>
                </c:pt>
                <c:pt idx="8">
                  <c:v>1616</c:v>
                </c:pt>
                <c:pt idx="9">
                  <c:v>1383</c:v>
                </c:pt>
                <c:pt idx="10">
                  <c:v>772</c:v>
                </c:pt>
                <c:pt idx="11">
                  <c:v>1446</c:v>
                </c:pt>
                <c:pt idx="12">
                  <c:v>36299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B6-4143-AE60-19D01511115C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0.11617519711954793</c:v>
                </c:pt>
                <c:pt idx="1">
                  <c:v>0.14983431478081011</c:v>
                </c:pt>
                <c:pt idx="2">
                  <c:v>0.25614089637098569</c:v>
                </c:pt>
                <c:pt idx="3">
                  <c:v>5.3587227539612314E-2</c:v>
                </c:pt>
                <c:pt idx="4">
                  <c:v>6.1959237790885524E-2</c:v>
                </c:pt>
                <c:pt idx="5">
                  <c:v>-9.7955236253108646E-2</c:v>
                </c:pt>
                <c:pt idx="6">
                  <c:v>0.10040934264387191</c:v>
                </c:pt>
                <c:pt idx="7">
                  <c:v>7.8067672238075758E-2</c:v>
                </c:pt>
                <c:pt idx="8">
                  <c:v>8.3109919571045632E-2</c:v>
                </c:pt>
                <c:pt idx="9">
                  <c:v>0.15058236272878545</c:v>
                </c:pt>
                <c:pt idx="10">
                  <c:v>-0.21304791029561676</c:v>
                </c:pt>
                <c:pt idx="11">
                  <c:v>-2.363268062120194E-2</c:v>
                </c:pt>
                <c:pt idx="12">
                  <c:v>9.2586461186527469E-2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B6-4143-AE60-19D01511115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B6-4143-AE60-19D01511115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B6-4143-AE60-19D01511115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B6-4143-AE60-19D01511115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EB6-4143-AE60-19D01511115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EB6-4143-AE60-19D01511115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EB6-4143-AE60-19D01511115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EB6-4143-AE60-19D01511115C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0.63557137023858135</c:v>
                </c:pt>
                <c:pt idx="2">
                  <c:v>0.3299247506270781</c:v>
                </c:pt>
                <c:pt idx="3">
                  <c:v>0.30564661961150325</c:v>
                </c:pt>
                <c:pt idx="4">
                  <c:v>0.36442862976141865</c:v>
                </c:pt>
                <c:pt idx="5">
                  <c:v>3.8085515954033713E-2</c:v>
                </c:pt>
                <c:pt idx="6">
                  <c:v>5.3316222364813627E-2</c:v>
                </c:pt>
                <c:pt idx="7">
                  <c:v>3.0852242897975852E-2</c:v>
                </c:pt>
                <c:pt idx="8">
                  <c:v>9.4265881117657352E-3</c:v>
                </c:pt>
                <c:pt idx="9">
                  <c:v>8.0674327713935717E-3</c:v>
                </c:pt>
                <c:pt idx="10">
                  <c:v>4.5032958058682845E-3</c:v>
                </c:pt>
                <c:pt idx="11">
                  <c:v>8.4349297089190926E-3</c:v>
                </c:pt>
                <c:pt idx="12">
                  <c:v>0.21174240214664877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EB6-4143-AE60-19D015111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31-414F-ABC6-DB670388E49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1-414F-ABC6-DB670388E49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31-414F-ABC6-DB670388E4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31-414F-ABC6-DB670388E49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31-414F-ABC6-DB670388E4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31-414F-ABC6-DB670388E4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12">
                  <c:v>351506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31-414F-ABC6-DB670388E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31-414F-ABC6-DB670388E4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31-414F-ABC6-DB670388E4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31-414F-ABC6-DB670388E4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31-414F-ABC6-DB670388E4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31-414F-ABC6-DB670388E4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31-414F-ABC6-DB670388E4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31-414F-ABC6-DB670388E4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31-414F-ABC6-DB670388E4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31-414F-ABC6-DB670388E4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1-414F-ABC6-DB670388E4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31-414F-ABC6-DB670388E4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31-414F-ABC6-DB670388E4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31-414F-ABC6-DB670388E4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31-414F-ABC6-DB670388E4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31-414F-ABC6-DB670388E49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6">
                  <c:v>0.10156491755448482</c:v>
                </c:pt>
                <c:pt idx="12">
                  <c:v>1.293888466237858E-2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31-414F-ABC6-DB670388E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C9-416D-BF3F-E39BDB56F798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9-416D-BF3F-E39BDB56F798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C9-416D-BF3F-E39BDB56F7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C9-416D-BF3F-E39BDB56F798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C9-416D-BF3F-E39BDB56F7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C9-416D-BF3F-E39BDB56F7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7025</c:v>
                </c:pt>
                <c:pt idx="1">
                  <c:v>7367</c:v>
                </c:pt>
                <c:pt idx="2">
                  <c:v>7666</c:v>
                </c:pt>
                <c:pt idx="3">
                  <c:v>6138</c:v>
                </c:pt>
                <c:pt idx="4">
                  <c:v>7712</c:v>
                </c:pt>
                <c:pt idx="5">
                  <c:v>7773</c:v>
                </c:pt>
                <c:pt idx="6">
                  <c:v>6727</c:v>
                </c:pt>
                <c:pt idx="12">
                  <c:v>50408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C9-416D-BF3F-E39BDB56F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C9-416D-BF3F-E39BDB56F7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4747</c:v>
                      </c:pt>
                      <c:pt idx="1">
                        <c:v>5951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2986</c:v>
                      </c:pt>
                      <c:pt idx="8">
                        <c:v>3428</c:v>
                      </c:pt>
                      <c:pt idx="9">
                        <c:v>3924</c:v>
                      </c:pt>
                      <c:pt idx="10">
                        <c:v>3089</c:v>
                      </c:pt>
                      <c:pt idx="11">
                        <c:v>2151</c:v>
                      </c:pt>
                      <c:pt idx="12">
                        <c:v>33780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C9-416D-BF3F-E39BDB56F7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C9-416D-BF3F-E39BDB56F7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C9-416D-BF3F-E39BDB56F7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C9-416D-BF3F-E39BDB56F7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C9-416D-BF3F-E39BDB56F7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C9-416D-BF3F-E39BDB56F7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C9-416D-BF3F-E39BDB56F7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C9-416D-BF3F-E39BDB56F7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C9-416D-BF3F-E39BDB56F7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C9-416D-BF3F-E39BDB56F7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C9-416D-BF3F-E39BDB56F7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C9-416D-BF3F-E39BDB56F7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C9-416D-BF3F-E39BDB56F7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C9-416D-BF3F-E39BDB56F798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8.0104551045510508E-2</c:v>
                </c:pt>
                <c:pt idx="1">
                  <c:v>7.2655794991263845E-2</c:v>
                </c:pt>
                <c:pt idx="2">
                  <c:v>0.11732983530097663</c:v>
                </c:pt>
                <c:pt idx="3">
                  <c:v>-0.13207013574660631</c:v>
                </c:pt>
                <c:pt idx="4">
                  <c:v>0.10471279186362992</c:v>
                </c:pt>
                <c:pt idx="5">
                  <c:v>3.0628480509148792E-2</c:v>
                </c:pt>
                <c:pt idx="6">
                  <c:v>4.7982551799345741E-2</c:v>
                </c:pt>
                <c:pt idx="12">
                  <c:v>4.4790349659046269E-2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C9-416D-BF3F-E39BDB56F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D0-4F54-A0A3-55E85670BC61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0-4F54-A0A3-55E85670BC61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D0-4F54-A0A3-55E85670BC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1">
                  <c:v>25047</c:v>
                </c:pt>
                <c:pt idx="12">
                  <c:v>308399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D0-4F54-A0A3-55E85670BC61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D0-4F54-A0A3-55E85670BC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D0-4F54-A0A3-55E85670BC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23120</c:v>
                </c:pt>
                <c:pt idx="1">
                  <c:v>23832</c:v>
                </c:pt>
                <c:pt idx="2">
                  <c:v>30942</c:v>
                </c:pt>
                <c:pt idx="3">
                  <c:v>26836</c:v>
                </c:pt>
                <c:pt idx="4">
                  <c:v>30811</c:v>
                </c:pt>
                <c:pt idx="5">
                  <c:v>31150</c:v>
                </c:pt>
                <c:pt idx="6">
                  <c:v>32508</c:v>
                </c:pt>
                <c:pt idx="12">
                  <c:v>199199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D0-4F54-A0A3-55E85670B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D0-4F54-A0A3-55E85670BC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18094</c:v>
                      </c:pt>
                      <c:pt idx="1">
                        <c:v>23371</c:v>
                      </c:pt>
                      <c:pt idx="2">
                        <c:v>9500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9653</c:v>
                      </c:pt>
                      <c:pt idx="8">
                        <c:v>9944</c:v>
                      </c:pt>
                      <c:pt idx="9">
                        <c:v>12162</c:v>
                      </c:pt>
                      <c:pt idx="10">
                        <c:v>9442</c:v>
                      </c:pt>
                      <c:pt idx="11">
                        <c:v>7829</c:v>
                      </c:pt>
                      <c:pt idx="12">
                        <c:v>116562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D0-4F54-A0A3-55E85670BC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D0-4F54-A0A3-55E85670BC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D0-4F54-A0A3-55E85670BC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D0-4F54-A0A3-55E85670BC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D0-4F54-A0A3-55E85670BC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D0-4F54-A0A3-55E85670BC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D0-4F54-A0A3-55E85670BC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D0-4F54-A0A3-55E85670BC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D0-4F54-A0A3-55E85670BC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D0-4F54-A0A3-55E85670BC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D0-4F54-A0A3-55E85670BC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D0-4F54-A0A3-55E85670BC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D0-4F54-A0A3-55E85670BC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D0-4F54-A0A3-55E85670BC61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-8.1847424645566047E-2</c:v>
                </c:pt>
                <c:pt idx="1">
                  <c:v>-2.4957041158661375E-2</c:v>
                </c:pt>
                <c:pt idx="2">
                  <c:v>0.20593966793982377</c:v>
                </c:pt>
                <c:pt idx="3">
                  <c:v>0.17825781524411655</c:v>
                </c:pt>
                <c:pt idx="4">
                  <c:v>0.24534174043086376</c:v>
                </c:pt>
                <c:pt idx="5">
                  <c:v>0.10402268297005146</c:v>
                </c:pt>
                <c:pt idx="6">
                  <c:v>8.0394828674930974E-2</c:v>
                </c:pt>
                <c:pt idx="12">
                  <c:v>9.9927112897703951E-2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D0-4F54-A0A3-55E85670B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9F-4C8E-92FC-84AC2457669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9F-4C8E-92FC-84AC2457669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9F-4C8E-92FC-84AC245766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1">
                  <c:v>13225</c:v>
                </c:pt>
                <c:pt idx="12">
                  <c:v>174490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9F-4C8E-92FC-84AC2457669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9F-4C8E-92FC-84AC245766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9F-4C8E-92FC-84AC245766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14862</c:v>
                </c:pt>
                <c:pt idx="1">
                  <c:v>14169</c:v>
                </c:pt>
                <c:pt idx="2">
                  <c:v>17196</c:v>
                </c:pt>
                <c:pt idx="3">
                  <c:v>14757</c:v>
                </c:pt>
                <c:pt idx="4">
                  <c:v>15736</c:v>
                </c:pt>
                <c:pt idx="5">
                  <c:v>15923</c:v>
                </c:pt>
                <c:pt idx="6">
                  <c:v>14081</c:v>
                </c:pt>
                <c:pt idx="12">
                  <c:v>106724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9F-4C8E-92FC-84AC24576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9F-4C8E-92FC-84AC245766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9493</c:v>
                      </c:pt>
                      <c:pt idx="1">
                        <c:v>12705</c:v>
                      </c:pt>
                      <c:pt idx="2">
                        <c:v>5294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7712</c:v>
                      </c:pt>
                      <c:pt idx="8">
                        <c:v>7090</c:v>
                      </c:pt>
                      <c:pt idx="9">
                        <c:v>7680</c:v>
                      </c:pt>
                      <c:pt idx="10">
                        <c:v>5836</c:v>
                      </c:pt>
                      <c:pt idx="11">
                        <c:v>4463</c:v>
                      </c:pt>
                      <c:pt idx="12">
                        <c:v>71188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9F-4C8E-92FC-84AC245766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9F-4C8E-92FC-84AC245766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9F-4C8E-92FC-84AC245766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9F-4C8E-92FC-84AC245766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9F-4C8E-92FC-84AC245766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9F-4C8E-92FC-84AC245766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9F-4C8E-92FC-84AC245766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9F-4C8E-92FC-84AC245766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9F-4C8E-92FC-84AC245766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9F-4C8E-92FC-84AC245766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9F-4C8E-92FC-84AC245766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9F-4C8E-92FC-84AC245766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9F-4C8E-92FC-84AC245766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9F-4C8E-92FC-84AC2457669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-4.0209087253719744E-3</c:v>
                </c:pt>
                <c:pt idx="1">
                  <c:v>-9.636479591836733E-2</c:v>
                </c:pt>
                <c:pt idx="2">
                  <c:v>0.15642232683254886</c:v>
                </c:pt>
                <c:pt idx="3">
                  <c:v>7.613213738788005E-2</c:v>
                </c:pt>
                <c:pt idx="4">
                  <c:v>5.13797020110911E-2</c:v>
                </c:pt>
                <c:pt idx="5">
                  <c:v>2.2540457230927347E-2</c:v>
                </c:pt>
                <c:pt idx="6">
                  <c:v>7.8507965686274606E-2</c:v>
                </c:pt>
                <c:pt idx="12">
                  <c:v>3.8373224362716396E-2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9F-4C8E-92FC-84AC24576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F5-4684-BE51-3C0DB98F1701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5-4684-BE51-3C0DB98F1701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F5-4684-BE51-3C0DB98F17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1">
                  <c:v>11822</c:v>
                </c:pt>
                <c:pt idx="12">
                  <c:v>133909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F5-4684-BE51-3C0DB98F1701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F5-4684-BE51-3C0DB98F17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F5-4684-BE51-3C0DB98F17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8258</c:v>
                </c:pt>
                <c:pt idx="1">
                  <c:v>9663</c:v>
                </c:pt>
                <c:pt idx="2">
                  <c:v>13746</c:v>
                </c:pt>
                <c:pt idx="3">
                  <c:v>12079</c:v>
                </c:pt>
                <c:pt idx="4">
                  <c:v>15075</c:v>
                </c:pt>
                <c:pt idx="5">
                  <c:v>15227</c:v>
                </c:pt>
                <c:pt idx="6">
                  <c:v>18427</c:v>
                </c:pt>
                <c:pt idx="12">
                  <c:v>92475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F5-4684-BE51-3C0DB98F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F5-4684-BE51-3C0DB98F17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8601</c:v>
                      </c:pt>
                      <c:pt idx="1">
                        <c:v>10666</c:v>
                      </c:pt>
                      <c:pt idx="2">
                        <c:v>4206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1941</c:v>
                      </c:pt>
                      <c:pt idx="8">
                        <c:v>2854</c:v>
                      </c:pt>
                      <c:pt idx="9">
                        <c:v>4482</c:v>
                      </c:pt>
                      <c:pt idx="10">
                        <c:v>3606</c:v>
                      </c:pt>
                      <c:pt idx="11">
                        <c:v>3366</c:v>
                      </c:pt>
                      <c:pt idx="12">
                        <c:v>45374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F5-4684-BE51-3C0DB98F17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F5-4684-BE51-3C0DB98F17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F5-4684-BE51-3C0DB98F17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F5-4684-BE51-3C0DB98F17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F5-4684-BE51-3C0DB98F17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F5-4684-BE51-3C0DB98F17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F5-4684-BE51-3C0DB98F17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F5-4684-BE51-3C0DB98F17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F5-4684-BE51-3C0DB98F17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F5-4684-BE51-3C0DB98F17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F5-4684-BE51-3C0DB98F17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F5-4684-BE51-3C0DB98F17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F5-4684-BE51-3C0DB98F17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F5-4684-BE51-3C0DB98F1701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-0.19504825031679496</c:v>
                </c:pt>
                <c:pt idx="1">
                  <c:v>0.10283040401734755</c:v>
                </c:pt>
                <c:pt idx="2">
                  <c:v>0.27419354838709675</c:v>
                </c:pt>
                <c:pt idx="3">
                  <c:v>0.33278163963367535</c:v>
                </c:pt>
                <c:pt idx="4">
                  <c:v>0.5423572744014733</c:v>
                </c:pt>
                <c:pt idx="5">
                  <c:v>0.20438187139128372</c:v>
                </c:pt>
                <c:pt idx="6">
                  <c:v>8.1841131920389776E-2</c:v>
                </c:pt>
                <c:pt idx="12">
                  <c:v>0.18070273997088937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F5-4684-BE51-3C0DB98F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491B-80AA-7D480F97BCE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5-491B-80AA-7D480F97BCE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05-491B-80AA-7D480F97BC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1">
                  <c:v>30168</c:v>
                </c:pt>
                <c:pt idx="12">
                  <c:v>275874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05-491B-80AA-7D480F97BCE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491B-80AA-7D480F97BC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5-491B-80AA-7D480F97BC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33957</c:v>
                </c:pt>
                <c:pt idx="1">
                  <c:v>28806</c:v>
                </c:pt>
                <c:pt idx="2">
                  <c:v>25810</c:v>
                </c:pt>
                <c:pt idx="3">
                  <c:v>20287</c:v>
                </c:pt>
                <c:pt idx="4">
                  <c:v>14771</c:v>
                </c:pt>
                <c:pt idx="5">
                  <c:v>11347</c:v>
                </c:pt>
                <c:pt idx="6">
                  <c:v>17329</c:v>
                </c:pt>
                <c:pt idx="12">
                  <c:v>152307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05-491B-80AA-7D480F97B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05-491B-80AA-7D480F97BC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28069</c:v>
                      </c:pt>
                      <c:pt idx="1">
                        <c:v>28475</c:v>
                      </c:pt>
                      <c:pt idx="2">
                        <c:v>10752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5572</c:v>
                      </c:pt>
                      <c:pt idx="8">
                        <c:v>4557</c:v>
                      </c:pt>
                      <c:pt idx="9">
                        <c:v>5146</c:v>
                      </c:pt>
                      <c:pt idx="10">
                        <c:v>5365</c:v>
                      </c:pt>
                      <c:pt idx="11">
                        <c:v>5717</c:v>
                      </c:pt>
                      <c:pt idx="12">
                        <c:v>100111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05-491B-80AA-7D480F97BC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05-491B-80AA-7D480F97BC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05-491B-80AA-7D480F97BC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05-491B-80AA-7D480F97BC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05-491B-80AA-7D480F97BC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05-491B-80AA-7D480F97BC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05-491B-80AA-7D480F97BC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05-491B-80AA-7D480F97BC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05-491B-80AA-7D480F97BC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05-491B-80AA-7D480F97BC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05-491B-80AA-7D480F97BC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05-491B-80AA-7D480F97BC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05-491B-80AA-7D480F97BC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05-491B-80AA-7D480F97BCE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-9.375500400320258E-2</c:v>
                </c:pt>
                <c:pt idx="1">
                  <c:v>-8.5959067110899623E-2</c:v>
                </c:pt>
                <c:pt idx="2">
                  <c:v>-0.21752311656813705</c:v>
                </c:pt>
                <c:pt idx="3">
                  <c:v>-0.13143811277133188</c:v>
                </c:pt>
                <c:pt idx="4">
                  <c:v>8.8103130755064374E-2</c:v>
                </c:pt>
                <c:pt idx="5">
                  <c:v>-4.3173960704949832E-2</c:v>
                </c:pt>
                <c:pt idx="6">
                  <c:v>0.14360192701115282</c:v>
                </c:pt>
                <c:pt idx="12">
                  <c:v>-8.2012367853225188E-2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05-491B-80AA-7D480F97B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7-4EB6-BEFF-C54E0F6B8D0E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7-4EB6-BEFF-C54E0F6B8D0E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C7-4EB6-BEFF-C54E0F6B8D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1">
                  <c:v>3685</c:v>
                </c:pt>
                <c:pt idx="12">
                  <c:v>36521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7-4EB6-BEFF-C54E0F6B8D0E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C7-4EB6-BEFF-C54E0F6B8D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C7-4EB6-BEFF-C54E0F6B8D0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5027</c:v>
                </c:pt>
                <c:pt idx="1">
                  <c:v>3993</c:v>
                </c:pt>
                <c:pt idx="2">
                  <c:v>2634</c:v>
                </c:pt>
                <c:pt idx="3">
                  <c:v>2256</c:v>
                </c:pt>
                <c:pt idx="4">
                  <c:v>1409</c:v>
                </c:pt>
                <c:pt idx="5">
                  <c:v>1064</c:v>
                </c:pt>
                <c:pt idx="6">
                  <c:v>1824</c:v>
                </c:pt>
                <c:pt idx="12">
                  <c:v>18207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C7-4EB6-BEFF-C54E0F6B8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C7-4EB6-BEFF-C54E0F6B8D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3425</c:v>
                      </c:pt>
                      <c:pt idx="2">
                        <c:v>1454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231</c:v>
                      </c:pt>
                      <c:pt idx="8">
                        <c:v>271</c:v>
                      </c:pt>
                      <c:pt idx="9">
                        <c:v>273</c:v>
                      </c:pt>
                      <c:pt idx="10">
                        <c:v>586</c:v>
                      </c:pt>
                      <c:pt idx="11">
                        <c:v>669</c:v>
                      </c:pt>
                      <c:pt idx="12">
                        <c:v>11431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C7-4EB6-BEFF-C54E0F6B8D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C7-4EB6-BEFF-C54E0F6B8D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C7-4EB6-BEFF-C54E0F6B8D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C7-4EB6-BEFF-C54E0F6B8D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C7-4EB6-BEFF-C54E0F6B8D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C7-4EB6-BEFF-C54E0F6B8D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C7-4EB6-BEFF-C54E0F6B8D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C7-4EB6-BEFF-C54E0F6B8D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C7-4EB6-BEFF-C54E0F6B8D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C7-4EB6-BEFF-C54E0F6B8D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C7-4EB6-BEFF-C54E0F6B8D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C7-4EB6-BEFF-C54E0F6B8D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C7-4EB6-BEFF-C54E0F6B8D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C7-4EB6-BEFF-C54E0F6B8D0E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-0.12436857690297853</c:v>
                </c:pt>
                <c:pt idx="1">
                  <c:v>-0.17670103092783507</c:v>
                </c:pt>
                <c:pt idx="2">
                  <c:v>-0.40474576271186435</c:v>
                </c:pt>
                <c:pt idx="3">
                  <c:v>-0.41554404145077717</c:v>
                </c:pt>
                <c:pt idx="4">
                  <c:v>6.5003779289493524E-2</c:v>
                </c:pt>
                <c:pt idx="5">
                  <c:v>-0.28156650911546255</c:v>
                </c:pt>
                <c:pt idx="6">
                  <c:v>-3.2873806998939603E-2</c:v>
                </c:pt>
                <c:pt idx="12">
                  <c:v>-0.22740388695578373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C7-4EB6-BEFF-C54E0F6B8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A6-435B-AECD-3E8F23E0091D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6-435B-AECD-3E8F23E0091D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A6-435B-AECD-3E8F23E009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1">
                  <c:v>5549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A6-435B-AECD-3E8F23E0091D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A6-435B-AECD-3E8F23E009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A6-435B-AECD-3E8F23E009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6090</c:v>
                </c:pt>
                <c:pt idx="1">
                  <c:v>4794</c:v>
                </c:pt>
                <c:pt idx="2">
                  <c:v>4786</c:v>
                </c:pt>
                <c:pt idx="3">
                  <c:v>3430</c:v>
                </c:pt>
                <c:pt idx="4">
                  <c:v>1465</c:v>
                </c:pt>
                <c:pt idx="5">
                  <c:v>1070</c:v>
                </c:pt>
                <c:pt idx="6">
                  <c:v>1778</c:v>
                </c:pt>
                <c:pt idx="12">
                  <c:v>23413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A6-435B-AECD-3E8F23E00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A6-435B-AECD-3E8F23E009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</c:v>
                      </c:pt>
                      <c:pt idx="1">
                        <c:v>3220</c:v>
                      </c:pt>
                      <c:pt idx="2">
                        <c:v>1575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423</c:v>
                      </c:pt>
                      <c:pt idx="8">
                        <c:v>265</c:v>
                      </c:pt>
                      <c:pt idx="9">
                        <c:v>260</c:v>
                      </c:pt>
                      <c:pt idx="10">
                        <c:v>688</c:v>
                      </c:pt>
                      <c:pt idx="11">
                        <c:v>611</c:v>
                      </c:pt>
                      <c:pt idx="12">
                        <c:v>11548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A6-435B-AECD-3E8F23E009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A6-435B-AECD-3E8F23E009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A6-435B-AECD-3E8F23E009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A6-435B-AECD-3E8F23E009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A6-435B-AECD-3E8F23E009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A6-435B-AECD-3E8F23E009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A6-435B-AECD-3E8F23E009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A6-435B-AECD-3E8F23E009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A6-435B-AECD-3E8F23E009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A6-435B-AECD-3E8F23E009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A6-435B-AECD-3E8F23E009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A6-435B-AECD-3E8F23E009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A6-435B-AECD-3E8F23E009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A6-435B-AECD-3E8F23E0091D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3.791000494478336E-3</c:v>
                </c:pt>
                <c:pt idx="1">
                  <c:v>5.1085288313966304E-2</c:v>
                </c:pt>
                <c:pt idx="2">
                  <c:v>-0.17411561691113031</c:v>
                </c:pt>
                <c:pt idx="3">
                  <c:v>0.13840026551609697</c:v>
                </c:pt>
                <c:pt idx="4">
                  <c:v>-0.10888077858880774</c:v>
                </c:pt>
                <c:pt idx="5">
                  <c:v>-0.18445121951219512</c:v>
                </c:pt>
                <c:pt idx="6">
                  <c:v>0.14932126696832571</c:v>
                </c:pt>
                <c:pt idx="12">
                  <c:v>-2.1972513471740673E-2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A6-435B-AECD-3E8F23E00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53-43E1-A34E-D5A6C07379BD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3-43E1-A34E-D5A6C07379BD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53-43E1-A34E-D5A6C07379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1">
                  <c:v>2368</c:v>
                </c:pt>
                <c:pt idx="12">
                  <c:v>26375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53-43E1-A34E-D5A6C07379BD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53-43E1-A34E-D5A6C07379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53-43E1-A34E-D5A6C07379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2278</c:v>
                </c:pt>
                <c:pt idx="1">
                  <c:v>2576</c:v>
                </c:pt>
                <c:pt idx="2">
                  <c:v>1872</c:v>
                </c:pt>
                <c:pt idx="3">
                  <c:v>1696</c:v>
                </c:pt>
                <c:pt idx="4">
                  <c:v>1563</c:v>
                </c:pt>
                <c:pt idx="5">
                  <c:v>923</c:v>
                </c:pt>
                <c:pt idx="6">
                  <c:v>2132</c:v>
                </c:pt>
                <c:pt idx="12">
                  <c:v>13040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53-43E1-A34E-D5A6C0737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53-43E1-A34E-D5A6C07379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1856</c:v>
                      </c:pt>
                      <c:pt idx="1">
                        <c:v>2151</c:v>
                      </c:pt>
                      <c:pt idx="2">
                        <c:v>911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432</c:v>
                      </c:pt>
                      <c:pt idx="8">
                        <c:v>212</c:v>
                      </c:pt>
                      <c:pt idx="9">
                        <c:v>349</c:v>
                      </c:pt>
                      <c:pt idx="10">
                        <c:v>204</c:v>
                      </c:pt>
                      <c:pt idx="11">
                        <c:v>597</c:v>
                      </c:pt>
                      <c:pt idx="12">
                        <c:v>7014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53-43E1-A34E-D5A6C07379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53-43E1-A34E-D5A6C07379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53-43E1-A34E-D5A6C07379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53-43E1-A34E-D5A6C07379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53-43E1-A34E-D5A6C07379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53-43E1-A34E-D5A6C07379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53-43E1-A34E-D5A6C07379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53-43E1-A34E-D5A6C07379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53-43E1-A34E-D5A6C07379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53-43E1-A34E-D5A6C07379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53-43E1-A34E-D5A6C07379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53-43E1-A34E-D5A6C07379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53-43E1-A34E-D5A6C07379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53-43E1-A34E-D5A6C07379BD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-0.21312607944732298</c:v>
                </c:pt>
                <c:pt idx="1">
                  <c:v>4.6728971962616717E-2</c:v>
                </c:pt>
                <c:pt idx="2">
                  <c:v>-0.33617021276595749</c:v>
                </c:pt>
                <c:pt idx="3">
                  <c:v>-9.739222990952634E-2</c:v>
                </c:pt>
                <c:pt idx="4">
                  <c:v>-0.19928278688524592</c:v>
                </c:pt>
                <c:pt idx="5">
                  <c:v>1.9889502762430844E-2</c:v>
                </c:pt>
                <c:pt idx="6">
                  <c:v>0.64887857695282292</c:v>
                </c:pt>
                <c:pt idx="12">
                  <c:v>-8.2013375571981739E-2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53-43E1-A34E-D5A6C0737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1-44B6-987E-4F618C2F4984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61-44B6-987E-4F618C2F4984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61-44B6-987E-4F618C2F49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1">
                  <c:v>812</c:v>
                </c:pt>
                <c:pt idx="12">
                  <c:v>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61-44B6-987E-4F618C2F4984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61-44B6-987E-4F618C2F49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61-44B6-987E-4F618C2F49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915</c:v>
                </c:pt>
                <c:pt idx="1">
                  <c:v>590</c:v>
                </c:pt>
                <c:pt idx="2">
                  <c:v>411</c:v>
                </c:pt>
                <c:pt idx="3">
                  <c:v>296</c:v>
                </c:pt>
                <c:pt idx="4">
                  <c:v>397</c:v>
                </c:pt>
                <c:pt idx="5">
                  <c:v>281</c:v>
                </c:pt>
                <c:pt idx="6">
                  <c:v>634</c:v>
                </c:pt>
                <c:pt idx="12">
                  <c:v>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61-44B6-987E-4F618C2F4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61-44B6-987E-4F618C2F49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529</c:v>
                      </c:pt>
                      <c:pt idx="1">
                        <c:v>333</c:v>
                      </c:pt>
                      <c:pt idx="2">
                        <c:v>258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140</c:v>
                      </c:pt>
                      <c:pt idx="9">
                        <c:v>131</c:v>
                      </c:pt>
                      <c:pt idx="10">
                        <c:v>98</c:v>
                      </c:pt>
                      <c:pt idx="11">
                        <c:v>193</c:v>
                      </c:pt>
                      <c:pt idx="12">
                        <c:v>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61-44B6-987E-4F618C2F49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61-44B6-987E-4F618C2F49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61-44B6-987E-4F618C2F49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61-44B6-987E-4F618C2F49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61-44B6-987E-4F618C2F49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61-44B6-987E-4F618C2F49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61-44B6-987E-4F618C2F49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61-44B6-987E-4F618C2F49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61-44B6-987E-4F618C2F49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61-44B6-987E-4F618C2F49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61-44B6-987E-4F618C2F49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61-44B6-987E-4F618C2F49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61-44B6-987E-4F618C2F49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61-44B6-987E-4F618C2F4984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0.14949748743718594</c:v>
                </c:pt>
                <c:pt idx="1">
                  <c:v>1.7241379310344751E-2</c:v>
                </c:pt>
                <c:pt idx="2">
                  <c:v>-0.22306238185255201</c:v>
                </c:pt>
                <c:pt idx="3">
                  <c:v>-0.31481481481481477</c:v>
                </c:pt>
                <c:pt idx="4">
                  <c:v>8.1743869209809361E-2</c:v>
                </c:pt>
                <c:pt idx="5">
                  <c:v>3.3088235294117752E-2</c:v>
                </c:pt>
                <c:pt idx="6">
                  <c:v>0.95076923076923081</c:v>
                </c:pt>
                <c:pt idx="12">
                  <c:v>6.7555286276885784E-2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61-44B6-987E-4F618C2F4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0-4CEA-ACB9-3101CEF1FA15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0-4CEA-ACB9-3101CEF1FA15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10-4CEA-ACB9-3101CEF1FA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1">
                  <c:v>744</c:v>
                </c:pt>
                <c:pt idx="12">
                  <c:v>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10-4CEA-ACB9-3101CEF1FA15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10-4CEA-ACB9-3101CEF1FA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10-4CEA-ACB9-3101CEF1FA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1114</c:v>
                </c:pt>
                <c:pt idx="1">
                  <c:v>881</c:v>
                </c:pt>
                <c:pt idx="2">
                  <c:v>653</c:v>
                </c:pt>
                <c:pt idx="3">
                  <c:v>382</c:v>
                </c:pt>
                <c:pt idx="4">
                  <c:v>431</c:v>
                </c:pt>
                <c:pt idx="5">
                  <c:v>360</c:v>
                </c:pt>
                <c:pt idx="6">
                  <c:v>835</c:v>
                </c:pt>
                <c:pt idx="12">
                  <c:v>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10-4CEA-ACB9-3101CEF1F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10-4CEA-ACB9-3101CEF1FA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661</c:v>
                      </c:pt>
                      <c:pt idx="1">
                        <c:v>450</c:v>
                      </c:pt>
                      <c:pt idx="2">
                        <c:v>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</c:v>
                      </c:pt>
                      <c:pt idx="8">
                        <c:v>29</c:v>
                      </c:pt>
                      <c:pt idx="9">
                        <c:v>47</c:v>
                      </c:pt>
                      <c:pt idx="10">
                        <c:v>129</c:v>
                      </c:pt>
                      <c:pt idx="11">
                        <c:v>101</c:v>
                      </c:pt>
                      <c:pt idx="12">
                        <c:v>1882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10-4CEA-ACB9-3101CEF1FA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10-4CEA-ACB9-3101CEF1FA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10-4CEA-ACB9-3101CEF1FA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10-4CEA-ACB9-3101CEF1FA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10-4CEA-ACB9-3101CEF1FA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10-4CEA-ACB9-3101CEF1FA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10-4CEA-ACB9-3101CEF1FA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10-4CEA-ACB9-3101CEF1FA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10-4CEA-ACB9-3101CEF1FA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10-4CEA-ACB9-3101CEF1FA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10-4CEA-ACB9-3101CEF1FA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10-4CEA-ACB9-3101CEF1FA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10-4CEA-ACB9-3101CEF1FA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10-4CEA-ACB9-3101CEF1FA15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0.22015334063526826</c:v>
                </c:pt>
                <c:pt idx="1">
                  <c:v>0.10957178841309823</c:v>
                </c:pt>
                <c:pt idx="2">
                  <c:v>-7.5987841945288626E-3</c:v>
                </c:pt>
                <c:pt idx="3">
                  <c:v>-0.28996282527881045</c:v>
                </c:pt>
                <c:pt idx="4">
                  <c:v>-0.19288389513108617</c:v>
                </c:pt>
                <c:pt idx="5">
                  <c:v>0.348314606741573</c:v>
                </c:pt>
                <c:pt idx="6">
                  <c:v>0.93735498839907194</c:v>
                </c:pt>
                <c:pt idx="12">
                  <c:v>0.12599758162031449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10-4CEA-ACB9-3101CEF1F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2E-4BFE-9A55-DD46AFC62F93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E-4BFE-9A55-DD46AFC62F93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2E-4BFE-9A55-DD46AFC62F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1">
                  <c:v>377</c:v>
                </c:pt>
                <c:pt idx="12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2E-4BFE-9A55-DD46AFC62F93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2E-4BFE-9A55-DD46AFC62F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2E-4BFE-9A55-DD46AFC62F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555</c:v>
                </c:pt>
                <c:pt idx="1">
                  <c:v>428</c:v>
                </c:pt>
                <c:pt idx="2">
                  <c:v>403</c:v>
                </c:pt>
                <c:pt idx="3">
                  <c:v>184</c:v>
                </c:pt>
                <c:pt idx="4">
                  <c:v>24</c:v>
                </c:pt>
                <c:pt idx="5">
                  <c:v>75</c:v>
                </c:pt>
                <c:pt idx="6">
                  <c:v>102</c:v>
                </c:pt>
                <c:pt idx="12">
                  <c:v>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2E-4BFE-9A55-DD46AFC6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2E-4BFE-9A55-DD46AFC62F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</c:v>
                      </c:pt>
                      <c:pt idx="1">
                        <c:v>520</c:v>
                      </c:pt>
                      <c:pt idx="2">
                        <c:v>322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</c:v>
                      </c:pt>
                      <c:pt idx="8">
                        <c:v>0</c:v>
                      </c:pt>
                      <c:pt idx="9">
                        <c:v>45</c:v>
                      </c:pt>
                      <c:pt idx="10">
                        <c:v>18</c:v>
                      </c:pt>
                      <c:pt idx="11">
                        <c:v>13</c:v>
                      </c:pt>
                      <c:pt idx="12">
                        <c:v>1701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2E-4BFE-9A55-DD46AFC62F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2E-4BFE-9A55-DD46AFC62F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2E-4BFE-9A55-DD46AFC62F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2E-4BFE-9A55-DD46AFC62F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2E-4BFE-9A55-DD46AFC62F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2E-4BFE-9A55-DD46AFC62F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2E-4BFE-9A55-DD46AFC62F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2E-4BFE-9A55-DD46AFC62F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2E-4BFE-9A55-DD46AFC62F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2E-4BFE-9A55-DD46AFC62F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2E-4BFE-9A55-DD46AFC62F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2E-4BFE-9A55-DD46AFC62F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2E-4BFE-9A55-DD46AFC62F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2E-4BFE-9A55-DD46AFC62F93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-0.33849821215733011</c:v>
                </c:pt>
                <c:pt idx="1">
                  <c:v>-0.35832083958020988</c:v>
                </c:pt>
                <c:pt idx="2">
                  <c:v>-0.22944550669216057</c:v>
                </c:pt>
                <c:pt idx="3">
                  <c:v>-0.16363636363636369</c:v>
                </c:pt>
                <c:pt idx="4">
                  <c:v>-0.35135135135135132</c:v>
                </c:pt>
                <c:pt idx="5">
                  <c:v>-0.67105263157894735</c:v>
                </c:pt>
                <c:pt idx="6">
                  <c:v>-0.68025078369905956</c:v>
                </c:pt>
                <c:pt idx="12">
                  <c:v>-0.37486763148605717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2E-4BFE-9A55-DD46AFC6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95-4390-BAB5-768211049DB9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5-4390-BAB5-768211049DB9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95-4390-BAB5-768211049D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95-4390-BAB5-768211049DB9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95-4390-BAB5-768211049D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95-4390-BAB5-768211049DB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4891</c:v>
                </c:pt>
                <c:pt idx="1">
                  <c:v>6097</c:v>
                </c:pt>
                <c:pt idx="2">
                  <c:v>7976</c:v>
                </c:pt>
                <c:pt idx="3">
                  <c:v>6754</c:v>
                </c:pt>
                <c:pt idx="4">
                  <c:v>9427</c:v>
                </c:pt>
                <c:pt idx="5">
                  <c:v>8899</c:v>
                </c:pt>
                <c:pt idx="6">
                  <c:v>11182</c:v>
                </c:pt>
                <c:pt idx="12">
                  <c:v>55226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95-4390-BAB5-768211049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95-4390-BAB5-768211049D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5042</c:v>
                      </c:pt>
                      <c:pt idx="1">
                        <c:v>6261</c:v>
                      </c:pt>
                      <c:pt idx="2">
                        <c:v>2412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1206</c:v>
                      </c:pt>
                      <c:pt idx="8">
                        <c:v>1770</c:v>
                      </c:pt>
                      <c:pt idx="9">
                        <c:v>2794</c:v>
                      </c:pt>
                      <c:pt idx="10">
                        <c:v>2369</c:v>
                      </c:pt>
                      <c:pt idx="11">
                        <c:v>2222</c:v>
                      </c:pt>
                      <c:pt idx="12">
                        <c:v>27791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95-4390-BAB5-768211049D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95-4390-BAB5-768211049D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95-4390-BAB5-768211049D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95-4390-BAB5-768211049D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95-4390-BAB5-768211049D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95-4390-BAB5-768211049D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95-4390-BAB5-768211049D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95-4390-BAB5-768211049D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95-4390-BAB5-768211049D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95-4390-BAB5-768211049D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95-4390-BAB5-768211049D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95-4390-BAB5-768211049D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95-4390-BAB5-768211049D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95-4390-BAB5-768211049DB9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-9.3587842846552971E-2</c:v>
                </c:pt>
                <c:pt idx="1">
                  <c:v>0.21648044692737423</c:v>
                </c:pt>
                <c:pt idx="2">
                  <c:v>0.34230898687310662</c:v>
                </c:pt>
                <c:pt idx="3">
                  <c:v>0.41890756302521015</c:v>
                </c:pt>
                <c:pt idx="4">
                  <c:v>0.66378397458524541</c:v>
                </c:pt>
                <c:pt idx="5">
                  <c:v>0.21355516159825449</c:v>
                </c:pt>
                <c:pt idx="6">
                  <c:v>0.13201052844705408</c:v>
                </c:pt>
                <c:pt idx="12">
                  <c:v>0.2555073089776525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95-4390-BAB5-768211049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89-4A6A-B9F4-1785740583B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9-4A6A-B9F4-1785740583B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89-4A6A-B9F4-1785740583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1">
                  <c:v>889</c:v>
                </c:pt>
                <c:pt idx="12">
                  <c:v>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89-4A6A-B9F4-1785740583B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89-4A6A-B9F4-1785740583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89-4A6A-B9F4-1785740583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985</c:v>
                </c:pt>
                <c:pt idx="1">
                  <c:v>653</c:v>
                </c:pt>
                <c:pt idx="2">
                  <c:v>528</c:v>
                </c:pt>
                <c:pt idx="3">
                  <c:v>256</c:v>
                </c:pt>
                <c:pt idx="4">
                  <c:v>122</c:v>
                </c:pt>
                <c:pt idx="5">
                  <c:v>74</c:v>
                </c:pt>
                <c:pt idx="6">
                  <c:v>197</c:v>
                </c:pt>
                <c:pt idx="12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89-4A6A-B9F4-178574058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89-4A6A-B9F4-1785740583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814</c:v>
                      </c:pt>
                      <c:pt idx="1">
                        <c:v>745</c:v>
                      </c:pt>
                      <c:pt idx="2">
                        <c:v>339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63</c:v>
                      </c:pt>
                      <c:pt idx="9">
                        <c:v>33</c:v>
                      </c:pt>
                      <c:pt idx="10">
                        <c:v>49</c:v>
                      </c:pt>
                      <c:pt idx="11">
                        <c:v>47</c:v>
                      </c:pt>
                      <c:pt idx="12">
                        <c:v>2155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89-4A6A-B9F4-1785740583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89-4A6A-B9F4-1785740583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89-4A6A-B9F4-1785740583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89-4A6A-B9F4-1785740583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89-4A6A-B9F4-1785740583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89-4A6A-B9F4-1785740583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89-4A6A-B9F4-1785740583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89-4A6A-B9F4-1785740583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89-4A6A-B9F4-1785740583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89-4A6A-B9F4-1785740583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89-4A6A-B9F4-1785740583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89-4A6A-B9F4-1785740583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89-4A6A-B9F4-1785740583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89-4A6A-B9F4-1785740583B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8.8397790055248615E-2</c:v>
                </c:pt>
                <c:pt idx="1">
                  <c:v>-0.17131979695431476</c:v>
                </c:pt>
                <c:pt idx="2">
                  <c:v>-0.23919308357348701</c:v>
                </c:pt>
                <c:pt idx="3">
                  <c:v>-0.55938037865748713</c:v>
                </c:pt>
                <c:pt idx="4">
                  <c:v>0.5641025641025641</c:v>
                </c:pt>
                <c:pt idx="5">
                  <c:v>0.29824561403508776</c:v>
                </c:pt>
                <c:pt idx="6">
                  <c:v>0.12571428571428567</c:v>
                </c:pt>
                <c:pt idx="12">
                  <c:v>-0.14124466137888958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89-4A6A-B9F4-178574058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FC-42FA-9223-A562B6DDE0BF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C-42FA-9223-A562B6DDE0BF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FC-42FA-9223-A562B6DDE0B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FC-42FA-9223-A562B6DDE0BF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FC-42FA-9223-A562B6DDE0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FC-42FA-9223-A562B6DDE0B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12">
                  <c:v>351506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FC-42FA-9223-A562B6DDE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FC-42FA-9223-A562B6DDE0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FC-42FA-9223-A562B6DDE0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FC-42FA-9223-A562B6DDE0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FC-42FA-9223-A562B6DDE0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FC-42FA-9223-A562B6DDE0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FC-42FA-9223-A562B6DDE0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FC-42FA-9223-A562B6DDE0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FC-42FA-9223-A562B6DDE0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FC-42FA-9223-A562B6DDE0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FC-42FA-9223-A562B6DDE0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FC-42FA-9223-A562B6DDE0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FC-42FA-9223-A562B6DDE0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FC-42FA-9223-A562B6DDE0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FC-42FA-9223-A562B6DDE0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FC-42FA-9223-A562B6DDE0BF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6">
                  <c:v>0.10156491755448482</c:v>
                </c:pt>
                <c:pt idx="12">
                  <c:v>1.293888466237858E-2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FC-42FA-9223-A562B6DDE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50-48DC-9C2D-BCB47EF0492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0-48DC-9C2D-BCB47EF0492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50-48DC-9C2D-BCB47EF0492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50-48DC-9C2D-BCB47EF0492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50-48DC-9C2D-BCB47EF049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50-48DC-9C2D-BCB47EF0492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6">
                  <c:v>49837</c:v>
                </c:pt>
                <c:pt idx="12">
                  <c:v>351506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50-48DC-9C2D-BCB47EF04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50-48DC-9C2D-BCB47EF049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50-48DC-9C2D-BCB47EF049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50-48DC-9C2D-BCB47EF049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50-48DC-9C2D-BCB47EF049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50-48DC-9C2D-BCB47EF049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50-48DC-9C2D-BCB47EF049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50-48DC-9C2D-BCB47EF049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50-48DC-9C2D-BCB47EF049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50-48DC-9C2D-BCB47EF049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50-48DC-9C2D-BCB47EF049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50-48DC-9C2D-BCB47EF049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50-48DC-9C2D-BCB47EF049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50-48DC-9C2D-BCB47EF049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50-48DC-9C2D-BCB47EF049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50-48DC-9C2D-BCB47EF0492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6">
                  <c:v>0.10156491755448482</c:v>
                </c:pt>
                <c:pt idx="12">
                  <c:v>1.293888466237858E-2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50-48DC-9C2D-BCB47EF04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70-4BD5-BB4C-17BD63A5D841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0-4BD5-BB4C-17BD63A5D841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70-4BD5-BB4C-17BD63A5D84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70-4BD5-BB4C-17BD63A5D841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70-4BD5-BB4C-17BD63A5D8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70-4BD5-BB4C-17BD63A5D84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39716</c:v>
                </c:pt>
                <c:pt idx="1">
                  <c:v>36223</c:v>
                </c:pt>
                <c:pt idx="2">
                  <c:v>38616</c:v>
                </c:pt>
                <c:pt idx="3">
                  <c:v>32762</c:v>
                </c:pt>
                <c:pt idx="4">
                  <c:v>31774</c:v>
                </c:pt>
                <c:pt idx="5">
                  <c:v>29665</c:v>
                </c:pt>
                <c:pt idx="6">
                  <c:v>36707</c:v>
                </c:pt>
                <c:pt idx="12">
                  <c:v>245463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70-4BD5-BB4C-17BD63A5D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70-4BD5-BB4C-17BD63A5D8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24068</c:v>
                      </c:pt>
                      <c:pt idx="1">
                        <c:v>26644</c:v>
                      </c:pt>
                      <c:pt idx="2">
                        <c:v>11112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8166</c:v>
                      </c:pt>
                      <c:pt idx="8">
                        <c:v>7660</c:v>
                      </c:pt>
                      <c:pt idx="9">
                        <c:v>8994</c:v>
                      </c:pt>
                      <c:pt idx="10">
                        <c:v>8059</c:v>
                      </c:pt>
                      <c:pt idx="11">
                        <c:v>7306</c:v>
                      </c:pt>
                      <c:pt idx="12">
                        <c:v>117055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70-4BD5-BB4C-17BD63A5D8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70-4BD5-BB4C-17BD63A5D8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70-4BD5-BB4C-17BD63A5D8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70-4BD5-BB4C-17BD63A5D8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70-4BD5-BB4C-17BD63A5D8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70-4BD5-BB4C-17BD63A5D8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70-4BD5-BB4C-17BD63A5D8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70-4BD5-BB4C-17BD63A5D8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70-4BD5-BB4C-17BD63A5D8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70-4BD5-BB4C-17BD63A5D8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70-4BD5-BB4C-17BD63A5D8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70-4BD5-BB4C-17BD63A5D8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70-4BD5-BB4C-17BD63A5D8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70-4BD5-BB4C-17BD63A5D841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8.1619869822162849E-2</c:v>
                </c:pt>
                <c:pt idx="1">
                  <c:v>7.3878627968337662E-2</c:v>
                </c:pt>
                <c:pt idx="2">
                  <c:v>0.15230365242301258</c:v>
                </c:pt>
                <c:pt idx="3">
                  <c:v>0.15225266415784477</c:v>
                </c:pt>
                <c:pt idx="4">
                  <c:v>0.40127894156560084</c:v>
                </c:pt>
                <c:pt idx="5">
                  <c:v>0.22133476059121415</c:v>
                </c:pt>
                <c:pt idx="6">
                  <c:v>0.27814338939378103</c:v>
                </c:pt>
                <c:pt idx="12">
                  <c:v>0.17966820134757167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70-4BD5-BB4C-17BD63A5D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DB-4D43-8B62-CB548ABDBBFB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DB-4D43-8B62-CB548ABDBBFB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DB-4D43-8B62-CB548ABDBBF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DB-4D43-8B62-CB548ABDBBFB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B-4D43-8B62-CB548ABDBB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DB-4D43-8B62-CB548ABDBBF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17361</c:v>
                </c:pt>
                <c:pt idx="1">
                  <c:v>16415</c:v>
                </c:pt>
                <c:pt idx="2">
                  <c:v>18136</c:v>
                </c:pt>
                <c:pt idx="3">
                  <c:v>14361</c:v>
                </c:pt>
                <c:pt idx="4">
                  <c:v>13808</c:v>
                </c:pt>
                <c:pt idx="5">
                  <c:v>12832</c:v>
                </c:pt>
                <c:pt idx="6">
                  <c:v>13130</c:v>
                </c:pt>
                <c:pt idx="12">
                  <c:v>106043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DB-4D43-8B62-CB548ABDB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DB-4D43-8B62-CB548ABDBB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22095</c:v>
                      </c:pt>
                      <c:pt idx="1">
                        <c:v>25202</c:v>
                      </c:pt>
                      <c:pt idx="2">
                        <c:v>9140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7059</c:v>
                      </c:pt>
                      <c:pt idx="8">
                        <c:v>6841</c:v>
                      </c:pt>
                      <c:pt idx="9">
                        <c:v>8314</c:v>
                      </c:pt>
                      <c:pt idx="10">
                        <c:v>6748</c:v>
                      </c:pt>
                      <c:pt idx="11">
                        <c:v>6240</c:v>
                      </c:pt>
                      <c:pt idx="12">
                        <c:v>99618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DB-4D43-8B62-CB548ABDBB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DB-4D43-8B62-CB548ABDBB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DB-4D43-8B62-CB548ABDBB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DB-4D43-8B62-CB548ABDBB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DB-4D43-8B62-CB548ABDBB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DB-4D43-8B62-CB548ABDBB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DB-4D43-8B62-CB548ABDBB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DB-4D43-8B62-CB548ABDBB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DB-4D43-8B62-CB548ABDBB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DB-4D43-8B62-CB548ABDBB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DB-4D43-8B62-CB548ABDBB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DB-4D43-8B62-CB548ABDBB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DB-4D43-8B62-CB548ABDBB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DB-4D43-8B62-CB548ABDBBFB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-0.33051827857473393</c:v>
                </c:pt>
                <c:pt idx="1">
                  <c:v>-0.26145055340592094</c:v>
                </c:pt>
                <c:pt idx="2">
                  <c:v>-0.27834149058931201</c:v>
                </c:pt>
                <c:pt idx="3">
                  <c:v>-0.18864406779661014</c:v>
                </c:pt>
                <c:pt idx="4">
                  <c:v>-0.11719199539671377</c:v>
                </c:pt>
                <c:pt idx="5">
                  <c:v>-0.18707633829585046</c:v>
                </c:pt>
                <c:pt idx="6">
                  <c:v>-0.20535011801730918</c:v>
                </c:pt>
                <c:pt idx="12">
                  <c:v>-0.23676028156443885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DB-4D43-8B62-CB548ABDB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BC-44FB-8493-A4170CD2B51D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C-44FB-8493-A4170CD2B51D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BC-44FB-8493-A4170CD2B5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BC-44FB-8493-A4170CD2B51D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BC-44FB-8493-A4170CD2B5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BC-44FB-8493-A4170CD2B51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BC-44FB-8493-A4170CD2B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BC-44FB-8493-A4170CD2B5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BC-44FB-8493-A4170CD2B5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BC-44FB-8493-A4170CD2B5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BC-44FB-8493-A4170CD2B5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BC-44FB-8493-A4170CD2B5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BC-44FB-8493-A4170CD2B5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BC-44FB-8493-A4170CD2B5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BC-44FB-8493-A4170CD2B5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BC-44FB-8493-A4170CD2B5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BC-44FB-8493-A4170CD2B5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BC-44FB-8493-A4170CD2B5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BC-44FB-8493-A4170CD2B5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BC-44FB-8493-A4170CD2B5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BC-44FB-8493-A4170CD2B5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BC-44FB-8493-A4170CD2B51D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BC-44FB-8493-A4170CD2B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D7-4BD8-B433-595B72AE684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D7-4BD8-B433-595B72AE684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D7-4BD8-B433-595B72AE68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D7-4BD8-B433-595B72AE684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D7-4BD8-B433-595B72AE68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D7-4BD8-B433-595B72AE68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12">
                  <c:v>2.1350753793262629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D7-4BD8-B433-595B72AE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D7-4BD8-B433-595B72AE68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D7-4BD8-B433-595B72AE68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D7-4BD8-B433-595B72AE68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D7-4BD8-B433-595B72AE68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D7-4BD8-B433-595B72AE68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D7-4BD8-B433-595B72AE68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D7-4BD8-B433-595B72AE68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D7-4BD8-B433-595B72AE68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D7-4BD8-B433-595B72AE68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D7-4BD8-B433-595B72AE68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D7-4BD8-B433-595B72AE68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D7-4BD8-B433-595B72AE68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D7-4BD8-B433-595B72AE68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D7-4BD8-B433-595B72AE68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D7-4BD8-B433-595B72AE684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6">
                  <c:v>-3.8501203793646077E-3</c:v>
                </c:pt>
                <c:pt idx="12">
                  <c:v>-0.22490340224634897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D7-4BD8-B433-595B72AE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D-4167-9CEA-95E1F3C2221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D-4167-9CEA-95E1F3C2221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4D-4167-9CEA-95E1F3C222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1">
                  <c:v>1.910672057365169</c:v>
                </c:pt>
                <c:pt idx="12">
                  <c:v>1.9697699372788473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4D-4167-9CEA-95E1F3C2221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4D-4167-9CEA-95E1F3C222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4D-4167-9CEA-95E1F3C222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1.9402484055052032</c:v>
                </c:pt>
                <c:pt idx="1">
                  <c:v>1.7700534759358288</c:v>
                </c:pt>
                <c:pt idx="2">
                  <c:v>1.9781357882623705</c:v>
                </c:pt>
                <c:pt idx="3">
                  <c:v>2.0816009928637915</c:v>
                </c:pt>
                <c:pt idx="4">
                  <c:v>1.7977128187175448</c:v>
                </c:pt>
                <c:pt idx="5">
                  <c:v>1.8684021113243763</c:v>
                </c:pt>
                <c:pt idx="6">
                  <c:v>1.8151767267854151</c:v>
                </c:pt>
                <c:pt idx="12">
                  <c:v>1.8857470132722418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4D-4167-9CEA-95E1F3C22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4D-4167-9CEA-95E1F3C222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1.8484012667279599</c:v>
                      </c:pt>
                      <c:pt idx="1">
                        <c:v>1.9137733377006223</c:v>
                      </c:pt>
                      <c:pt idx="2">
                        <c:v>1.9234662887224134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2.3027194656488548</c:v>
                      </c:pt>
                      <c:pt idx="8">
                        <c:v>1.9130434782608696</c:v>
                      </c:pt>
                      <c:pt idx="9">
                        <c:v>1.8103602262578149</c:v>
                      </c:pt>
                      <c:pt idx="10">
                        <c:v>1.7299377061194576</c:v>
                      </c:pt>
                      <c:pt idx="11">
                        <c:v>1.7903041390349874</c:v>
                      </c:pt>
                      <c:pt idx="12">
                        <c:v>1.8931315067158241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4D-4167-9CEA-95E1F3C222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4D-4167-9CEA-95E1F3C222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4D-4167-9CEA-95E1F3C222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4D-4167-9CEA-95E1F3C222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4D-4167-9CEA-95E1F3C222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4D-4167-9CEA-95E1F3C222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4D-4167-9CEA-95E1F3C222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4D-4167-9CEA-95E1F3C222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4D-4167-9CEA-95E1F3C222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4D-4167-9CEA-95E1F3C222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4D-4167-9CEA-95E1F3C222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4D-4167-9CEA-95E1F3C222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4D-4167-9CEA-95E1F3C222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4D-4167-9CEA-95E1F3C2221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-0.17580201466286427</c:v>
                </c:pt>
                <c:pt idx="1">
                  <c:v>-0.28735393147157851</c:v>
                </c:pt>
                <c:pt idx="2">
                  <c:v>-2.592575981229972E-2</c:v>
                </c:pt>
                <c:pt idx="3">
                  <c:v>0.1566517028029395</c:v>
                </c:pt>
                <c:pt idx="4">
                  <c:v>-0.15856139651136325</c:v>
                </c:pt>
                <c:pt idx="5">
                  <c:v>-2.8404611364699406E-2</c:v>
                </c:pt>
                <c:pt idx="6">
                  <c:v>-3.1114001569496841E-2</c:v>
                </c:pt>
                <c:pt idx="12">
                  <c:v>-7.7758852243728471E-2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4D-4167-9CEA-95E1F3C22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6E-4B14-87C0-949CF412DD9B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E-4B14-87C0-949CF412DD9B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6E-4B14-87C0-949CF412DD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1">
                  <c:v>2.2313143242787246</c:v>
                </c:pt>
                <c:pt idx="12">
                  <c:v>2.1602515692124844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6E-4B14-87C0-949CF412DD9B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6E-4B14-87C0-949CF412DD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6E-4B14-87C0-949CF412DD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2.1155871886120998</c:v>
                </c:pt>
                <c:pt idx="1">
                  <c:v>1.9233066377087009</c:v>
                </c:pt>
                <c:pt idx="2">
                  <c:v>2.2431515783981215</c:v>
                </c:pt>
                <c:pt idx="3">
                  <c:v>2.4042033235581624</c:v>
                </c:pt>
                <c:pt idx="4">
                  <c:v>2.0404564315352696</c:v>
                </c:pt>
                <c:pt idx="5">
                  <c:v>2.0485012221793388</c:v>
                </c:pt>
                <c:pt idx="6">
                  <c:v>2.0932064813438385</c:v>
                </c:pt>
                <c:pt idx="12">
                  <c:v>2.1172036184732583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6E-4B14-87C0-949CF412D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6E-4B14-87C0-949CF412DD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1.9997893406361913</c:v>
                      </c:pt>
                      <c:pt idx="1">
                        <c:v>2.134935304990758</c:v>
                      </c:pt>
                      <c:pt idx="2">
                        <c:v>2.0949742777997624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2.5827193569993301</c:v>
                      </c:pt>
                      <c:pt idx="8">
                        <c:v>2.0682613768961495</c:v>
                      </c:pt>
                      <c:pt idx="9">
                        <c:v>1.9571865443425076</c:v>
                      </c:pt>
                      <c:pt idx="10">
                        <c:v>1.8892845581094204</c:v>
                      </c:pt>
                      <c:pt idx="11">
                        <c:v>2.0748489074848906</c:v>
                      </c:pt>
                      <c:pt idx="12">
                        <c:v>2.1074008288928359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6E-4B14-87C0-949CF412DD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6E-4B14-87C0-949CF412DD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6E-4B14-87C0-949CF412DD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6E-4B14-87C0-949CF412DD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6E-4B14-87C0-949CF412DD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6E-4B14-87C0-949CF412DD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6E-4B14-87C0-949CF412DD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6E-4B14-87C0-949CF412DD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6E-4B14-87C0-949CF412DD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6E-4B14-87C0-949CF412DD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6E-4B14-87C0-949CF412DD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6E-4B14-87C0-949CF412DD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6E-4B14-87C0-949CF412DD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6E-4B14-87C0-949CF412DD9B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-0.17869325419232807</c:v>
                </c:pt>
                <c:pt idx="1">
                  <c:v>-0.35974519688652351</c:v>
                </c:pt>
                <c:pt idx="2">
                  <c:v>7.5829030664555042E-2</c:v>
                </c:pt>
                <c:pt idx="3">
                  <c:v>0.46514789369390885</c:v>
                </c:pt>
                <c:pt idx="4">
                  <c:v>-0.10350575153305863</c:v>
                </c:pt>
                <c:pt idx="5">
                  <c:v>-1.6203100281547034E-2</c:v>
                </c:pt>
                <c:pt idx="6">
                  <c:v>5.9244805070275408E-2</c:v>
                </c:pt>
                <c:pt idx="12">
                  <c:v>-1.3084275074526808E-2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6E-4B14-87C0-949CF412D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64-4BE2-BDCB-527C5100AD1D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4-4BE2-BDCB-527C5100AD1D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64-4BE2-BDCB-527C5100AD1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1">
                  <c:v>1.6460595934280144</c:v>
                </c:pt>
                <c:pt idx="12">
                  <c:v>1.7667726571055375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64-4BE2-BDCB-527C5100AD1D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64-4BE2-BDCB-527C5100AD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64-4BE2-BDCB-527C5100AD1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1.6884072786751176</c:v>
                </c:pt>
                <c:pt idx="1">
                  <c:v>1.5848778087584057</c:v>
                </c:pt>
                <c:pt idx="2">
                  <c:v>1.723420260782347</c:v>
                </c:pt>
                <c:pt idx="3">
                  <c:v>1.7884216760438258</c:v>
                </c:pt>
                <c:pt idx="4">
                  <c:v>1.5991301580566457</c:v>
                </c:pt>
                <c:pt idx="5">
                  <c:v>1.7110911338352623</c:v>
                </c:pt>
                <c:pt idx="6">
                  <c:v>1.6479162940439993</c:v>
                </c:pt>
                <c:pt idx="12">
                  <c:v>1.6744830333538552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64-4BE2-BDCB-527C5100A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64-4BE2-BDCB-527C5100AD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1.7058706862356208</c:v>
                      </c:pt>
                      <c:pt idx="1">
                        <c:v>1.7035617313528191</c:v>
                      </c:pt>
                      <c:pt idx="2">
                        <c:v>1.7437810945273631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1.6094527363184079</c:v>
                      </c:pt>
                      <c:pt idx="8">
                        <c:v>1.6124293785310735</c:v>
                      </c:pt>
                      <c:pt idx="9">
                        <c:v>1.604151753758053</c:v>
                      </c:pt>
                      <c:pt idx="10">
                        <c:v>1.5221612494723511</c:v>
                      </c:pt>
                      <c:pt idx="11">
                        <c:v>1.5148514851485149</c:v>
                      </c:pt>
                      <c:pt idx="12">
                        <c:v>1.6326868410636537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64-4BE2-BDCB-527C5100AD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64-4BE2-BDCB-527C5100AD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64-4BE2-BDCB-527C5100AD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64-4BE2-BDCB-527C5100AD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64-4BE2-BDCB-527C5100AD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64-4BE2-BDCB-527C5100AD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64-4BE2-BDCB-527C5100AD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64-4BE2-BDCB-527C5100AD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64-4BE2-BDCB-527C5100AD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64-4BE2-BDCB-527C5100AD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64-4BE2-BDCB-527C5100AD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64-4BE2-BDCB-527C5100AD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64-4BE2-BDCB-527C5100AD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64-4BE2-BDCB-527C5100AD1D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-0.21281584956802546</c:v>
                </c:pt>
                <c:pt idx="1">
                  <c:v>-0.16332650089841794</c:v>
                </c:pt>
                <c:pt idx="2">
                  <c:v>-9.2130058975310458E-2</c:v>
                </c:pt>
                <c:pt idx="3">
                  <c:v>-0.11556992059482951</c:v>
                </c:pt>
                <c:pt idx="4">
                  <c:v>-0.12589631564614279</c:v>
                </c:pt>
                <c:pt idx="5">
                  <c:v>-1.3032689974910916E-2</c:v>
                </c:pt>
                <c:pt idx="6">
                  <c:v>-7.6420616261730689E-2</c:v>
                </c:pt>
                <c:pt idx="12">
                  <c:v>-0.1060884991443829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64-4BE2-BDCB-527C5100A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84-40F8-A02F-75D7AE796ADB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84-40F8-A02F-75D7AE796ADB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84-40F8-A02F-75D7AE796A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84-40F8-A02F-75D7AE796ADB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84-40F8-A02F-75D7AE796A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84-40F8-A02F-75D7AE796A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12686</c:v>
                </c:pt>
                <c:pt idx="1">
                  <c:v>11462</c:v>
                </c:pt>
                <c:pt idx="2">
                  <c:v>11241</c:v>
                </c:pt>
                <c:pt idx="3">
                  <c:v>7965</c:v>
                </c:pt>
                <c:pt idx="4">
                  <c:v>5481</c:v>
                </c:pt>
                <c:pt idx="5">
                  <c:v>4201</c:v>
                </c:pt>
                <c:pt idx="6">
                  <c:v>5964</c:v>
                </c:pt>
                <c:pt idx="12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84-40F8-A02F-75D7AE796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84-40F8-A02F-75D7AE796A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10764</c:v>
                      </c:pt>
                      <c:pt idx="1">
                        <c:v>11152</c:v>
                      </c:pt>
                      <c:pt idx="2">
                        <c:v>3997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2584</c:v>
                      </c:pt>
                      <c:pt idx="8">
                        <c:v>2225</c:v>
                      </c:pt>
                      <c:pt idx="9">
                        <c:v>2580</c:v>
                      </c:pt>
                      <c:pt idx="10">
                        <c:v>2646</c:v>
                      </c:pt>
                      <c:pt idx="11">
                        <c:v>2589</c:v>
                      </c:pt>
                      <c:pt idx="12">
                        <c:v>41945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84-40F8-A02F-75D7AE796A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84-40F8-A02F-75D7AE796A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84-40F8-A02F-75D7AE796A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84-40F8-A02F-75D7AE796A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84-40F8-A02F-75D7AE796A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84-40F8-A02F-75D7AE796A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84-40F8-A02F-75D7AE796A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84-40F8-A02F-75D7AE796A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84-40F8-A02F-75D7AE796A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84-40F8-A02F-75D7AE796A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84-40F8-A02F-75D7AE796A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84-40F8-A02F-75D7AE796A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84-40F8-A02F-75D7AE796A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84-40F8-A02F-75D7AE796ADB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6.0081891869307347E-2</c:v>
                </c:pt>
                <c:pt idx="1">
                  <c:v>6.6728711028385401E-2</c:v>
                </c:pt>
                <c:pt idx="2">
                  <c:v>0.10552714398111718</c:v>
                </c:pt>
                <c:pt idx="3">
                  <c:v>0.10671112963734886</c:v>
                </c:pt>
                <c:pt idx="4">
                  <c:v>0.14378130217028384</c:v>
                </c:pt>
                <c:pt idx="5">
                  <c:v>-8.7532580364900081E-2</c:v>
                </c:pt>
                <c:pt idx="6">
                  <c:v>0.11790065604498601</c:v>
                </c:pt>
                <c:pt idx="12">
                  <c:v>7.6485184644577542E-2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84-40F8-A02F-75D7AE796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BA-461C-9210-9ED0D939D598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A-461C-9210-9ED0D939D598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BA-461C-9210-9ED0D939D5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1">
                  <c:v>2.6187499999999999</c:v>
                </c:pt>
                <c:pt idx="12">
                  <c:v>2.9253379990456496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BA-461C-9210-9ED0D939D598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BA-461C-9210-9ED0D939D5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BA-461C-9210-9ED0D939D5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2.6767302538231119</c:v>
                </c:pt>
                <c:pt idx="1">
                  <c:v>2.5131739661490142</c:v>
                </c:pt>
                <c:pt idx="2">
                  <c:v>2.2960590694778045</c:v>
                </c:pt>
                <c:pt idx="3">
                  <c:v>2.5470182046453234</c:v>
                </c:pt>
                <c:pt idx="4">
                  <c:v>2.6949461777047983</c:v>
                </c:pt>
                <c:pt idx="5">
                  <c:v>2.7010235658176627</c:v>
                </c:pt>
                <c:pt idx="6">
                  <c:v>2.9056002682763244</c:v>
                </c:pt>
                <c:pt idx="12">
                  <c:v>2.5814745762711864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BA-461C-9210-9ED0D939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BA-461C-9210-9ED0D939D5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2.6076737272389447</c:v>
                      </c:pt>
                      <c:pt idx="1">
                        <c:v>2.5533536585365852</c:v>
                      </c:pt>
                      <c:pt idx="2">
                        <c:v>2.6900175131348512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2.1563467492260062</c:v>
                      </c:pt>
                      <c:pt idx="8">
                        <c:v>2.0480898876404496</c:v>
                      </c:pt>
                      <c:pt idx="9">
                        <c:v>1.9945736434108527</c:v>
                      </c:pt>
                      <c:pt idx="10">
                        <c:v>2.0275888133030988</c:v>
                      </c:pt>
                      <c:pt idx="11">
                        <c:v>2.208188489764388</c:v>
                      </c:pt>
                      <c:pt idx="12">
                        <c:v>2.3867207056860176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BA-461C-9210-9ED0D939D5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BA-461C-9210-9ED0D939D5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BA-461C-9210-9ED0D939D5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BA-461C-9210-9ED0D939D5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BA-461C-9210-9ED0D939D5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BA-461C-9210-9ED0D939D5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BA-461C-9210-9ED0D939D5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BA-461C-9210-9ED0D939D5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BA-461C-9210-9ED0D939D5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BA-461C-9210-9ED0D939D5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BA-461C-9210-9ED0D939D5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BA-461C-9210-9ED0D939D5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BA-461C-9210-9ED0D939D5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BA-461C-9210-9ED0D939D598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-0.45438030020045295</c:v>
                </c:pt>
                <c:pt idx="1">
                  <c:v>-0.41981812319486655</c:v>
                </c:pt>
                <c:pt idx="2">
                  <c:v>-0.94794171730425703</c:v>
                </c:pt>
                <c:pt idx="3">
                  <c:v>-0.69836181480722637</c:v>
                </c:pt>
                <c:pt idx="4">
                  <c:v>-0.13790023297967569</c:v>
                </c:pt>
                <c:pt idx="5">
                  <c:v>0.12521991681679401</c:v>
                </c:pt>
                <c:pt idx="6">
                  <c:v>6.5300361997036926E-2</c:v>
                </c:pt>
                <c:pt idx="12">
                  <c:v>-0.44571123601899032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BA-461C-9210-9ED0D939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75-4CD7-9E10-0A14F7B19C75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75-4CD7-9E10-0A14F7B19C75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75-4CD7-9E10-0A14F7B19C7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1">
                  <c:v>3.14419795221843</c:v>
                </c:pt>
                <c:pt idx="12">
                  <c:v>3.4272710210210211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75-4CD7-9E10-0A14F7B19C75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75-4CD7-9E10-0A14F7B19C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75-4CD7-9E10-0A14F7B19C7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3.0897357098955132</c:v>
                </c:pt>
                <c:pt idx="1">
                  <c:v>3.2123893805309733</c:v>
                </c:pt>
                <c:pt idx="2">
                  <c:v>2.5038022813688214</c:v>
                </c:pt>
                <c:pt idx="3">
                  <c:v>3.081967213114754</c:v>
                </c:pt>
                <c:pt idx="4">
                  <c:v>2.8464646464646464</c:v>
                </c:pt>
                <c:pt idx="5">
                  <c:v>2.9555555555555557</c:v>
                </c:pt>
                <c:pt idx="6">
                  <c:v>3.04</c:v>
                </c:pt>
                <c:pt idx="12">
                  <c:v>2.9803568505483713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75-4CD7-9E10-0A14F7B19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75-4CD7-9E10-0A14F7B19C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3.1318851823118696</c:v>
                      </c:pt>
                      <c:pt idx="1">
                        <c:v>2.9756733275412683</c:v>
                      </c:pt>
                      <c:pt idx="2">
                        <c:v>3.9297297297297296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2.2211538461538463</c:v>
                      </c:pt>
                      <c:pt idx="8">
                        <c:v>2.5809523809523811</c:v>
                      </c:pt>
                      <c:pt idx="9">
                        <c:v>1.8445945945945945</c:v>
                      </c:pt>
                      <c:pt idx="10">
                        <c:v>1.9931972789115646</c:v>
                      </c:pt>
                      <c:pt idx="11">
                        <c:v>2.7306122448979591</c:v>
                      </c:pt>
                      <c:pt idx="12">
                        <c:v>2.9005328596802844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75-4CD7-9E10-0A14F7B19C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75-4CD7-9E10-0A14F7B19C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75-4CD7-9E10-0A14F7B19C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75-4CD7-9E10-0A14F7B19C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75-4CD7-9E10-0A14F7B19C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75-4CD7-9E10-0A14F7B19C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75-4CD7-9E10-0A14F7B19C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75-4CD7-9E10-0A14F7B19C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75-4CD7-9E10-0A14F7B19C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75-4CD7-9E10-0A14F7B19C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75-4CD7-9E10-0A14F7B19C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75-4CD7-9E10-0A14F7B19C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75-4CD7-9E10-0A14F7B19C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75-4CD7-9E10-0A14F7B19C75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-0.56928277321474807</c:v>
                </c:pt>
                <c:pt idx="1">
                  <c:v>0.12518377900328392</c:v>
                </c:pt>
                <c:pt idx="2">
                  <c:v>-1.5409874809712147</c:v>
                </c:pt>
                <c:pt idx="3">
                  <c:v>-2.1625980042765507</c:v>
                </c:pt>
                <c:pt idx="4">
                  <c:v>-0.58989898989899014</c:v>
                </c:pt>
                <c:pt idx="5">
                  <c:v>0.78718073857166093</c:v>
                </c:pt>
                <c:pt idx="6">
                  <c:v>-7.735537190082642E-2</c:v>
                </c:pt>
                <c:pt idx="12">
                  <c:v>-0.56713675173975142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75-4CD7-9E10-0A14F7B19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80-45D7-89E9-5F4FF66E1E0F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80-45D7-89E9-5F4FF66E1E0F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80-45D7-89E9-5F4FF66E1E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1">
                  <c:v>2.922064244339126</c:v>
                </c:pt>
                <c:pt idx="12">
                  <c:v>3.2117772529900206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80-45D7-89E9-5F4FF66E1E0F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80-45D7-89E9-5F4FF66E1E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80-45D7-89E9-5F4FF66E1E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2.6489778164419313</c:v>
                </c:pt>
                <c:pt idx="1">
                  <c:v>2.592752839372634</c:v>
                </c:pt>
                <c:pt idx="2">
                  <c:v>2.3437806072477962</c:v>
                </c:pt>
                <c:pt idx="3">
                  <c:v>3.4611503531786076</c:v>
                </c:pt>
                <c:pt idx="4">
                  <c:v>2.9536290322580645</c:v>
                </c:pt>
                <c:pt idx="5">
                  <c:v>3.1378299120234603</c:v>
                </c:pt>
                <c:pt idx="6">
                  <c:v>3.4524271844660195</c:v>
                </c:pt>
                <c:pt idx="12">
                  <c:v>2.7438181178952301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80-45D7-89E9-5F4FF66E1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80-45D7-89E9-5F4FF66E1E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3.2248243559718968</c:v>
                      </c:pt>
                      <c:pt idx="1">
                        <c:v>2.8220858895705523</c:v>
                      </c:pt>
                      <c:pt idx="2">
                        <c:v>3.3368644067796609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2.5029585798816569</c:v>
                      </c:pt>
                      <c:pt idx="8">
                        <c:v>2.1721311475409837</c:v>
                      </c:pt>
                      <c:pt idx="9">
                        <c:v>1.7105263157894737</c:v>
                      </c:pt>
                      <c:pt idx="10">
                        <c:v>2.3322033898305086</c:v>
                      </c:pt>
                      <c:pt idx="11">
                        <c:v>2.5040983606557377</c:v>
                      </c:pt>
                      <c:pt idx="12">
                        <c:v>2.8492474710091291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80-45D7-89E9-5F4FF66E1E0F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C80-45D7-89E9-5F4FF66E1E0F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3.4815983175604628</c:v>
                      </c:pt>
                      <c:pt idx="1">
                        <c:v>3.0127931769722816</c:v>
                      </c:pt>
                      <c:pt idx="2">
                        <c:v>3.3627272727272728</c:v>
                      </c:pt>
                      <c:pt idx="3">
                        <c:v>3.6690140845070425</c:v>
                      </c:pt>
                      <c:pt idx="4">
                        <c:v>4.1291666666666664</c:v>
                      </c:pt>
                      <c:pt idx="5">
                        <c:v>3.4030303030303028</c:v>
                      </c:pt>
                      <c:pt idx="6">
                        <c:v>4.4758771929824563</c:v>
                      </c:pt>
                      <c:pt idx="7">
                        <c:v>3.3537906137184117</c:v>
                      </c:pt>
                      <c:pt idx="8">
                        <c:v>2.6366197183098592</c:v>
                      </c:pt>
                      <c:pt idx="9">
                        <c:v>2.5501330967169475</c:v>
                      </c:pt>
                      <c:pt idx="10">
                        <c:v>2.7950963222416814</c:v>
                      </c:pt>
                      <c:pt idx="11">
                        <c:v>2.5809756097560976</c:v>
                      </c:pt>
                      <c:pt idx="12">
                        <c:v>3.0895124766894591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C80-45D7-89E9-5F4FF66E1E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80-45D7-89E9-5F4FF66E1E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80-45D7-89E9-5F4FF66E1E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80-45D7-89E9-5F4FF66E1E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80-45D7-89E9-5F4FF66E1E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80-45D7-89E9-5F4FF66E1E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80-45D7-89E9-5F4FF66E1E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80-45D7-89E9-5F4FF66E1E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80-45D7-89E9-5F4FF66E1E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80-45D7-89E9-5F4FF66E1E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80-45D7-89E9-5F4FF66E1E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80-45D7-89E9-5F4FF66E1E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80-45D7-89E9-5F4FF66E1E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80-45D7-89E9-5F4FF66E1E0F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-0.44012605321183651</c:v>
                </c:pt>
                <c:pt idx="1">
                  <c:v>-0.22094241047314034</c:v>
                </c:pt>
                <c:pt idx="2">
                  <c:v>-1.0039952448608114</c:v>
                </c:pt>
                <c:pt idx="3">
                  <c:v>0.40846544942987428</c:v>
                </c:pt>
                <c:pt idx="4">
                  <c:v>-0.69970430107526882</c:v>
                </c:pt>
                <c:pt idx="5">
                  <c:v>-3.1252213580404309E-2</c:v>
                </c:pt>
                <c:pt idx="6">
                  <c:v>0.32717465921349431</c:v>
                </c:pt>
                <c:pt idx="12">
                  <c:v>-0.38056193953102957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80-45D7-89E9-5F4FF66E1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C4-44ED-98F4-6883D34CAB96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4-44ED-98F4-6883D34CAB96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C4-44ED-98F4-6883D34CAB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1">
                  <c:v>2.7957497048406141</c:v>
                </c:pt>
                <c:pt idx="12">
                  <c:v>3.078673981557138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C4-44ED-98F4-6883D34CAB96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C4-44ED-98F4-6883D34CAB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C4-44ED-98F4-6883D34CAB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2.6550116550116551</c:v>
                </c:pt>
                <c:pt idx="1">
                  <c:v>2.4119850187265919</c:v>
                </c:pt>
                <c:pt idx="2">
                  <c:v>2.5060240963855422</c:v>
                </c:pt>
                <c:pt idx="3">
                  <c:v>2.6920634920634923</c:v>
                </c:pt>
                <c:pt idx="4">
                  <c:v>2.6948275862068964</c:v>
                </c:pt>
                <c:pt idx="5">
                  <c:v>2.3545918367346941</c:v>
                </c:pt>
                <c:pt idx="6">
                  <c:v>2.8313413014608235</c:v>
                </c:pt>
                <c:pt idx="12">
                  <c:v>2.5934765314240256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C4-44ED-98F4-6883D34CA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C4-44ED-98F4-6883D34CAB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2.6476462196861625</c:v>
                      </c:pt>
                      <c:pt idx="1">
                        <c:v>2.5011627906976743</c:v>
                      </c:pt>
                      <c:pt idx="2">
                        <c:v>2.3419023136246788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2.5263157894736841</c:v>
                      </c:pt>
                      <c:pt idx="8">
                        <c:v>2.058252427184466</c:v>
                      </c:pt>
                      <c:pt idx="9">
                        <c:v>1.7537688442211055</c:v>
                      </c:pt>
                      <c:pt idx="10">
                        <c:v>1.9065420560747663</c:v>
                      </c:pt>
                      <c:pt idx="11">
                        <c:v>2.4467213114754101</c:v>
                      </c:pt>
                      <c:pt idx="12">
                        <c:v>2.4136269786648312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C4-44ED-98F4-6883D34CAB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C4-44ED-98F4-6883D34CAB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C4-44ED-98F4-6883D34CAB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C4-44ED-98F4-6883D34CAB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C4-44ED-98F4-6883D34CAB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C4-44ED-98F4-6883D34CAB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C4-44ED-98F4-6883D34CAB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C4-44ED-98F4-6883D34CAB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C4-44ED-98F4-6883D34CAB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C4-44ED-98F4-6883D34CAB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C4-44ED-98F4-6883D34CAB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C4-44ED-98F4-6883D34CAB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C4-44ED-98F4-6883D34CAB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C4-44ED-98F4-6883D34CAB96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-0.74686848599892075</c:v>
                </c:pt>
                <c:pt idx="1">
                  <c:v>-0.75940673385072754</c:v>
                </c:pt>
                <c:pt idx="2">
                  <c:v>-0.52949797035288615</c:v>
                </c:pt>
                <c:pt idx="3">
                  <c:v>-0.51990231990231983</c:v>
                </c:pt>
                <c:pt idx="4">
                  <c:v>-0.35517241379310338</c:v>
                </c:pt>
                <c:pt idx="5">
                  <c:v>-0.12486021805982661</c:v>
                </c:pt>
                <c:pt idx="6">
                  <c:v>-0.13425502881440599</c:v>
                </c:pt>
                <c:pt idx="12">
                  <c:v>-0.50669806482215529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C4-44ED-98F4-6883D34CA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22-49B6-8B97-585E6F9D0572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2-49B6-8B97-585E6F9D0572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22-49B6-8B97-585E6F9D05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22-49B6-8B97-585E6F9D0572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22-49B6-8B97-585E6F9D05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22-49B6-8B97-585E6F9D05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5">
                  <c:v>2.5315315315315314</c:v>
                </c:pt>
                <c:pt idx="6">
                  <c:v>3.4086021505376345</c:v>
                </c:pt>
                <c:pt idx="12">
                  <c:v>2.6839299314546841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22-49B6-8B97-585E6F9D0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22-49B6-8B97-585E6F9D05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22-49B6-8B97-585E6F9D05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22-49B6-8B97-585E6F9D05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22-49B6-8B97-585E6F9D05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22-49B6-8B97-585E6F9D05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22-49B6-8B97-585E6F9D05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22-49B6-8B97-585E6F9D05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22-49B6-8B97-585E6F9D05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22-49B6-8B97-585E6F9D05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22-49B6-8B97-585E6F9D05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22-49B6-8B97-585E6F9D05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22-49B6-8B97-585E6F9D05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22-49B6-8B97-585E6F9D05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22-49B6-8B97-585E6F9D05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22-49B6-8B97-585E6F9D057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4">
                  <c:v>-0.16462725441053605</c:v>
                </c:pt>
                <c:pt idx="5">
                  <c:v>0.20674520674520647</c:v>
                </c:pt>
                <c:pt idx="6">
                  <c:v>0.76632572777340702</c:v>
                </c:pt>
                <c:pt idx="12">
                  <c:v>-0.22187992770024545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22-49B6-8B97-585E6F9D0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23-4A20-B74D-C0E378C10369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3-4A20-B74D-C0E378C10369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23-4A20-B74D-C0E378C103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1">
                  <c:v>3.0121457489878543</c:v>
                </c:pt>
                <c:pt idx="12">
                  <c:v>3.1528013582342953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23-4A20-B74D-C0E378C10369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23-4A20-B74D-C0E378C103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23-4A20-B74D-C0E378C103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2.9627659574468086</c:v>
                </c:pt>
                <c:pt idx="1">
                  <c:v>2.8980263157894739</c:v>
                </c:pt>
                <c:pt idx="2">
                  <c:v>2.6015936254980079</c:v>
                </c:pt>
                <c:pt idx="3">
                  <c:v>2.8721804511278197</c:v>
                </c:pt>
                <c:pt idx="4">
                  <c:v>3.2900763358778624</c:v>
                </c:pt>
                <c:pt idx="5">
                  <c:v>3.4951456310679609</c:v>
                </c:pt>
                <c:pt idx="6">
                  <c:v>4.0338164251207731</c:v>
                </c:pt>
                <c:pt idx="12">
                  <c:v>3.0936877076411959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23-4A20-B74D-C0E378C10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23-4A20-B74D-C0E378C103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2.8614718614718613</c:v>
                      </c:pt>
                      <c:pt idx="1">
                        <c:v>2.0930232558139537</c:v>
                      </c:pt>
                      <c:pt idx="2">
                        <c:v>2.4691358024691357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1.6041666666666667</c:v>
                      </c:pt>
                      <c:pt idx="8">
                        <c:v>1.5263157894736843</c:v>
                      </c:pt>
                      <c:pt idx="9">
                        <c:v>1.5666666666666667</c:v>
                      </c:pt>
                      <c:pt idx="10">
                        <c:v>2.6875</c:v>
                      </c:pt>
                      <c:pt idx="11">
                        <c:v>2.3488372093023258</c:v>
                      </c:pt>
                      <c:pt idx="12">
                        <c:v>2.4005102040816326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23-4A20-B74D-C0E378C103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23-4A20-B74D-C0E378C103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23-4A20-B74D-C0E378C103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23-4A20-B74D-C0E378C103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23-4A20-B74D-C0E378C103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23-4A20-B74D-C0E378C103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23-4A20-B74D-C0E378C103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23-4A20-B74D-C0E378C103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23-4A20-B74D-C0E378C103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23-4A20-B74D-C0E378C103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23-4A20-B74D-C0E378C103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23-4A20-B74D-C0E378C103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23-4A20-B74D-C0E378C103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23-4A20-B74D-C0E378C1036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-0.38155638687553584</c:v>
                </c:pt>
                <c:pt idx="1">
                  <c:v>0.46244349370358417</c:v>
                </c:pt>
                <c:pt idx="2">
                  <c:v>-0.53173970783532543</c:v>
                </c:pt>
                <c:pt idx="3">
                  <c:v>5.5426524426248847E-2</c:v>
                </c:pt>
                <c:pt idx="4">
                  <c:v>-0.36745791069748002</c:v>
                </c:pt>
                <c:pt idx="5">
                  <c:v>0.9029126213592229</c:v>
                </c:pt>
                <c:pt idx="6">
                  <c:v>1.0817616306002251</c:v>
                </c:pt>
                <c:pt idx="12">
                  <c:v>0.12953000154800609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23-4A20-B74D-C0E378C10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7-4CB5-8EFF-DD7659E8E298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7-4CB5-8EFF-DD7659E8E298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F7-4CB5-8EFF-DD7659E8E2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F7-4CB5-8EFF-DD7659E8E298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F7-4CB5-8EFF-DD7659E8E2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F7-4CB5-8EFF-DD7659E8E2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5">
                  <c:v>2.5315315315315314</c:v>
                </c:pt>
                <c:pt idx="6">
                  <c:v>3.4086021505376345</c:v>
                </c:pt>
                <c:pt idx="12">
                  <c:v>2.6839299314546841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F7-4CB5-8EFF-DD7659E8E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F7-4CB5-8EFF-DD7659E8E2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F7-4CB5-8EFF-DD7659E8E2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F7-4CB5-8EFF-DD7659E8E2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F7-4CB5-8EFF-DD7659E8E2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F7-4CB5-8EFF-DD7659E8E2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F7-4CB5-8EFF-DD7659E8E2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F7-4CB5-8EFF-DD7659E8E2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F7-4CB5-8EFF-DD7659E8E2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F7-4CB5-8EFF-DD7659E8E2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F7-4CB5-8EFF-DD7659E8E2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F7-4CB5-8EFF-DD7659E8E2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F7-4CB5-8EFF-DD7659E8E2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F7-4CB5-8EFF-DD7659E8E2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F7-4CB5-8EFF-DD7659E8E2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F7-4CB5-8EFF-DD7659E8E29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4">
                  <c:v>-0.16462725441053605</c:v>
                </c:pt>
                <c:pt idx="5">
                  <c:v>0.20674520674520647</c:v>
                </c:pt>
                <c:pt idx="6">
                  <c:v>0.76632572777340702</c:v>
                </c:pt>
                <c:pt idx="12">
                  <c:v>-0.22187992770024545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F7-4CB5-8EFF-DD7659E8E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29-4625-A9FD-7F3FEE19543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9-4625-A9FD-7F3FEE19543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29-4625-A9FD-7F3FEE1954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1">
                  <c:v>2.3860759493670884</c:v>
                </c:pt>
                <c:pt idx="12">
                  <c:v>2.901049475262369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29-4625-A9FD-7F3FEE19543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29-4625-A9FD-7F3FEE1954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29-4625-A9FD-7F3FEE1954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2.7339901477832513</c:v>
                </c:pt>
                <c:pt idx="1">
                  <c:v>2.1507537688442211</c:v>
                </c:pt>
                <c:pt idx="2">
                  <c:v>2.7602739726027399</c:v>
                </c:pt>
                <c:pt idx="3">
                  <c:v>2.2439024390243905</c:v>
                </c:pt>
                <c:pt idx="4">
                  <c:v>2</c:v>
                </c:pt>
                <c:pt idx="5">
                  <c:v>2.7777777777777777</c:v>
                </c:pt>
                <c:pt idx="6">
                  <c:v>2.6842105263157894</c:v>
                </c:pt>
                <c:pt idx="12">
                  <c:v>2.504950495049505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29-4625-A9FD-7F3FEE195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29-4625-A9FD-7F3FEE1954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2.4518272425249168</c:v>
                      </c:pt>
                      <c:pt idx="1">
                        <c:v>2.4299065420560746</c:v>
                      </c:pt>
                      <c:pt idx="2">
                        <c:v>2.8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1.5714285714285714</c:v>
                      </c:pt>
                      <c:pt idx="8">
                        <c:v>0</c:v>
                      </c:pt>
                      <c:pt idx="9">
                        <c:v>3</c:v>
                      </c:pt>
                      <c:pt idx="10">
                        <c:v>1.6363636363636365</c:v>
                      </c:pt>
                      <c:pt idx="11">
                        <c:v>1.625</c:v>
                      </c:pt>
                      <c:pt idx="12">
                        <c:v>2.5088495575221237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29-4625-A9FD-7F3FEE1954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29-4625-A9FD-7F3FEE1954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29-4625-A9FD-7F3FEE1954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29-4625-A9FD-7F3FEE1954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29-4625-A9FD-7F3FEE1954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29-4625-A9FD-7F3FEE1954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29-4625-A9FD-7F3FEE1954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29-4625-A9FD-7F3FEE1954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29-4625-A9FD-7F3FEE1954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29-4625-A9FD-7F3FEE1954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29-4625-A9FD-7F3FEE1954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29-4625-A9FD-7F3FEE1954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29-4625-A9FD-7F3FEE1954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29-4625-A9FD-7F3FEE19543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-0.3966068671421219</c:v>
                </c:pt>
                <c:pt idx="1">
                  <c:v>-0.68754410349620443</c:v>
                </c:pt>
                <c:pt idx="2">
                  <c:v>0.11885983118859844</c:v>
                </c:pt>
                <c:pt idx="3">
                  <c:v>0.14866434378629512</c:v>
                </c:pt>
                <c:pt idx="4">
                  <c:v>-0.84615384615384626</c:v>
                </c:pt>
                <c:pt idx="5">
                  <c:v>-3.0683760683760681</c:v>
                </c:pt>
                <c:pt idx="6">
                  <c:v>-4.2505720823798629</c:v>
                </c:pt>
                <c:pt idx="12">
                  <c:v>-0.62889906247261873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29-4625-A9FD-7F3FEE195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50-48F4-8CF6-C181670576A3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0-48F4-8CF6-C181670576A3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50-48F4-8CF6-C181670576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1">
                  <c:v>1.9036402569593147</c:v>
                </c:pt>
                <c:pt idx="12">
                  <c:v>2.1728840754111514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50-48F4-8CF6-C181670576A3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50-48F4-8CF6-C181670576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50-48F4-8CF6-C181670576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2.1986607142857144</c:v>
                </c:pt>
                <c:pt idx="1">
                  <c:v>1.7648648648648648</c:v>
                </c:pt>
                <c:pt idx="2">
                  <c:v>1.639751552795031</c:v>
                </c:pt>
                <c:pt idx="3">
                  <c:v>1.641025641025641</c:v>
                </c:pt>
                <c:pt idx="4">
                  <c:v>2.7111111111111112</c:v>
                </c:pt>
                <c:pt idx="5">
                  <c:v>3.2173913043478262</c:v>
                </c:pt>
                <c:pt idx="6">
                  <c:v>3.6481481481481484</c:v>
                </c:pt>
                <c:pt idx="12">
                  <c:v>1.9851904090267982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50-48F4-8CF6-C18167057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50-48F4-8CF6-C181670576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2.1088082901554404</c:v>
                      </c:pt>
                      <c:pt idx="1">
                        <c:v>1.8259803921568627</c:v>
                      </c:pt>
                      <c:pt idx="2">
                        <c:v>1.9261363636363635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</c:v>
                      </c:pt>
                      <c:pt idx="8">
                        <c:v>2.52</c:v>
                      </c:pt>
                      <c:pt idx="9">
                        <c:v>1.65</c:v>
                      </c:pt>
                      <c:pt idx="10">
                        <c:v>1.8148148148148149</c:v>
                      </c:pt>
                      <c:pt idx="11">
                        <c:v>1.9583333333333333</c:v>
                      </c:pt>
                      <c:pt idx="12">
                        <c:v>1.9644484958979034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50-48F4-8CF6-C181670576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50-48F4-8CF6-C181670576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50-48F4-8CF6-C181670576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50-48F4-8CF6-C181670576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50-48F4-8CF6-C181670576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50-48F4-8CF6-C181670576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50-48F4-8CF6-C181670576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50-48F4-8CF6-C181670576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50-48F4-8CF6-C181670576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50-48F4-8CF6-C181670576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50-48F4-8CF6-C181670576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50-48F4-8CF6-C181670576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50-48F4-8CF6-C181670576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50-48F4-8CF6-C181670576A3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-0.17666736970378683</c:v>
                </c:pt>
                <c:pt idx="1">
                  <c:v>-0.58037323037323052</c:v>
                </c:pt>
                <c:pt idx="2">
                  <c:v>-0.50222375584694445</c:v>
                </c:pt>
                <c:pt idx="3">
                  <c:v>-1.1931207004377735</c:v>
                </c:pt>
                <c:pt idx="4">
                  <c:v>1.0154589371980678</c:v>
                </c:pt>
                <c:pt idx="5">
                  <c:v>1.0250836120401337</c:v>
                </c:pt>
                <c:pt idx="6">
                  <c:v>-7.5256107171000508E-2</c:v>
                </c:pt>
                <c:pt idx="12">
                  <c:v>-0.41627479243840315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50-48F4-8CF6-C18167057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1-44E9-B15E-E0EA87285349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1-44E9-B15E-E0EA87285349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D1-44E9-B15E-E0EA8728534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D1-44E9-B15E-E0EA87285349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D1-44E9-B15E-E0EA872853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D1-44E9-B15E-E0EA8728534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12">
                  <c:v>2.1350753793262629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D1-44E9-B15E-E0EA87285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D1-44E9-B15E-E0EA872853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D1-44E9-B15E-E0EA872853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D1-44E9-B15E-E0EA872853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D1-44E9-B15E-E0EA872853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D1-44E9-B15E-E0EA872853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D1-44E9-B15E-E0EA872853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D1-44E9-B15E-E0EA872853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1-44E9-B15E-E0EA872853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1-44E9-B15E-E0EA872853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1-44E9-B15E-E0EA872853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1-44E9-B15E-E0EA872853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1-44E9-B15E-E0EA872853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1-44E9-B15E-E0EA872853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1-44E9-B15E-E0EA872853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1-44E9-B15E-E0EA87285349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6">
                  <c:v>-3.8501203793646077E-3</c:v>
                </c:pt>
                <c:pt idx="12">
                  <c:v>-0.22490340224634897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D1-44E9-B15E-E0EA87285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A5-4E5E-B472-7F90061BBD9C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A5-4E5E-B472-7F90061BBD9C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A5-4E5E-B472-7F90061BBD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A5-4E5E-B472-7F90061BBD9C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A5-4E5E-B472-7F90061BBD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A5-4E5E-B472-7F90061BBD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1627</c:v>
                </c:pt>
                <c:pt idx="1">
                  <c:v>1243</c:v>
                </c:pt>
                <c:pt idx="2">
                  <c:v>1052</c:v>
                </c:pt>
                <c:pt idx="3">
                  <c:v>732</c:v>
                </c:pt>
                <c:pt idx="4">
                  <c:v>495</c:v>
                </c:pt>
                <c:pt idx="5">
                  <c:v>360</c:v>
                </c:pt>
                <c:pt idx="6">
                  <c:v>600</c:v>
                </c:pt>
                <c:pt idx="12">
                  <c:v>6109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A5-4E5E-B472-7F90061BB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A5-4E5E-B472-7F90061BBD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1289</c:v>
                      </c:pt>
                      <c:pt idx="1">
                        <c:v>1151</c:v>
                      </c:pt>
                      <c:pt idx="2">
                        <c:v>370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104</c:v>
                      </c:pt>
                      <c:pt idx="8">
                        <c:v>105</c:v>
                      </c:pt>
                      <c:pt idx="9">
                        <c:v>148</c:v>
                      </c:pt>
                      <c:pt idx="10">
                        <c:v>294</c:v>
                      </c:pt>
                      <c:pt idx="11">
                        <c:v>245</c:v>
                      </c:pt>
                      <c:pt idx="12">
                        <c:v>3941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A5-4E5E-B472-7F90061BBD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A5-4E5E-B472-7F90061BBD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A5-4E5E-B472-7F90061BBD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A5-4E5E-B472-7F90061BBD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A5-4E5E-B472-7F90061BBD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A5-4E5E-B472-7F90061BBD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A5-4E5E-B472-7F90061BBD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A5-4E5E-B472-7F90061BBD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A5-4E5E-B472-7F90061BBD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A5-4E5E-B472-7F90061BBD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A5-4E5E-B472-7F90061BBD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A5-4E5E-B472-7F90061BBD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A5-4E5E-B472-7F90061BBD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A5-4E5E-B472-7F90061BBD9C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3.696622052262577E-2</c:v>
                </c:pt>
                <c:pt idx="1">
                  <c:v>-0.2087842138765118</c:v>
                </c:pt>
                <c:pt idx="2">
                  <c:v>-3.8391224862888484E-2</c:v>
                </c:pt>
                <c:pt idx="3">
                  <c:v>-5.4347826086956763E-3</c:v>
                </c:pt>
                <c:pt idx="4">
                  <c:v>0.28571428571428581</c:v>
                </c:pt>
                <c:pt idx="5">
                  <c:v>-0.47291361639824303</c:v>
                </c:pt>
                <c:pt idx="6">
                  <c:v>-8.2644628099173278E-3</c:v>
                </c:pt>
                <c:pt idx="12">
                  <c:v>-8.0385368056600903E-2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A5-4E5E-B472-7F90061BB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99-42C5-8CD2-5B3E37C29C68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9-42C5-8CD2-5B3E37C29C68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99-42C5-8CD2-5B3E37C29C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99-42C5-8CD2-5B3E37C29C68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99-42C5-8CD2-5B3E37C29C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99-42C5-8CD2-5B3E37C29C6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6">
                  <c:v>2.0875884890880911</c:v>
                </c:pt>
                <c:pt idx="12">
                  <c:v>2.1350753793262629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99-42C5-8CD2-5B3E37C29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99-42C5-8CD2-5B3E37C29C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99-42C5-8CD2-5B3E37C29C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99-42C5-8CD2-5B3E37C29C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99-42C5-8CD2-5B3E37C29C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99-42C5-8CD2-5B3E37C29C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99-42C5-8CD2-5B3E37C29C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99-42C5-8CD2-5B3E37C29C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99-42C5-8CD2-5B3E37C29C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99-42C5-8CD2-5B3E37C29C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99-42C5-8CD2-5B3E37C29C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99-42C5-8CD2-5B3E37C29C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99-42C5-8CD2-5B3E37C29C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99-42C5-8CD2-5B3E37C29C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99-42C5-8CD2-5B3E37C29C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99-42C5-8CD2-5B3E37C29C68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6">
                  <c:v>-3.8501203793646077E-3</c:v>
                </c:pt>
                <c:pt idx="12">
                  <c:v>-0.22490340224634897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99-42C5-8CD2-5B3E37C29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E2-45E0-8BD9-17A27C5694F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2-45E0-8BD9-17A27C5694F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E2-45E0-8BD9-17A27C5694F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1">
                  <c:v>2.4197963287280273</c:v>
                </c:pt>
                <c:pt idx="12">
                  <c:v>2.4544757219279627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E2-45E0-8BD9-17A27C5694F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E2-45E0-8BD9-17A27C5694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E2-45E0-8BD9-17A27C5694F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2.5616615067079462</c:v>
                </c:pt>
                <c:pt idx="1">
                  <c:v>2.3074914001783666</c:v>
                </c:pt>
                <c:pt idx="2">
                  <c:v>2.2286604720955734</c:v>
                </c:pt>
                <c:pt idx="3">
                  <c:v>2.4463859020310634</c:v>
                </c:pt>
                <c:pt idx="4">
                  <c:v>2.0691586350612137</c:v>
                </c:pt>
                <c:pt idx="5">
                  <c:v>2.0636521739130433</c:v>
                </c:pt>
                <c:pt idx="6">
                  <c:v>2.2098007344530735</c:v>
                </c:pt>
                <c:pt idx="12">
                  <c:v>2.2672842984214365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E2-45E0-8BD9-17A27C569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E2-45E0-8BD9-17A27C5694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2.4191376017690218</c:v>
                      </c:pt>
                      <c:pt idx="1">
                        <c:v>2.3082387594212941</c:v>
                      </c:pt>
                      <c:pt idx="2">
                        <c:v>2.3149999999999999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2.3061282123693871</c:v>
                      </c:pt>
                      <c:pt idx="8">
                        <c:v>1.9505984211866565</c:v>
                      </c:pt>
                      <c:pt idx="9">
                        <c:v>1.797002997002997</c:v>
                      </c:pt>
                      <c:pt idx="10">
                        <c:v>1.7940783615316118</c:v>
                      </c:pt>
                      <c:pt idx="11">
                        <c:v>1.9831704668838219</c:v>
                      </c:pt>
                      <c:pt idx="12">
                        <c:v>2.1365079944513399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E2-45E0-8BD9-17A27C5694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E2-45E0-8BD9-17A27C5694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E2-45E0-8BD9-17A27C5694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E2-45E0-8BD9-17A27C5694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E2-45E0-8BD9-17A27C5694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E2-45E0-8BD9-17A27C5694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E2-45E0-8BD9-17A27C5694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E2-45E0-8BD9-17A27C5694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E2-45E0-8BD9-17A27C5694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E2-45E0-8BD9-17A27C5694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E2-45E0-8BD9-17A27C5694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E2-45E0-8BD9-17A27C5694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E2-45E0-8BD9-17A27C5694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E2-45E0-8BD9-17A27C5694F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-0.11601660894872978</c:v>
                </c:pt>
                <c:pt idx="1">
                  <c:v>-0.26798389950858459</c:v>
                </c:pt>
                <c:pt idx="2">
                  <c:v>-0.30647834324598033</c:v>
                </c:pt>
                <c:pt idx="3">
                  <c:v>-0.10023299631197302</c:v>
                </c:pt>
                <c:pt idx="4">
                  <c:v>-0.14822841754977789</c:v>
                </c:pt>
                <c:pt idx="5">
                  <c:v>-0.13265852325668259</c:v>
                </c:pt>
                <c:pt idx="6">
                  <c:v>-7.4561339998088005E-2</c:v>
                </c:pt>
                <c:pt idx="12">
                  <c:v>-0.17922426702752947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E2-45E0-8BD9-17A27C569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0A-427E-AB10-2C1A178F220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0A-427E-AB10-2C1A178F220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0A-427E-AB10-2C1A178F22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1">
                  <c:v>1.9440946591402519</c:v>
                </c:pt>
                <c:pt idx="12">
                  <c:v>2.1385131066597087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0A-427E-AB10-2C1A178F220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0A-427E-AB10-2C1A178F22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0A-427E-AB10-2C1A178F220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1.9082215871620136</c:v>
                </c:pt>
                <c:pt idx="1">
                  <c:v>1.7788253142609449</c:v>
                </c:pt>
                <c:pt idx="2">
                  <c:v>1.8978652155713687</c:v>
                </c:pt>
                <c:pt idx="3">
                  <c:v>1.9237776289350301</c:v>
                </c:pt>
                <c:pt idx="4">
                  <c:v>1.9008810572687225</c:v>
                </c:pt>
                <c:pt idx="5">
                  <c:v>1.9747614650661742</c:v>
                </c:pt>
                <c:pt idx="6">
                  <c:v>1.8080418617460754</c:v>
                </c:pt>
                <c:pt idx="12">
                  <c:v>1.8811622997640631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0A-427E-AB10-2C1A178F2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0A-427E-AB10-2C1A178F22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2.0836476801207091</c:v>
                      </c:pt>
                      <c:pt idx="1">
                        <c:v>2.1319685305811693</c:v>
                      </c:pt>
                      <c:pt idx="2">
                        <c:v>2.2098646034816247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2.1820710973724884</c:v>
                      </c:pt>
                      <c:pt idx="8">
                        <c:v>1.9568077803203661</c:v>
                      </c:pt>
                      <c:pt idx="9">
                        <c:v>1.9366410435592825</c:v>
                      </c:pt>
                      <c:pt idx="10">
                        <c:v>1.8682170542635659</c:v>
                      </c:pt>
                      <c:pt idx="11">
                        <c:v>1.9035997559487492</c:v>
                      </c:pt>
                      <c:pt idx="12">
                        <c:v>2.044368740765063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0A-427E-AB10-2C1A178F22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0A-427E-AB10-2C1A178F22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0A-427E-AB10-2C1A178F22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0A-427E-AB10-2C1A178F22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0A-427E-AB10-2C1A178F22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0A-427E-AB10-2C1A178F22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0A-427E-AB10-2C1A178F22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0A-427E-AB10-2C1A178F22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0A-427E-AB10-2C1A178F22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0A-427E-AB10-2C1A178F22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0A-427E-AB10-2C1A178F22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0A-427E-AB10-2C1A178F22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0A-427E-AB10-2C1A178F22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0A-427E-AB10-2C1A178F220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-0.64564880874107877</c:v>
                </c:pt>
                <c:pt idx="1">
                  <c:v>-0.55387829615047424</c:v>
                </c:pt>
                <c:pt idx="2">
                  <c:v>-0.67914462856316771</c:v>
                </c:pt>
                <c:pt idx="3">
                  <c:v>-0.32698534156344383</c:v>
                </c:pt>
                <c:pt idx="4">
                  <c:v>-0.2675648043699852</c:v>
                </c:pt>
                <c:pt idx="5">
                  <c:v>0.1000583771801884</c:v>
                </c:pt>
                <c:pt idx="6">
                  <c:v>-1.5688822580635531E-2</c:v>
                </c:pt>
                <c:pt idx="12">
                  <c:v>-0.36009852842067325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0A-427E-AB10-2C1A178F2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CC-42FC-B8EE-DE06BCC1D992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C-42FC-B8EE-DE06BCC1D992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CC-42FC-B8EE-DE06BCC1D99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CC-42FC-B8EE-DE06BCC1D992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CC-42FC-B8EE-DE06BCC1D9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CC-42FC-B8EE-DE06BCC1D99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CC-42FC-B8EE-DE06BCC1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CC-42FC-B8EE-DE06BCC1D9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CC-42FC-B8EE-DE06BCC1D9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CC-42FC-B8EE-DE06BCC1D9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CC-42FC-B8EE-DE06BCC1D9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CC-42FC-B8EE-DE06BCC1D9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CC-42FC-B8EE-DE06BCC1D9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CC-42FC-B8EE-DE06BCC1D9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CC-42FC-B8EE-DE06BCC1D9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CC-42FC-B8EE-DE06BCC1D9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CC-42FC-B8EE-DE06BCC1D9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CC-42FC-B8EE-DE06BCC1D9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CC-42FC-B8EE-DE06BCC1D9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CC-42FC-B8EE-DE06BCC1D9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CC-42FC-B8EE-DE06BCC1D9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CC-42FC-B8EE-DE06BCC1D992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CC-42FC-B8EE-DE06BCC1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C2-4827-BF90-34551B88F5EA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2-4827-BF90-34551B88F5EA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C2-4827-BF90-34551B88F5E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C2-4827-BF90-34551B88F5EA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C2-4827-BF90-34551B88F5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C2-4827-BF90-34551B88F5E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  <c:pt idx="5">
                  <c:v>0.52880000000000005</c:v>
                </c:pt>
                <c:pt idx="6">
                  <c:v>0.60099999999999998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2-4827-BF90-34551B88F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C2-4827-BF90-34551B88F5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C2-4827-BF90-34551B88F5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C2-4827-BF90-34551B88F5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C2-4827-BF90-34551B88F5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C2-4827-BF90-34551B88F5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C2-4827-BF90-34551B88F5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C2-4827-BF90-34551B88F5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C2-4827-BF90-34551B88F5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C2-4827-BF90-34551B88F5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C2-4827-BF90-34551B88F5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C2-4827-BF90-34551B88F5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C2-4827-BF90-34551B88F5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C2-4827-BF90-34551B88F5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C2-4827-BF90-34551B88F5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C2-4827-BF90-34551B88F5E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8.4794481172751901E-3</c:v>
                </c:pt>
                <c:pt idx="2">
                  <c:v>1.7590149516271136E-3</c:v>
                </c:pt>
                <c:pt idx="3">
                  <c:v>5.7348963029756561E-2</c:v>
                </c:pt>
                <c:pt idx="4">
                  <c:v>0.23154588288086164</c:v>
                </c:pt>
                <c:pt idx="5">
                  <c:v>9.7778700435956045E-2</c:v>
                </c:pt>
                <c:pt idx="6">
                  <c:v>0.14193425802774073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C2-4827-BF90-34551B88F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C1-4F81-A096-B22E689C264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1-4F81-A096-B22E689C264F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C1-4F81-A096-B22E689C264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C1-4F81-A096-B22E689C264F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C1-4F81-A096-B22E689C264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C1-4F81-A096-B22E689C2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C1-4F81-A096-B22E689C26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C1-4F81-A096-B22E689C26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C1-4F81-A096-B22E689C26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C1-4F81-A096-B22E689C26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C1-4F81-A096-B22E689C26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C1-4F81-A096-B22E689C26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C1-4F81-A096-B22E689C26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C1-4F81-A096-B22E689C26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C1-4F81-A096-B22E689C26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C1-4F81-A096-B22E689C26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C1-4F81-A096-B22E689C26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C1-4F81-A096-B22E689C26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C1-4F81-A096-B22E689C264F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C1-4F81-A096-B22E689C2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A4-4022-A866-91314CADF2D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0.54380833333333334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4-4022-A866-91314CADF2D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A4-4022-A866-91314CADF2D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  <c:pt idx="11">
                  <c:v>0.69440000000000002</c:v>
                </c:pt>
                <c:pt idx="12">
                  <c:v>0.58483333333333343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A4-4022-A866-91314CADF2D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A4-4022-A866-91314CADF2D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0.67310000000000003</c:v>
                </c:pt>
                <c:pt idx="1">
                  <c:v>0.70459999999999989</c:v>
                </c:pt>
                <c:pt idx="2">
                  <c:v>0.70319999999999994</c:v>
                </c:pt>
                <c:pt idx="3">
                  <c:v>0.57540000000000002</c:v>
                </c:pt>
                <c:pt idx="4">
                  <c:v>0.53539999999999999</c:v>
                </c:pt>
                <c:pt idx="5">
                  <c:v>0.5141</c:v>
                </c:pt>
                <c:pt idx="6">
                  <c:v>0.51149999999999995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A4-4022-A866-91314CADF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A4-4022-A866-91314CADF2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A4-4022-A866-91314CADF2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A4-4022-A866-91314CADF2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A4-4022-A866-91314CADF2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A4-4022-A866-91314CADF2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A4-4022-A866-91314CADF2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A4-4022-A866-91314CADF2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A4-4022-A866-91314CADF2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A4-4022-A866-91314CADF2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A4-4022-A866-91314CADF2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A4-4022-A866-91314CADF2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A4-4022-A866-91314CADF2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A4-4022-A866-91314CADF2D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-0.12127937336814609</c:v>
                </c:pt>
                <c:pt idx="1">
                  <c:v>-3.0678222589077042E-2</c:v>
                </c:pt>
                <c:pt idx="2">
                  <c:v>-5.280172413793105E-2</c:v>
                </c:pt>
                <c:pt idx="3">
                  <c:v>6.496390893947801E-2</c:v>
                </c:pt>
                <c:pt idx="4">
                  <c:v>0.15887445887445883</c:v>
                </c:pt>
                <c:pt idx="5">
                  <c:v>6.7040265670402555E-2</c:v>
                </c:pt>
                <c:pt idx="6">
                  <c:v>4.7940995697602684E-2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A4-4022-A866-91314CADF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34-4283-86B2-35803D191523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34-4283-86B2-35803D191523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34-4283-86B2-35803D19152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34-4283-86B2-35803D191523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34-4283-86B2-35803D1915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34-4283-86B2-35803D19152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  <c:pt idx="5">
                  <c:v>0.52880000000000005</c:v>
                </c:pt>
                <c:pt idx="6">
                  <c:v>0.60099999999999998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34-4283-86B2-35803D191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34-4283-86B2-35803D1915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34-4283-86B2-35803D1915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34-4283-86B2-35803D1915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34-4283-86B2-35803D1915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34-4283-86B2-35803D1915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34-4283-86B2-35803D1915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34-4283-86B2-35803D1915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34-4283-86B2-35803D1915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34-4283-86B2-35803D1915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34-4283-86B2-35803D1915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34-4283-86B2-35803D1915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34-4283-86B2-35803D1915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34-4283-86B2-35803D1915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34-4283-86B2-35803D1915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34-4283-86B2-35803D191523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-2.6363257943665785E-2</c:v>
                </c:pt>
                <c:pt idx="2">
                  <c:v>1.7590149516271136E-3</c:v>
                </c:pt>
                <c:pt idx="3">
                  <c:v>5.7348963029756561E-2</c:v>
                </c:pt>
                <c:pt idx="4">
                  <c:v>0.23154588288086164</c:v>
                </c:pt>
                <c:pt idx="5">
                  <c:v>9.7778700435956045E-2</c:v>
                </c:pt>
                <c:pt idx="6">
                  <c:v>0.14193425802774073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34-4283-86B2-35803D191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87-44C3-923A-1615BFC799BC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7-44C3-923A-1615BFC799BC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87-44C3-923A-1615BFC799B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  <c:pt idx="11">
                  <c:v>0.65159999999999996</c:v>
                </c:pt>
                <c:pt idx="12">
                  <c:v>0.59274619176664656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87-44C3-923A-1615BFC799BC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87-44C3-923A-1615BFC799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87-44C3-923A-1615BFC799B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0.69359999999999999</c:v>
                </c:pt>
                <c:pt idx="1">
                  <c:v>0.70040000000000002</c:v>
                </c:pt>
                <c:pt idx="2">
                  <c:v>0.6744</c:v>
                </c:pt>
                <c:pt idx="3">
                  <c:v>0.59130000000000005</c:v>
                </c:pt>
                <c:pt idx="4">
                  <c:v>0.55490000000000006</c:v>
                </c:pt>
                <c:pt idx="5">
                  <c:v>0.53539999999999999</c:v>
                </c:pt>
                <c:pt idx="6">
                  <c:v>0.6411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87-44C3-923A-1615BFC7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87-44C3-923A-1615BFC799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0.52039999999999997</c:v>
                      </c:pt>
                      <c:pt idx="1">
                        <c:v>0.61580000000000001</c:v>
                      </c:pt>
                      <c:pt idx="2">
                        <c:v>0.2402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0.53979999999999995</c:v>
                      </c:pt>
                      <c:pt idx="8">
                        <c:v>0.27250000000000002</c:v>
                      </c:pt>
                      <c:pt idx="9">
                        <c:v>0.30959999999999999</c:v>
                      </c:pt>
                      <c:pt idx="10">
                        <c:v>0.28670000000000001</c:v>
                      </c:pt>
                      <c:pt idx="11">
                        <c:v>0.2515</c:v>
                      </c:pt>
                      <c:pt idx="12">
                        <c:v>0.44136056165964088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87-44C3-923A-1615BFC799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87-44C3-923A-1615BFC799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87-44C3-923A-1615BFC799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87-44C3-923A-1615BFC799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87-44C3-923A-1615BFC799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87-44C3-923A-1615BFC799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87-44C3-923A-1615BFC799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87-44C3-923A-1615BFC799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87-44C3-923A-1615BFC799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87-44C3-923A-1615BFC799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87-44C3-923A-1615BFC799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87-44C3-923A-1615BFC799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87-44C3-923A-1615BFC799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87-44C3-923A-1615BFC799B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-1.9785189372526824E-2</c:v>
                </c:pt>
                <c:pt idx="1">
                  <c:v>-2.260675411666202E-2</c:v>
                </c:pt>
                <c:pt idx="2">
                  <c:v>4.8670502254703818E-2</c:v>
                </c:pt>
                <c:pt idx="3">
                  <c:v>4.8776161759489067E-2</c:v>
                </c:pt>
                <c:pt idx="4">
                  <c:v>0.27533900252815457</c:v>
                </c:pt>
                <c:pt idx="5">
                  <c:v>0.11171096345514964</c:v>
                </c:pt>
                <c:pt idx="6">
                  <c:v>0.16330974414806754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87-44C3-923A-1615BFC7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48247</c:v>
                </c:pt>
                <c:pt idx="1">
                  <c:v>12227</c:v>
                </c:pt>
                <c:pt idx="2">
                  <c:v>31760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2-4EAB-A2B7-8FAE1D90EC5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50408</c:v>
                </c:pt>
                <c:pt idx="1">
                  <c:v>22696</c:v>
                </c:pt>
                <c:pt idx="2">
                  <c:v>32530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72-4EAB-A2B7-8FAE1D90E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972-4EAB-A2B7-8FAE1D90EC5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972-4EAB-A2B7-8FAE1D90EC5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972-4EAB-A2B7-8FAE1D90EC5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2-4EAB-A2B7-8FAE1D90EC5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2-4EAB-A2B7-8FAE1D90EC5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72-4EAB-A2B7-8FAE1D90EC5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72-4EAB-A2B7-8FAE1D90EC5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2-4EAB-A2B7-8FAE1D90EC5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72-4EAB-A2B7-8FAE1D90EC5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0.47719484256962719</c:v>
                </c:pt>
                <c:pt idx="1">
                  <c:v>0.21485506560387754</c:v>
                </c:pt>
                <c:pt idx="2">
                  <c:v>0.30795009182649524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72-4EAB-A2B7-8FAE1D90E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72-4EAB-A2B7-8FAE1D90EC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72-4EAB-A2B7-8FAE1D90EC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72-4EAB-A2B7-8FAE1D90EC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72-4EAB-A2B7-8FAE1D90EC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72-4EAB-A2B7-8FAE1D90EC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72-4EAB-A2B7-8FAE1D90EC5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72-4EAB-A2B7-8FAE1D90EC5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72-4EAB-A2B7-8FAE1D90EC5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72-4EAB-A2B7-8FAE1D90EC5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72-4EAB-A2B7-8FAE1D90EC5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72-4EAB-A2B7-8FAE1D90EC5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72-4EAB-A2B7-8FAE1D90EC5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4.4790349659046269E-2</c:v>
                </c:pt>
                <c:pt idx="1">
                  <c:v>0.85621984133475104</c:v>
                </c:pt>
                <c:pt idx="2">
                  <c:v>2.4244332493702725E-2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72-4EAB-A2B7-8FAE1D90EC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7B-462C-A618-15C70FB6F4A9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7B-462C-A618-15C70FB6F4A9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7B-462C-A618-15C70FB6F4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7B-462C-A618-15C70FB6F4A9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7B-462C-A618-15C70FB6F4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7B-462C-A618-15C70FB6F4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2299</c:v>
                </c:pt>
                <c:pt idx="1">
                  <c:v>1849</c:v>
                </c:pt>
                <c:pt idx="2">
                  <c:v>2042</c:v>
                </c:pt>
                <c:pt idx="3">
                  <c:v>991</c:v>
                </c:pt>
                <c:pt idx="4">
                  <c:v>496</c:v>
                </c:pt>
                <c:pt idx="5">
                  <c:v>341</c:v>
                </c:pt>
                <c:pt idx="6">
                  <c:v>515</c:v>
                </c:pt>
                <c:pt idx="12">
                  <c:v>8533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7B-462C-A618-15C70FB6F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7B-462C-A618-15C70FB6F4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1281</c:v>
                      </c:pt>
                      <c:pt idx="1">
                        <c:v>1141</c:v>
                      </c:pt>
                      <c:pt idx="2">
                        <c:v>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122</c:v>
                      </c:pt>
                      <c:pt idx="9">
                        <c:v>152</c:v>
                      </c:pt>
                      <c:pt idx="10">
                        <c:v>295</c:v>
                      </c:pt>
                      <c:pt idx="11">
                        <c:v>244</c:v>
                      </c:pt>
                      <c:pt idx="12">
                        <c:v>4053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7B-462C-A618-15C70FB6F4A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77B-462C-A618-15C70FB6F4A9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951</c:v>
                      </c:pt>
                      <c:pt idx="1">
                        <c:v>938</c:v>
                      </c:pt>
                      <c:pt idx="2">
                        <c:v>1100</c:v>
                      </c:pt>
                      <c:pt idx="3">
                        <c:v>852</c:v>
                      </c:pt>
                      <c:pt idx="4">
                        <c:v>480</c:v>
                      </c:pt>
                      <c:pt idx="5">
                        <c:v>330</c:v>
                      </c:pt>
                      <c:pt idx="6">
                        <c:v>456</c:v>
                      </c:pt>
                      <c:pt idx="7">
                        <c:v>554</c:v>
                      </c:pt>
                      <c:pt idx="8">
                        <c:v>710</c:v>
                      </c:pt>
                      <c:pt idx="9">
                        <c:v>1127</c:v>
                      </c:pt>
                      <c:pt idx="10">
                        <c:v>1713</c:v>
                      </c:pt>
                      <c:pt idx="11">
                        <c:v>2050</c:v>
                      </c:pt>
                      <c:pt idx="12">
                        <c:v>11261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77B-462C-A618-15C70FB6F4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7B-462C-A618-15C70FB6F4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7B-462C-A618-15C70FB6F4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7B-462C-A618-15C70FB6F4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7B-462C-A618-15C70FB6F4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7B-462C-A618-15C70FB6F4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7B-462C-A618-15C70FB6F4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7B-462C-A618-15C70FB6F4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7B-462C-A618-15C70FB6F4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7B-462C-A618-15C70FB6F4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7B-462C-A618-15C70FB6F4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7B-462C-A618-15C70FB6F4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7B-462C-A618-15C70FB6F4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7B-462C-A618-15C70FB6F4A9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0.17057026476578407</c:v>
                </c:pt>
                <c:pt idx="1">
                  <c:v>0.14065391733497834</c:v>
                </c:pt>
                <c:pt idx="2">
                  <c:v>0.1796649335644136</c:v>
                </c:pt>
                <c:pt idx="3">
                  <c:v>4.0526849037487711E-3</c:v>
                </c:pt>
                <c:pt idx="4">
                  <c:v>0.10222222222222221</c:v>
                </c:pt>
                <c:pt idx="5">
                  <c:v>-0.17632850241545894</c:v>
                </c:pt>
                <c:pt idx="6">
                  <c:v>4.0404040404040442E-2</c:v>
                </c:pt>
                <c:pt idx="12">
                  <c:v>0.11367789089010705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7B-462C-A618-15C70FB6F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37-4C64-BE23-3AB51FD790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37-4C64-BE23-3AB51FD790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37-4C64-BE23-3AB51FD790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37-4C64-BE23-3AB51FD790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37-4C64-BE23-3AB51FD790FE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37-4C64-BE23-3AB51FD790FE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37-4C64-BE23-3AB51FD790FE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37-4C64-BE23-3AB51FD790F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37-4C64-BE23-3AB51FD790F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37-4C64-BE23-3AB51FD790F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37-4C64-BE23-3AB51FD79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50408</c:v>
                </c:pt>
                <c:pt idx="1">
                  <c:v>22696</c:v>
                </c:pt>
                <c:pt idx="2">
                  <c:v>32530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E37-4C64-BE23-3AB51FD79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83-407A-A65C-4F11BECF06F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83-407A-A65C-4F11BECF06F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83-407A-A65C-4F11BECF06F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3-407A-A65C-4F11BECF06F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3-407A-A65C-4F11BECF06F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3-407A-A65C-4F11BECF06F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3-407A-A65C-4F11BECF06F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83-407A-A65C-4F11BECF06F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83-407A-A65C-4F11BECF06F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83-407A-A65C-4F11BECF06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E83-407A-A65C-4F11BECF06F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83-407A-A65C-4F11BECF06F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83-407A-A65C-4F11BECF06F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83-407A-A65C-4F11BECF06F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83-407A-A65C-4F11BECF06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E83-407A-A65C-4F11BECF06F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E83-407A-A65C-4F11BECF06F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83-407A-A65C-4F11BECF06F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83-407A-A65C-4F11BECF06F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83-407A-A65C-4F11BECF06F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83-407A-A65C-4F11BECF06F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83-407A-A65C-4F11BECF06F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83-407A-A65C-4F11BECF06F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83-407A-A65C-4F11BECF06F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83-407A-A65C-4F11BECF06F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83-407A-A65C-4F11BECF06F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83-407A-A65C-4F11BECF06F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83-407A-A65C-4F11BECF06F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83-407A-A65C-4F11BECF06F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83-407A-A65C-4F11BECF06F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83-407A-A65C-4F11BECF06F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83-407A-A65C-4F11BECF06F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83-407A-A65C-4F11BECF06F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E83-407A-A65C-4F11BECF06F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83-407A-A65C-4F11BECF06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E83-407A-A65C-4F11BECF06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E83-407A-A65C-4F11BECF06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E83-407A-A65C-4F11BECF06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E83-407A-A65C-4F11BECF06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E83-407A-A65C-4F11BECF06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E83-407A-A65C-4F11BECF06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E83-407A-A65C-4F11BECF06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E83-407A-A65C-4F11BECF06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E83-407A-A65C-4F11BECF06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E83-407A-A65C-4F11BECF06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E83-407A-A65C-4F11BECF06F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E83-407A-A65C-4F11BECF06F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E83-407A-A65C-4F11BECF06F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E83-407A-A65C-4F11BECF06F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E83-407A-A65C-4F11BECF06F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83-407A-A65C-4F11BECF06F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83-407A-A65C-4F11BECF06F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83-407A-A65C-4F11BECF06F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83-407A-A65C-4F11BECF06F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83-407A-A65C-4F11BECF06F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83-407A-A65C-4F11BECF06F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83-407A-A65C-4F11BECF06F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E83-407A-A65C-4F11BECF06F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E83-407A-A65C-4F11BECF06F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E83-407A-A65C-4F11BECF06F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E83-407A-A65C-4F11BECF06F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E83-407A-A65C-4F11BECF06F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E83-407A-A65C-4F11BECF06F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E83-407A-A65C-4F11BECF06F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E83-407A-A65C-4F11BECF06F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E83-407A-A65C-4F11BECF06F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E83-407A-A65C-4F11BECF06F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E83-407A-A65C-4F11BECF06F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E83-407A-A65C-4F11BECF06F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E83-407A-A65C-4F11BECF06F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E83-407A-A65C-4F11BECF06F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E83-407A-A65C-4F11BECF06F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E83-407A-A65C-4F11BECF06F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E83-407A-A65C-4F11BECF06F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E83-407A-A65C-4F11BECF06F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E83-407A-A65C-4F11BECF06F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E83-407A-A65C-4F11BECF06F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E83-407A-A65C-4F11BECF06F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E83-407A-A65C-4F11BECF06F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E83-407A-A65C-4F11BECF06F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E83-407A-A65C-4F11BECF06F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E83-407A-A65C-4F11BECF06F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E83-407A-A65C-4F11BECF06F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E83-407A-A65C-4F11BECF0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EB-4CD8-8C38-1598F2F6B15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EB-4CD8-8C38-1598F2F6B15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EB-4CD8-8C38-1598F2F6B15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B-4CD8-8C38-1598F2F6B15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36182</c:v>
                </c:pt>
                <c:pt idx="1">
                  <c:v>69452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EB-4CD8-8C38-1598F2F6B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88192</c:v>
                </c:pt>
                <c:pt idx="1">
                  <c:v>36953</c:v>
                </c:pt>
                <c:pt idx="2">
                  <c:v>51239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F-4B4F-B790-234D93D09AC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92234</c:v>
                </c:pt>
                <c:pt idx="1">
                  <c:v>42328</c:v>
                </c:pt>
                <c:pt idx="2">
                  <c:v>49906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F-4B4F-B790-234D93D09AC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105634</c:v>
                </c:pt>
                <c:pt idx="1">
                  <c:v>36182</c:v>
                </c:pt>
                <c:pt idx="2">
                  <c:v>69452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F-4B4F-B790-234D93D09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0.14528265064943513</c:v>
                </c:pt>
                <c:pt idx="1">
                  <c:v>-0.14519939519939518</c:v>
                </c:pt>
                <c:pt idx="2">
                  <c:v>0.39165631387007571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F-4B4F-B790-234D93D09ACE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0.34252229395838463</c:v>
                </c:pt>
                <c:pt idx="2">
                  <c:v>0.65747770604161537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F-4B4F-B790-234D93D09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723-4C45-99FE-077FCF541D7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23-4C45-99FE-077FCF541D7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3-4C45-99FE-077FCF541D7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3-4C45-99FE-077FCF541D7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14306</c:v>
                </c:pt>
                <c:pt idx="1">
                  <c:v>36102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23-4C45-99FE-077FCF541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48144</c:v>
                </c:pt>
                <c:pt idx="1">
                  <c:v>20791</c:v>
                </c:pt>
                <c:pt idx="2">
                  <c:v>27353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D-469B-BA28-2DD42321F593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48247</c:v>
                </c:pt>
                <c:pt idx="1">
                  <c:v>17840</c:v>
                </c:pt>
                <c:pt idx="2">
                  <c:v>30407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D-469B-BA28-2DD42321F593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50408</c:v>
                </c:pt>
                <c:pt idx="1">
                  <c:v>14306</c:v>
                </c:pt>
                <c:pt idx="2">
                  <c:v>36102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D-469B-BA28-2DD42321F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4.4790349659046269E-2</c:v>
                </c:pt>
                <c:pt idx="1">
                  <c:v>-0.19809417040358746</c:v>
                </c:pt>
                <c:pt idx="2">
                  <c:v>0.18729239977636736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D-469B-BA28-2DD42321F593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0.28380415807014758</c:v>
                </c:pt>
                <c:pt idx="2">
                  <c:v>0.71619584192985242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D-469B-BA28-2DD42321F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61-44A0-8FC5-D98ECA7E127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61-44A0-8FC5-D98ECA7E127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61-44A0-8FC5-D98ECA7E127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61-44A0-8FC5-D98ECA7E127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21876</c:v>
                </c:pt>
                <c:pt idx="1">
                  <c:v>33350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61-44A0-8FC5-D98ECA7E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40048</c:v>
                </c:pt>
                <c:pt idx="1">
                  <c:v>16162</c:v>
                </c:pt>
                <c:pt idx="2">
                  <c:v>23886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C-4078-A47B-194626992005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43987</c:v>
                </c:pt>
                <c:pt idx="1">
                  <c:v>24488</c:v>
                </c:pt>
                <c:pt idx="2">
                  <c:v>19499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C-4078-A47B-194626992005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55226</c:v>
                </c:pt>
                <c:pt idx="1">
                  <c:v>21876</c:v>
                </c:pt>
                <c:pt idx="2">
                  <c:v>33350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C-4078-A47B-194626992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0.2555073089776525</c:v>
                </c:pt>
                <c:pt idx="1">
                  <c:v>-0.10666448872917345</c:v>
                </c:pt>
                <c:pt idx="2">
                  <c:v>0.71034412021129278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C-4078-A47B-194626992005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0.39611777061528991</c:v>
                </c:pt>
                <c:pt idx="2">
                  <c:v>0.60388222938471015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EC-4078-A47B-194626992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55-4C27-9B99-516853406A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55-4C27-9B99-516853406A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55-4C27-9B99-516853406A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55-4C27-9B99-516853406AC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55-4C27-9B99-516853406AC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555-4C27-9B99-516853406AC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555-4C27-9B99-516853406AC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555-4C27-9B99-516853406AC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555-4C27-9B99-516853406AC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555-4C27-9B99-516853406AC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55-4C27-9B99-516853406AC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55-4C27-9B99-516853406AC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5-4C27-9B99-516853406AC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55-4C27-9B99-516853406AC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55-4C27-9B99-516853406AC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55-4C27-9B99-516853406AC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55-4C27-9B99-516853406AC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55-4C27-9B99-516853406AC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55-4C27-9B99-516853406AC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555-4C27-9B99-516853406AC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555-4C27-9B99-516853406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0D-4BF2-AE98-BCDF3A65268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0D-4BF2-AE98-BCDF3A65268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D-4BF2-AE98-BCDF3A65268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D-4BF2-AE98-BCDF3A65268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D-4BF2-AE98-BCDF3A65268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0D-4BF2-AE98-BCDF3A65268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0D-4BF2-AE98-BCDF3A65268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0D-4BF2-AE98-BCDF3A65268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0D-4BF2-AE98-BCDF3A65268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0D-4BF2-AE98-BCDF3A652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40D-4BF2-AE98-BCDF3A65268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0D-4BF2-AE98-BCDF3A65268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0D-4BF2-AE98-BCDF3A65268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0D-4BF2-AE98-BCDF3A65268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0D-4BF2-AE98-BCDF3A652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40D-4BF2-AE98-BCDF3A65268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40D-4BF2-AE98-BCDF3A65268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0D-4BF2-AE98-BCDF3A65268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0D-4BF2-AE98-BCDF3A65268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0D-4BF2-AE98-BCDF3A65268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0D-4BF2-AE98-BCDF3A65268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0D-4BF2-AE98-BCDF3A65268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0D-4BF2-AE98-BCDF3A65268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0D-4BF2-AE98-BCDF3A65268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0D-4BF2-AE98-BCDF3A65268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0D-4BF2-AE98-BCDF3A65268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0D-4BF2-AE98-BCDF3A65268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0D-4BF2-AE98-BCDF3A65268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0D-4BF2-AE98-BCDF3A65268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0D-4BF2-AE98-BCDF3A65268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0D-4BF2-AE98-BCDF3A65268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0D-4BF2-AE98-BCDF3A65268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0D-4BF2-AE98-BCDF3A6526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40D-4BF2-AE98-BCDF3A65268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0D-4BF2-AE98-BCDF3A6526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40D-4BF2-AE98-BCDF3A6526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40D-4BF2-AE98-BCDF3A6526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40D-4BF2-AE98-BCDF3A6526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40D-4BF2-AE98-BCDF3A6526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40D-4BF2-AE98-BCDF3A6526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40D-4BF2-AE98-BCDF3A6526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40D-4BF2-AE98-BCDF3A6526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40D-4BF2-AE98-BCDF3A6526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40D-4BF2-AE98-BCDF3A6526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40D-4BF2-AE98-BCDF3A6526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40D-4BF2-AE98-BCDF3A65268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40D-4BF2-AE98-BCDF3A65268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40D-4BF2-AE98-BCDF3A65268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40D-4BF2-AE98-BCDF3A65268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40D-4BF2-AE98-BCDF3A65268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0D-4BF2-AE98-BCDF3A65268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0D-4BF2-AE98-BCDF3A65268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0D-4BF2-AE98-BCDF3A65268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0D-4BF2-AE98-BCDF3A65268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0D-4BF2-AE98-BCDF3A65268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0D-4BF2-AE98-BCDF3A65268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0D-4BF2-AE98-BCDF3A65268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0D-4BF2-AE98-BCDF3A65268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0D-4BF2-AE98-BCDF3A65268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0D-4BF2-AE98-BCDF3A65268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0D-4BF2-AE98-BCDF3A65268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40D-4BF2-AE98-BCDF3A65268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40D-4BF2-AE98-BCDF3A65268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40D-4BF2-AE98-BCDF3A65268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40D-4BF2-AE98-BCDF3A65268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40D-4BF2-AE98-BCDF3A6526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40D-4BF2-AE98-BCDF3A65268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40D-4BF2-AE98-BCDF3A65268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40D-4BF2-AE98-BCDF3A65268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40D-4BF2-AE98-BCDF3A65268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40D-4BF2-AE98-BCDF3A65268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40D-4BF2-AE98-BCDF3A65268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40D-4BF2-AE98-BCDF3A65268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40D-4BF2-AE98-BCDF3A65268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40D-4BF2-AE98-BCDF3A65268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40D-4BF2-AE98-BCDF3A65268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40D-4BF2-AE98-BCDF3A65268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40D-4BF2-AE98-BCDF3A65268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40D-4BF2-AE98-BCDF3A65268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40D-4BF2-AE98-BCDF3A65268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40D-4BF2-AE98-BCDF3A65268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40D-4BF2-AE98-BCDF3A65268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40D-4BF2-AE98-BCDF3A6526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40D-4BF2-AE98-BCDF3A652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9D-4373-8822-93E27CCB817B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D-4373-8822-93E27CCB817B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9D-4373-8822-93E27CCB81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9D-4373-8822-93E27CCB817B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9D-4373-8822-93E27CCB81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9D-4373-8822-93E27CCB817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858</c:v>
                </c:pt>
                <c:pt idx="1">
                  <c:v>1068</c:v>
                </c:pt>
                <c:pt idx="2">
                  <c:v>747</c:v>
                </c:pt>
                <c:pt idx="3">
                  <c:v>630</c:v>
                </c:pt>
                <c:pt idx="4">
                  <c:v>580</c:v>
                </c:pt>
                <c:pt idx="5">
                  <c:v>392</c:v>
                </c:pt>
                <c:pt idx="6">
                  <c:v>753</c:v>
                </c:pt>
                <c:pt idx="12">
                  <c:v>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9D-4373-8822-93E27CCB8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9D-4373-8822-93E27CCB81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701</c:v>
                      </c:pt>
                      <c:pt idx="1">
                        <c:v>860</c:v>
                      </c:pt>
                      <c:pt idx="2">
                        <c:v>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171</c:v>
                      </c:pt>
                      <c:pt idx="8">
                        <c:v>103</c:v>
                      </c:pt>
                      <c:pt idx="9">
                        <c:v>199</c:v>
                      </c:pt>
                      <c:pt idx="10">
                        <c:v>107</c:v>
                      </c:pt>
                      <c:pt idx="11">
                        <c:v>244</c:v>
                      </c:pt>
                      <c:pt idx="12">
                        <c:v>2906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9D-4373-8822-93E27CCB81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9D-4373-8822-93E27CCB81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9D-4373-8822-93E27CCB81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9D-4373-8822-93E27CCB81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9D-4373-8822-93E27CCB81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9D-4373-8822-93E27CCB81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9D-4373-8822-93E27CCB81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9D-4373-8822-93E27CCB81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9D-4373-8822-93E27CCB81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9D-4373-8822-93E27CCB81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9D-4373-8822-93E27CCB81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9D-4373-8822-93E27CCB81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9D-4373-8822-93E27CCB81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9D-4373-8822-93E27CCB817B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8.2256169212691077E-3</c:v>
                </c:pt>
                <c:pt idx="1">
                  <c:v>0.37628865979381443</c:v>
                </c:pt>
                <c:pt idx="2">
                  <c:v>-0.1959095801937567</c:v>
                </c:pt>
                <c:pt idx="3">
                  <c:v>7.6923076923076872E-2</c:v>
                </c:pt>
                <c:pt idx="4">
                  <c:v>-9.375E-2</c:v>
                </c:pt>
                <c:pt idx="5">
                  <c:v>7.3972602739726057E-2</c:v>
                </c:pt>
                <c:pt idx="6">
                  <c:v>0.72706422018348627</c:v>
                </c:pt>
                <c:pt idx="12">
                  <c:v>9.7337407245744245E-2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9D-4373-8822-93E27CCB8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B-41B9-856A-EE1313B973D6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B-41B9-856A-EE1313B973D6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B-41B9-856A-EE1313B97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-9.2782692870489236E-2</c:v>
                </c:pt>
                <c:pt idx="1">
                  <c:v>4.4071233503949259E-2</c:v>
                </c:pt>
                <c:pt idx="2">
                  <c:v>-0.32968099861303746</c:v>
                </c:pt>
                <c:pt idx="3">
                  <c:v>3.9759742031280076E-2</c:v>
                </c:pt>
                <c:pt idx="4">
                  <c:v>0.19261597389700658</c:v>
                </c:pt>
                <c:pt idx="5">
                  <c:v>0.14528265064943513</c:v>
                </c:pt>
                <c:pt idx="6">
                  <c:v>-6.1593668583788008E-2</c:v>
                </c:pt>
                <c:pt idx="7">
                  <c:v>-3.2673267326732702E-2</c:v>
                </c:pt>
                <c:pt idx="8">
                  <c:v>-0.22267464827250905</c:v>
                </c:pt>
                <c:pt idx="9">
                  <c:v>-9.5202149823364279E-2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B-41B9-856A-EE1313B973D6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0.13206152898344131</c:v>
                </c:pt>
                <c:pt idx="1">
                  <c:v>0.1046117244565912</c:v>
                </c:pt>
                <c:pt idx="2">
                  <c:v>7.9188745465448938E-3</c:v>
                </c:pt>
                <c:pt idx="3">
                  <c:v>0.38092359015195459</c:v>
                </c:pt>
                <c:pt idx="4">
                  <c:v>5.5097867655010374E-2</c:v>
                </c:pt>
                <c:pt idx="5">
                  <c:v>0.17308139744459408</c:v>
                </c:pt>
                <c:pt idx="6">
                  <c:v>3.1278980983559281E-2</c:v>
                </c:pt>
                <c:pt idx="7">
                  <c:v>2.4012229770249412E-2</c:v>
                </c:pt>
                <c:pt idx="8">
                  <c:v>4.1914489918304348E-2</c:v>
                </c:pt>
                <c:pt idx="9">
                  <c:v>4.9099316089750523E-2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DB-41B9-856A-EE1313B97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E2-43CD-97E4-4214D960F9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E2-43CD-97E4-4214D960F9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E2-43CD-97E4-4214D960F9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BE2-43CD-97E4-4214D960F90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BE2-43CD-97E4-4214D960F90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E2-43CD-97E4-4214D960F90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E2-43CD-97E4-4214D960F90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BE2-43CD-97E4-4214D960F90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BE2-43CD-97E4-4214D960F90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BE2-43CD-97E4-4214D960F90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E2-43CD-97E4-4214D960F90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E2-43CD-97E4-4214D960F90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E2-43CD-97E4-4214D960F90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E2-43CD-97E4-4214D960F90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E2-43CD-97E4-4214D960F90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E2-43CD-97E4-4214D960F90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E2-43CD-97E4-4214D960F90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E2-43CD-97E4-4214D960F90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E2-43CD-97E4-4214D960F90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BE2-43CD-97E4-4214D960F90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BE2-43CD-97E4-4214D960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A6-41B4-B21D-1280EAE6BC9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A6-41B4-B21D-1280EAE6BC9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6-41B4-B21D-1280EAE6BC9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6-41B4-B21D-1280EAE6BC9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6-41B4-B21D-1280EAE6BC9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6-41B4-B21D-1280EAE6BC9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6-41B4-B21D-1280EAE6BC9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6-41B4-B21D-1280EAE6BC9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6-41B4-B21D-1280EAE6BC9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6-41B4-B21D-1280EAE6B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AA6-41B4-B21D-1280EAE6BC9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A6-41B4-B21D-1280EAE6BC9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A6-41B4-B21D-1280EAE6BC9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A6-41B4-B21D-1280EAE6BC9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A6-41B4-B21D-1280EAE6B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AA6-41B4-B21D-1280EAE6BC9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AA6-41B4-B21D-1280EAE6BC9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A6-41B4-B21D-1280EAE6BC9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A6-41B4-B21D-1280EAE6BC9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A6-41B4-B21D-1280EAE6BC9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A6-41B4-B21D-1280EAE6BC9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A6-41B4-B21D-1280EAE6BC9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A6-41B4-B21D-1280EAE6BC9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A6-41B4-B21D-1280EAE6BC9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A6-41B4-B21D-1280EAE6BC9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A6-41B4-B21D-1280EAE6BC9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A6-41B4-B21D-1280EAE6BC9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A6-41B4-B21D-1280EAE6BC9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A6-41B4-B21D-1280EAE6BC9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A6-41B4-B21D-1280EAE6BC9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A6-41B4-B21D-1280EAE6BC9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A6-41B4-B21D-1280EAE6BC9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A6-41B4-B21D-1280EAE6BC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AA6-41B4-B21D-1280EAE6BC9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A6-41B4-B21D-1280EAE6BC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AA6-41B4-B21D-1280EAE6BC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AA6-41B4-B21D-1280EAE6BC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AA6-41B4-B21D-1280EAE6BC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AA6-41B4-B21D-1280EAE6BC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AA6-41B4-B21D-1280EAE6BC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AA6-41B4-B21D-1280EAE6BC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AA6-41B4-B21D-1280EAE6BC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AA6-41B4-B21D-1280EAE6BC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AA6-41B4-B21D-1280EAE6BC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AA6-41B4-B21D-1280EAE6BC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AA6-41B4-B21D-1280EAE6BC9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AA6-41B4-B21D-1280EAE6BC9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AA6-41B4-B21D-1280EAE6BC9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AA6-41B4-B21D-1280EAE6BC9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AA6-41B4-B21D-1280EAE6BC9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A6-41B4-B21D-1280EAE6BC9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A6-41B4-B21D-1280EAE6BC9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A6-41B4-B21D-1280EAE6BC9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A6-41B4-B21D-1280EAE6BC9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A6-41B4-B21D-1280EAE6BC9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A6-41B4-B21D-1280EAE6BC9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A6-41B4-B21D-1280EAE6BC9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A6-41B4-B21D-1280EAE6BC9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A6-41B4-B21D-1280EAE6BC9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A6-41B4-B21D-1280EAE6BC9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AA6-41B4-B21D-1280EAE6BC9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AA6-41B4-B21D-1280EAE6BC9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AA6-41B4-B21D-1280EAE6BC9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AA6-41B4-B21D-1280EAE6BC9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AA6-41B4-B21D-1280EAE6BC9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AA6-41B4-B21D-1280EAE6BC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AA6-41B4-B21D-1280EAE6BC9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AA6-41B4-B21D-1280EAE6BC9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AA6-41B4-B21D-1280EAE6BC9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AA6-41B4-B21D-1280EAE6BC9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AA6-41B4-B21D-1280EAE6BC9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AA6-41B4-B21D-1280EAE6BC9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AA6-41B4-B21D-1280EAE6BC9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AA6-41B4-B21D-1280EAE6BC9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AA6-41B4-B21D-1280EAE6BC9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AA6-41B4-B21D-1280EAE6BC9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AA6-41B4-B21D-1280EAE6BC9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AA6-41B4-B21D-1280EAE6BC9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AA6-41B4-B21D-1280EAE6BC9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AA6-41B4-B21D-1280EAE6BC9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AA6-41B4-B21D-1280EAE6BC9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AA6-41B4-B21D-1280EAE6BC9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AA6-41B4-B21D-1280EAE6BC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AA6-41B4-B21D-1280EAE6B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5-4B10-9331-0BFB21C66E85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45-4B10-9331-0BFB21C66E85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45-4B10-9331-0BFB21C6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-0.17698076535196283</c:v>
                </c:pt>
                <c:pt idx="1">
                  <c:v>9.2238272436930391E-2</c:v>
                </c:pt>
                <c:pt idx="2">
                  <c:v>-0.16394849785407728</c:v>
                </c:pt>
                <c:pt idx="3">
                  <c:v>0.12025928242451811</c:v>
                </c:pt>
                <c:pt idx="4">
                  <c:v>5.9722934838378761E-2</c:v>
                </c:pt>
                <c:pt idx="5">
                  <c:v>4.4790349659046269E-2</c:v>
                </c:pt>
                <c:pt idx="6">
                  <c:v>-8.4263670625044473E-2</c:v>
                </c:pt>
                <c:pt idx="7">
                  <c:v>0.18747561451424111</c:v>
                </c:pt>
                <c:pt idx="8">
                  <c:v>0.184744469870328</c:v>
                </c:pt>
                <c:pt idx="9">
                  <c:v>6.447931526390871E-2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45-4B10-9331-0BFB21C66E85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0.11868686868686869</c:v>
                </c:pt>
                <c:pt idx="1">
                  <c:v>9.8569464276270558E-2</c:v>
                </c:pt>
                <c:pt idx="2">
                  <c:v>5.1509863028187637E-3</c:v>
                </c:pt>
                <c:pt idx="3">
                  <c:v>0.46887196573060447</c:v>
                </c:pt>
                <c:pt idx="4">
                  <c:v>5.4614204875984979E-2</c:v>
                </c:pt>
                <c:pt idx="5">
                  <c:v>0.13329102543762231</c:v>
                </c:pt>
                <c:pt idx="6">
                  <c:v>3.4052567560420965E-2</c:v>
                </c:pt>
                <c:pt idx="7">
                  <c:v>1.6095510074567665E-2</c:v>
                </c:pt>
                <c:pt idx="8">
                  <c:v>4.1070389761489239E-2</c:v>
                </c:pt>
                <c:pt idx="9">
                  <c:v>2.9597017293352373E-2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45-4B10-9331-0BFB21C6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1-4277-A48D-6D92C1E084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21-4277-A48D-6D92C1E084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21-4277-A48D-6D92C1E084A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521-4277-A48D-6D92C1E084A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521-4277-A48D-6D92C1E084A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521-4277-A48D-6D92C1E084A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521-4277-A48D-6D92C1E084A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521-4277-A48D-6D92C1E084A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521-4277-A48D-6D92C1E084A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521-4277-A48D-6D92C1E084A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21-4277-A48D-6D92C1E084A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21-4277-A48D-6D92C1E084A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21-4277-A48D-6D92C1E084A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21-4277-A48D-6D92C1E084A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21-4277-A48D-6D92C1E084A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21-4277-A48D-6D92C1E084A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21-4277-A48D-6D92C1E084A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21-4277-A48D-6D92C1E084A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21-4277-A48D-6D92C1E084A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521-4277-A48D-6D92C1E084A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521-4277-A48D-6D92C1E08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C5-41F7-9890-4FE66F96F1C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5-41F7-9890-4FE66F96F1C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5-41F7-9890-4FE66F96F1C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5-41F7-9890-4FE66F96F1C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5-41F7-9890-4FE66F96F1C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5-41F7-9890-4FE66F96F1C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5-41F7-9890-4FE66F96F1C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5-41F7-9890-4FE66F96F1C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C5-41F7-9890-4FE66F96F1C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5-41F7-9890-4FE66F96F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7C5-41F7-9890-4FE66F96F1C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5-41F7-9890-4FE66F96F1C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C5-41F7-9890-4FE66F96F1C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5-41F7-9890-4FE66F96F1C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C5-41F7-9890-4FE66F96F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7C5-41F7-9890-4FE66F96F1C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7C5-41F7-9890-4FE66F96F1C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C5-41F7-9890-4FE66F96F1C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C5-41F7-9890-4FE66F96F1C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C5-41F7-9890-4FE66F96F1C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C5-41F7-9890-4FE66F96F1C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C5-41F7-9890-4FE66F96F1C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C5-41F7-9890-4FE66F96F1C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C5-41F7-9890-4FE66F96F1C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C5-41F7-9890-4FE66F96F1C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C5-41F7-9890-4FE66F96F1C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C5-41F7-9890-4FE66F96F1C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C5-41F7-9890-4FE66F96F1C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C5-41F7-9890-4FE66F96F1C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C5-41F7-9890-4FE66F96F1C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C5-41F7-9890-4FE66F96F1C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C5-41F7-9890-4FE66F96F1C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C5-41F7-9890-4FE66F96F1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7C5-41F7-9890-4FE66F96F1C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7C5-41F7-9890-4FE66F96F1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7C5-41F7-9890-4FE66F96F1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7C5-41F7-9890-4FE66F96F1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7C5-41F7-9890-4FE66F96F1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7C5-41F7-9890-4FE66F96F1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7C5-41F7-9890-4FE66F96F1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7C5-41F7-9890-4FE66F96F1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7C5-41F7-9890-4FE66F96F1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7C5-41F7-9890-4FE66F96F1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7C5-41F7-9890-4FE66F96F1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7C5-41F7-9890-4FE66F96F1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7C5-41F7-9890-4FE66F96F1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7C5-41F7-9890-4FE66F96F1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7C5-41F7-9890-4FE66F96F1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7C5-41F7-9890-4FE66F96F1C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7C5-41F7-9890-4FE66F96F1C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C5-41F7-9890-4FE66F96F1C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7C5-41F7-9890-4FE66F96F1C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7C5-41F7-9890-4FE66F96F1C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7C5-41F7-9890-4FE66F96F1C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C5-41F7-9890-4FE66F96F1C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7C5-41F7-9890-4FE66F96F1C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7C5-41F7-9890-4FE66F96F1C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7C5-41F7-9890-4FE66F96F1C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7C5-41F7-9890-4FE66F96F1C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7C5-41F7-9890-4FE66F96F1C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7C5-41F7-9890-4FE66F96F1C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7C5-41F7-9890-4FE66F96F1C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7C5-41F7-9890-4FE66F96F1C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7C5-41F7-9890-4FE66F96F1C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7C5-41F7-9890-4FE66F96F1C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7C5-41F7-9890-4FE66F96F1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7C5-41F7-9890-4FE66F96F1C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7C5-41F7-9890-4FE66F96F1C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7C5-41F7-9890-4FE66F96F1C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7C5-41F7-9890-4FE66F96F1C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7C5-41F7-9890-4FE66F96F1C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7C5-41F7-9890-4FE66F96F1C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7C5-41F7-9890-4FE66F96F1C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7C5-41F7-9890-4FE66F96F1C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7C5-41F7-9890-4FE66F96F1C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7C5-41F7-9890-4FE66F96F1C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7C5-41F7-9890-4FE66F96F1C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7C5-41F7-9890-4FE66F96F1C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7C5-41F7-9890-4FE66F96F1C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7C5-41F7-9890-4FE66F96F1C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7C5-41F7-9890-4FE66F96F1C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7C5-41F7-9890-4FE66F96F1C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7C5-41F7-9890-4FE66F96F1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7C5-41F7-9890-4FE66F96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A4-4D1E-A3C8-7C2B97D177B3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A4-4D1E-A3C8-7C2B97D177B3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A4-4D1E-A3C8-7C2B97D1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4.1072729922751794E-2</c:v>
                </c:pt>
                <c:pt idx="1">
                  <c:v>-1.676411812597145E-2</c:v>
                </c:pt>
                <c:pt idx="2">
                  <c:v>-0.40881147540983609</c:v>
                </c:pt>
                <c:pt idx="3">
                  <c:v>-0.15533608941969068</c:v>
                </c:pt>
                <c:pt idx="4">
                  <c:v>0.49012175511141742</c:v>
                </c:pt>
                <c:pt idx="5">
                  <c:v>0.2555073089776525</c:v>
                </c:pt>
                <c:pt idx="6">
                  <c:v>-1.0828025477707004E-2</c:v>
                </c:pt>
                <c:pt idx="7">
                  <c:v>-0.14525139664804465</c:v>
                </c:pt>
                <c:pt idx="8">
                  <c:v>-0.49244911359159549</c:v>
                </c:pt>
                <c:pt idx="9">
                  <c:v>-0.16948327729605384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A4-4D1E-A3C8-7C2B97D177B3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0.15385079307641275</c:v>
                </c:pt>
                <c:pt idx="1">
                  <c:v>0.1144554438384726</c:v>
                </c:pt>
                <c:pt idx="2">
                  <c:v>1.2428166490044544E-2</c:v>
                </c:pt>
                <c:pt idx="3">
                  <c:v>0.23764291314499383</c:v>
                </c:pt>
                <c:pt idx="4">
                  <c:v>5.5885824566845009E-2</c:v>
                </c:pt>
                <c:pt idx="5">
                  <c:v>0.2379056924018024</c:v>
                </c:pt>
                <c:pt idx="6">
                  <c:v>2.6760405627783951E-2</c:v>
                </c:pt>
                <c:pt idx="7">
                  <c:v>3.6909715939931247E-2</c:v>
                </c:pt>
                <c:pt idx="8">
                  <c:v>4.3289651666709748E-2</c:v>
                </c:pt>
                <c:pt idx="9">
                  <c:v>8.0871393247003889E-2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A4-4D1E-A3C8-7C2B97D1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156566</c:v>
                </c:pt>
                <c:pt idx="1">
                  <c:v>146430</c:v>
                </c:pt>
                <c:pt idx="2">
                  <c:v>134886</c:v>
                </c:pt>
                <c:pt idx="3">
                  <c:v>104557</c:v>
                </c:pt>
                <c:pt idx="4">
                  <c:v>61571</c:v>
                </c:pt>
                <c:pt idx="5">
                  <c:v>120142</c:v>
                </c:pt>
                <c:pt idx="6">
                  <c:v>135043</c:v>
                </c:pt>
                <c:pt idx="7">
                  <c:v>159973</c:v>
                </c:pt>
                <c:pt idx="8">
                  <c:v>164216</c:v>
                </c:pt>
                <c:pt idx="9">
                  <c:v>153824</c:v>
                </c:pt>
                <c:pt idx="10">
                  <c:v>131023</c:v>
                </c:pt>
                <c:pt idx="11">
                  <c:v>118307</c:v>
                </c:pt>
                <c:pt idx="12">
                  <c:v>118732</c:v>
                </c:pt>
                <c:pt idx="13">
                  <c:v>127678</c:v>
                </c:pt>
                <c:pt idx="14">
                  <c:v>134685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1-491D-8FA9-BCCD34C56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6.9220788089872309E-2</c:v>
                </c:pt>
                <c:pt idx="1">
                  <c:v>8.5583381522174262E-2</c:v>
                </c:pt>
                <c:pt idx="2">
                  <c:v>0.29007144428397913</c:v>
                </c:pt>
                <c:pt idx="3">
                  <c:v>0.69815335141543899</c:v>
                </c:pt>
                <c:pt idx="4">
                  <c:v>-0.48751477418388245</c:v>
                </c:pt>
                <c:pt idx="5">
                  <c:v>-0.11034263160622915</c:v>
                </c:pt>
                <c:pt idx="6">
                  <c:v>-0.15583879779712828</c:v>
                </c:pt>
                <c:pt idx="7">
                  <c:v>-2.5837920787255775E-2</c:v>
                </c:pt>
                <c:pt idx="8">
                  <c:v>6.7557728312876986E-2</c:v>
                </c:pt>
                <c:pt idx="9">
                  <c:v>0.17402288147882428</c:v>
                </c:pt>
                <c:pt idx="10">
                  <c:v>0.10748307369809051</c:v>
                </c:pt>
                <c:pt idx="11">
                  <c:v>-3.5794899437388006E-3</c:v>
                </c:pt>
                <c:pt idx="12">
                  <c:v>-7.0066887012641188E-2</c:v>
                </c:pt>
                <c:pt idx="13">
                  <c:v>-5.2025095593421722E-2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1-491D-8FA9-BCCD34C56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80773</c:v>
                </c:pt>
                <c:pt idx="1">
                  <c:v>80309</c:v>
                </c:pt>
                <c:pt idx="2">
                  <c:v>65021</c:v>
                </c:pt>
                <c:pt idx="3">
                  <c:v>51310</c:v>
                </c:pt>
                <c:pt idx="4">
                  <c:v>33780</c:v>
                </c:pt>
                <c:pt idx="5">
                  <c:v>59066</c:v>
                </c:pt>
                <c:pt idx="6">
                  <c:v>59802</c:v>
                </c:pt>
                <c:pt idx="7">
                  <c:v>65928</c:v>
                </c:pt>
                <c:pt idx="8">
                  <c:v>70751</c:v>
                </c:pt>
                <c:pt idx="9">
                  <c:v>58507</c:v>
                </c:pt>
                <c:pt idx="10">
                  <c:v>44793</c:v>
                </c:pt>
                <c:pt idx="11">
                  <c:v>53720</c:v>
                </c:pt>
                <c:pt idx="12">
                  <c:v>60145</c:v>
                </c:pt>
                <c:pt idx="13">
                  <c:v>65877</c:v>
                </c:pt>
                <c:pt idx="14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9-488D-9F18-8CD23F900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5.7776836967213807E-3</c:v>
                </c:pt>
                <c:pt idx="1">
                  <c:v>0.23512403684963323</c:v>
                </c:pt>
                <c:pt idx="2">
                  <c:v>0.26721886571818354</c:v>
                </c:pt>
                <c:pt idx="3">
                  <c:v>0.51894612196566015</c:v>
                </c:pt>
                <c:pt idx="4">
                  <c:v>-0.42809738258896823</c:v>
                </c:pt>
                <c:pt idx="5">
                  <c:v>-1.2307280692953393E-2</c:v>
                </c:pt>
                <c:pt idx="6">
                  <c:v>-9.2919548598471069E-2</c:v>
                </c:pt>
                <c:pt idx="7">
                  <c:v>-6.8168647792964054E-2</c:v>
                </c:pt>
                <c:pt idx="8">
                  <c:v>0.2092741039533732</c:v>
                </c:pt>
                <c:pt idx="9">
                  <c:v>0.30616390953943706</c:v>
                </c:pt>
                <c:pt idx="10">
                  <c:v>-0.16617647058823526</c:v>
                </c:pt>
                <c:pt idx="11">
                  <c:v>-0.10682517249979218</c:v>
                </c:pt>
                <c:pt idx="12">
                  <c:v>-8.7010641043156145E-2</c:v>
                </c:pt>
                <c:pt idx="13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9-488D-9F18-8CD23F900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75793</c:v>
                </c:pt>
                <c:pt idx="1">
                  <c:v>66121</c:v>
                </c:pt>
                <c:pt idx="2">
                  <c:v>69865</c:v>
                </c:pt>
                <c:pt idx="3">
                  <c:v>53247</c:v>
                </c:pt>
                <c:pt idx="4">
                  <c:v>27791</c:v>
                </c:pt>
                <c:pt idx="5">
                  <c:v>61076</c:v>
                </c:pt>
                <c:pt idx="6">
                  <c:v>75241</c:v>
                </c:pt>
                <c:pt idx="7">
                  <c:v>94045</c:v>
                </c:pt>
                <c:pt idx="8">
                  <c:v>93465</c:v>
                </c:pt>
                <c:pt idx="9">
                  <c:v>95317</c:v>
                </c:pt>
                <c:pt idx="10">
                  <c:v>86230</c:v>
                </c:pt>
                <c:pt idx="11">
                  <c:v>64587</c:v>
                </c:pt>
                <c:pt idx="12">
                  <c:v>58587</c:v>
                </c:pt>
                <c:pt idx="13">
                  <c:v>61801</c:v>
                </c:pt>
                <c:pt idx="14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E6-4013-85EC-310ECFAA0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0.14627727953297742</c:v>
                </c:pt>
                <c:pt idx="1">
                  <c:v>-5.3589064624633198E-2</c:v>
                </c:pt>
                <c:pt idx="2">
                  <c:v>0.31209270005821921</c:v>
                </c:pt>
                <c:pt idx="3">
                  <c:v>0.91597999352308301</c:v>
                </c:pt>
                <c:pt idx="4">
                  <c:v>-0.5449767502783418</c:v>
                </c:pt>
                <c:pt idx="5">
                  <c:v>-0.18826171900958255</c:v>
                </c:pt>
                <c:pt idx="6">
                  <c:v>-0.19994683396246482</c:v>
                </c:pt>
                <c:pt idx="7">
                  <c:v>6.2055314823730168E-3</c:v>
                </c:pt>
                <c:pt idx="8">
                  <c:v>-1.942990232592301E-2</c:v>
                </c:pt>
                <c:pt idx="9">
                  <c:v>0.10538095790328184</c:v>
                </c:pt>
                <c:pt idx="10">
                  <c:v>0.33509839441373646</c:v>
                </c:pt>
                <c:pt idx="11">
                  <c:v>0.10241179783911103</c:v>
                </c:pt>
                <c:pt idx="12">
                  <c:v>-5.2005630976845074E-2</c:v>
                </c:pt>
                <c:pt idx="13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E6-4013-85EC-310ECFAA0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0E-4648-A0C2-DA4CE9C66676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E-4648-A0C2-DA4CE9C66676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0E-4648-A0C2-DA4CE9C666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0E-4648-A0C2-DA4CE9C66676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0E-4648-A0C2-DA4CE9C666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0E-4648-A0C2-DA4CE9C666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6">
                  <c:v>186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0E-4648-A0C2-DA4CE9C66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B0E-4648-A0C2-DA4CE9C666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B0E-4648-A0C2-DA4CE9C666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0E-4648-A0C2-DA4CE9C666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0E-4648-A0C2-DA4CE9C666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0E-4648-A0C2-DA4CE9C666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0E-4648-A0C2-DA4CE9C666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0E-4648-A0C2-DA4CE9C666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0E-4648-A0C2-DA4CE9C666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0E-4648-A0C2-DA4CE9C666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0E-4648-A0C2-DA4CE9C666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0E-4648-A0C2-DA4CE9C666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0E-4648-A0C2-DA4CE9C666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0E-4648-A0C2-DA4CE9C666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0E-4648-A0C2-DA4CE9C666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0E-4648-A0C2-DA4CE9C6667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4">
                  <c:v>0.15037593984962405</c:v>
                </c:pt>
                <c:pt idx="5">
                  <c:v>-5.1282051282051322E-2</c:v>
                </c:pt>
                <c:pt idx="6">
                  <c:v>0.51219512195121952</c:v>
                </c:pt>
                <c:pt idx="12">
                  <c:v>0.15580985915492951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0E-4648-A0C2-DA4CE9C66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B03F85-1DE7-4691-B714-E68672D03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2CB25EA-FD4C-46C2-810B-FA789B3A4CD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B70F386-A2C1-C7A1-3B68-3599105D8B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5E55374-4390-5A99-2D20-6F964D630D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034720-30FB-4200-9638-E75A4BF5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AFFB8E-FF6C-4BFF-B3FA-190ABF175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16624F-B079-40A3-8022-A369A8AC0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747276-4B99-4CFF-B00C-BA0E89E81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2E1F3E-6EFA-46E7-9B27-9C5E6941F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3E5C1E-B40B-48A7-880C-4E077013B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E4A3B6-8FC8-4C5F-8182-6263950A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BB6DE9-99D4-4819-B67E-8E46262F7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8350C0D-39A3-4A3C-80D9-2231F9F64DF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7AB95D9-74AE-6BAF-3CD7-8843CA6146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813BDA8-E777-0840-35DA-F9CCD170961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0A306E-7D00-4DFA-8EA6-52CCE17A0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CEA918-884E-44EE-A7AB-683B952EB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AE1F5A-FD84-4A69-8F1D-4DE0CCC40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18F3AFB-A86B-4CC7-849D-2D73AC4F5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11B5A2A-365A-439F-8405-BA0B34744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25,6%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55.226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52,3%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55.226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52,3%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A3E4AF6-67BE-4398-8499-522B02897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6AA6D4-ACC9-479A-B988-D97B5725B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82120B-BFF3-46AC-8DDD-5DC26CCB6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5B389C8-8C70-4FF9-BD10-0F5714993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105.634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4A48B35-C96F-4FD7-8207-CD7BC64EC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CEBAE4-3269-4062-AFD6-7EC487C0D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090167E-3BB8-45E1-857D-66BE6FAE3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B4FAD21-595B-4348-AD34-1C5400D7F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50.408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F9D4131-FEF0-4924-96C1-927F08490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AF2CEF-5322-45D0-ADF7-B13134BD2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A824501-403A-4842-865B-42C2DBB8F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BC49520-E4F6-4BDE-B3B3-A684F9233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55.226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964D24B-6B84-48D2-A669-26E91C5E2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705B19-552E-4F88-860D-CBF9AF6E9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5FE93EF-02FF-4334-9158-A1821DE3B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96CEB5B-FA4C-41CA-8EA8-680639655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0AAD41-37B0-4550-AE9A-7A26EB309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361A7B9-58AA-475F-8781-5ABE17467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EF6CA4-822B-4891-8F56-1BC6CCAD6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53693C1-CD3A-4E26-8E48-1D1DB4427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945F0C-0288-4134-8A94-7C3B3B0AD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F42A200-0FE6-450F-9AEB-B432F50D1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5BF1C58-394B-4AEF-8BD5-1733F9856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FD7D17-7C08-44A8-BE3E-CDBC0575A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AA12CC2-04AA-4900-A545-3C827C15E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FAB209D-012B-4794-B8E3-10A9D8D08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1D441DF-8D83-4C67-9144-CA07A2998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946DCC-32A2-480E-8311-359471591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2F349CB-08B1-4CF7-BC7B-C9BB7C744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859BBBD-761C-41F8-A2B9-B25683215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A9B287-1C7D-4C7C-9CC1-1F6CAB01E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02B154-2D6D-448E-8952-427CA92E4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3F001A-FE24-473C-B443-691F34C68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B0FDC7-34F1-4A98-9680-22E09C3EB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A8BA6C-276C-45DB-9E02-5DDA0A847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4FA252-7AFC-4A4D-A3F8-963B4A5E9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AD8A2D-8349-4BBE-B68B-6C306061D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AE1E40-DFE6-48EA-835D-A3DE4FAA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6AF312-9F3C-43D2-A4E6-2D272B75F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8905E1-E43C-437B-80A8-C2C07735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780EA2-E480-4F6D-B6B8-68594B83A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5B7E6F-DDD3-482C-A98B-9F3F7782B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7F0B52-A983-48C9-83F9-32835E0F3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560AC4-A8D7-465B-9796-4B76374B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D294A0-F788-4F8C-BA55-E3FBA2B7A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C95449-BF71-4E04-A4CD-2612B5620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C56DA13-6742-4899-838A-86962551E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ADFE7E-2F87-4E39-A665-8CF421FA7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FE8C9F-CA96-4F41-A6E5-BBE949F6E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A76A8D-4740-45D3-A04B-C8C791FA7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22A905-72F3-45C8-AC1E-955011B36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0BD6314-AA45-41FB-B219-1E60BAD07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2FBD71-62C7-4248-9D64-256A95C6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C56EED-C9E7-426E-A027-9FD17AAF8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38C7BA-5588-4660-B6C6-D8DD86EF8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C1E863-DD2C-48B4-9FD3-251855F57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71100B-2B38-42E3-890B-2667E4484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A0CAD6-4830-4E8B-A383-5649FF87A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DAE7EA5-171E-46D6-B3BE-D789C570D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4EF779-4D9C-4190-9DD7-BE2B515C6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B35A8D9-F7CE-41FD-B2BE-68D4C6B9E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51EA7A-DC6D-4A72-B58D-C063BDFA7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D95308-AE10-46FB-9189-EBB1DA299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56407F-7C9B-4CA0-942E-FA629FD43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0F711BE-E1F7-4A7A-9474-065373E73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115C05F-64BF-4A4C-87DD-6E66D8D2C9E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D14D213-CFC3-F4F9-7655-1C881B8BD0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534950B-228C-1573-3DB4-0BBE581AC6C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D10C4F-7BA4-4C7A-A25B-40D7AB0B5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EFA9CC-AF85-4108-93E5-E57E58BB5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1A7F6B4-C9E5-4B40-94A5-1F34364A7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AF9C59-2B98-456C-BE01-664F5730F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DD3714-21B4-43D6-8924-23C2D1D74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E0A75D9-EA4F-4909-A013-4882D9F4B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B815FE-AAE4-4E66-ADCB-B95F6D1FB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DB0995-3E15-4548-9720-5E9EB0E2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D7ABC2-62A6-4059-A7DE-6F6B0988E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B9FAFB-2045-4E00-9F7B-AF0BCC329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B6B5085-011E-4E89-8E0A-8AA65054B186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AC1808A-610E-3ADD-5B1F-4E077674EB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97EE669-0BDB-BA30-C7DA-487F315A9AC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F34930-000E-4748-851B-4EFB7AAF8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A78427-5835-4CF3-AD8B-90826AB5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782A572-3EF1-44F3-A5D3-DDF1D5F6E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68B2D8-E3CF-44F9-ABB5-CE87D7B92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CB900E-0376-43EB-B7EC-58C9CB30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A676DEE-49D0-4648-859A-0F7B0B2B7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32AFC4-AD2D-4535-B8B5-427AF779A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ACA92F-AD60-4D37-A35C-217A20AA1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C23A018-5E41-4144-A30E-ECB11B99A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C7B8509-6AF5-4F3A-A31F-97ADBC22C13A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3D4B18C-BE74-B6A8-1752-289822C15C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2BE7537-8657-8AF9-4D66-C93AC7E709A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1CD843-60A3-49CB-827A-26E0F813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B3F788-08D7-4FDC-BF1D-584305DA8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BF7E5A8-CA10-4D73-BB61-D0673F4D9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E2D69FE-1B9F-4C1E-997A-14821DA09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9F9FDD8-9C37-4328-B398-EC375730A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E31313B-247D-4AC7-A3F4-828130A60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28933D4-0F85-4337-A387-DBCD74211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1D6CF99-75C0-4522-A20A-89C011433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BFC7650-6B01-41E7-8CB8-B68BB1952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FB49DF3-7B0E-46C6-8D24-B2B213170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58E8705-6907-4205-A8D4-B89E29AA4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BF9A662-FF15-493B-8480-AC970ED2D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068212F-09BD-489E-B32B-8A1DA8888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4D5CE98-4BB0-4704-A26F-DC64EE98B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EE25E0-8056-4BBA-8834-C3A5B4781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DA92F6-C16E-4620-9A97-7D331B19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F1EA9E-6263-4888-8173-11CFF28A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17AB18-9CC3-4BDE-961A-CE954C22E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C09932-41A8-4E5A-B6FD-795FD6FC9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47F21A-3A24-4373-BA79-E12E0971D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EABF0C-685A-44CE-9A2F-964A3C5BA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4D51948-C5AD-451C-A31F-D39B8503D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FAADF4-B8BD-400F-BA74-23F56E1A4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8476CB-747A-4661-BEFD-BEE55C8EF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72E964F-057E-4438-A93B-CA0EDE77F70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3A9B281-D42C-9F2C-8066-CEEDC89344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EDDB9C2-54F4-F26B-99D8-704CB46B1B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Santa Cruz de Tenerife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958DDC-4AB7-4BE7-A53B-0AABBB5FB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CC5F57-25D6-49CB-9D5B-2B15AD5F1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42F2F4-DC44-4998-8AFC-27A8AE469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698331-D50E-40E7-A4CE-FB8CCA25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C05F8C-1F09-43BC-B5B2-D6883698C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127EDE-C96C-4299-8F93-63DFBD0B7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92D2A78-DEAB-4A1A-8AC8-2E0E7720968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6C720F0-6494-37FC-DF5A-CBCA8B8035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70F9952-242E-F8B2-E804-DEB658E5D75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AC16A0-1C1E-4DDB-ACD5-01513FBBF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A01B60-A815-44C9-BB41-56267F6E1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B8C5BF-3258-43B1-A930-0248B7C8E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975F12-BB3B-4083-9C8B-011616ED7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651471-41F3-454A-A097-25EC65A3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7DD602-4324-458C-A0E2-77CC8A062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09B47B2-D5E3-4263-B496-13AD7390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2F8EBC1-DBC6-4AB6-94FB-027D002BE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4259E1F-CDC5-4A5A-A739-DA4181E16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48A8A7D-EB85-4E9F-A691-4401A45F6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D7B9A75-5BE5-4C0F-A6A4-44EF43E1E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D28A2BE-38A5-46BE-9A66-57A156485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05C9243-AE27-41B1-AF34-440E614E3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5EDFF49-9DEF-48B2-A7A2-96C91B493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DC67642-AEB5-4795-A36A-62C097835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F24E14-57EC-4F70-9E95-C43163C0C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5BD5B2-E88F-4ECB-A01A-092B2CB93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FA9C05-DA17-4FBB-BF8B-B79E28E8A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B291B4-3FFF-4D84-9C7F-7F3AF4CDF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DE20129-CB01-4D41-9CFF-DD04037E1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2070375-07D9-417C-9CB4-3BB64104C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EBAA9D1-45B8-4683-8B0D-1F9F7BEF2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685DAB6-A833-4E78-9F45-DD585F024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A040C99-5C57-42AE-990C-AC6F27CAF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B8A153D-37AB-4CFA-BE41-31E08F830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0F635CD-AB95-40B1-A8AF-EAC62BB70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496BFBE-DC9D-4DBF-828A-3E17BCC9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DE945DA-1717-4132-AC4C-D6574C576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09E8880-88DA-45F1-B1D5-EB0FC0FD2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B15A0A4-E224-4692-9D4A-E8BA69F68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2E3494-9FE1-46DE-9D1C-6F017E349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7B0543-B17F-4565-8AE3-893226BCB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01A858-1B18-470C-8C15-C22B62A13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B2C7EA-3568-4B97-9C57-A82E488EE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988D29D-15D1-4D7D-B2AF-B7D95B59D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872D51E-C08A-47BD-B9FF-221AD10F2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3D28CA4-F0EA-482B-88DF-59CD94BB5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Santa Cruz de Tenerife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F7B0547-FA4F-4EAE-B4B2-F237F8B4530B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3EEDADA-4B9C-5D56-727A-7D028A4C73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DD1912C-4680-A377-EE95-67D43DC9FA4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5A6C6A-98C1-4883-AA8B-91405F084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7D278201-D27C-444F-9DF3-93F6F7EC2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663916E9-54B2-4AEE-9977-7DB3C2136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48FFF6-7D32-4DAF-BB43-F2831B59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7CA8AB0-FA80-498B-B849-BCCBE4FE4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13B9FB1-B6A2-4412-BB98-D2ABAC9E3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FDA1738-9226-427D-A13F-E25C2DE4F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ACF89-2CB1-42D8-9316-FF0367704587}">
  <dimension ref="B1:M56"/>
  <sheetViews>
    <sheetView showGridLines="0" tabSelected="1" workbookViewId="0">
      <selection activeCell="G18" sqref="G18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53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E6C02C7B-79EF-4234-9FB1-40A41BD2C50D}"/>
    <hyperlink ref="B19" location="'Viajeros entr evol mensu TF'!A1" tooltip="Evolución mensual de viajeros entrentrados en Tenerife según lugar de residencia" display="Evolución mensual de viajeros entrados en Tenerife según lugar de residencia" xr:uid="{5C8E846E-3581-419B-8519-0C3B7EBF0D87}"/>
    <hyperlink ref="B14" location="'Establecim aloj islas cat y tip'!A1" tooltip="Establecimientos alojativos Canarias e islas" display="Establecimientos alojativos Canarias e islas" xr:uid="{6EBA58DE-06C3-4445-855F-CD8AB3DCEA88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DBC4374-7A9C-48D1-AF8E-2A2BBDD2218B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58F6D7FE-902E-4B5F-B138-C36125C4FA00}"/>
    <hyperlink ref="B37" location="'Pernoctaciones lugar reside'!A1" tooltip="Pernoctaciones registradas en establecimientos alojativos de Canarias e islas según tipología y categoría" display="'Pernoctaciones lugar reside'!A1" xr:uid="{AFCAFCA8-71D0-40B4-B3FB-3FF14CDA7DBA}"/>
    <hyperlink ref="B8" location="'Resumen indicadores (aloj)'!A1" tooltip="Resumen indicadores Tenerife" display="'Resumen indicadores (aloj)'!A1" xr:uid="{80D89D32-A62B-4559-B1EB-786C533BCA3B}"/>
    <hyperlink ref="B9" location="'Resumen indicadores municipios '!A1" tooltip="Resumen indicadores municipios Tenerife" display="Resumen indicadores municipios Tenerife" xr:uid="{EE575FC2-B63B-44BA-BBE5-AFD9CACE56D3}"/>
    <hyperlink ref="B20" location="'Viajeros entr evol mensu TF cat'!A1" tooltip="Evolución mensual de viajeros entrentrados en Tenerife según lugar de residencia" display="'Viajeros entr evol mensu TF cat'!A1" xr:uid="{0592EAD7-820A-4391-8DBB-1A226DD54944}"/>
    <hyperlink ref="B21" location="'Viajeros entr evol anual TF cat'!A1" tooltip="Evolución mensual de viajeros entrentrados en Tenerife según lugar de residencia" display="'Viajeros entr evol anual TF cat'!A1" xr:uid="{8B949665-5B20-46D3-AA68-82B1371A381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BBEC138-9089-4A9B-A0D7-61B771A8E3BA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C4BA948-6245-49BC-9CA4-E960C24F999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C10A3D4B-A547-46DE-98B8-148A4283B4E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BCC6143B-4309-427A-831A-C72FA3B28F47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DC6E517-4BD4-4D4D-8DBE-650984BC4B15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A1921CEE-7ED4-421A-BD8C-233B06A4A1CC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AFE979B-60DC-4A2F-B4D5-7C91BB24D986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0FAE15B6-9CEF-4860-B69F-34FB90EB0C0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D8D9680B-AFDC-4B15-81F3-302132574904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0EDA0BD2-744E-45F7-A2B8-1A8ED3595E6B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FE022E6-BC1D-4F4A-A332-B6E755C773F2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8D80F142-3ADF-48DA-ADB8-F47C8F61CD74}"/>
    <hyperlink ref="B35" location="'Pernoctaciones evol mensu TF'!A1" tooltip="Evolución mensual de pernoctaciones en Tenerife según lugar de residencia" display="'Pernoctaciones evol mensu TF'!A1" xr:uid="{ACB699D3-864F-4E90-9287-6CAA8444C27A}"/>
    <hyperlink ref="B36" location="'Pernocta evol mensu TF cat'!A1" tooltip="Evolución mensual de pernoctaciones en Tenerife según lugar de residencia" display="'Pernocta evol mensu TF cat'!A1" xr:uid="{E058619F-27D1-4437-B875-AB8A0A723C47}"/>
    <hyperlink ref="B38" location="'Pernoctaciones lugar residen ac'!A1" tooltip="Pernoctaciones registradas en establecimientos alojativos de Canarias e islas según tipología y categoría" display="'Pernoctaciones lugar residen ac'!A1" xr:uid="{8D7111E4-6E3B-421B-9AD4-C4E49AF48F31}"/>
    <hyperlink ref="B39" location="'Pernoctaciones lugar reside año'!A1" tooltip="Pernoctaciones registradas en establecimientos alojativos de Canarias e islas según tipología y categoría" display="'Pernoctaciones lugar reside año'!A1" xr:uid="{50AD66BC-18AD-4A04-A340-3487A634308F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974242D3-F9C4-49F1-92F7-9F289CB704AB}"/>
    <hyperlink ref="B41" location="'EM evol menusual lugar resd'!A1" tooltip="Evolución mensual de estancia media en Tenerife según lugar de residencia" display="'EM evol menusual lugar resd'!A1" xr:uid="{A49AED0E-8B01-45E5-9DE6-842A250B4BC5}"/>
    <hyperlink ref="B42" location="'EM evol mensu TF cat '!A1" tooltip="Evolución mensual de estancia media en Tenerife según lugar de residencia" display="'EM evol mensu TF cat '!A1" xr:uid="{45668BEF-98BE-4156-B55A-1083C9739975}"/>
    <hyperlink ref="B44" location="'tasa de ocupación evol mens'!A1" tooltip="Evolución mensual de estancia media en Tenerife según lugar de residencia" display="'tasa de ocupación evol mens'!A1" xr:uid="{8F8AEACF-EFC4-46A8-9BDB-B663730272CD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CA1F2A43-C43D-4850-995C-15B61161BE63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5AC3DEB-F519-4AB0-8263-075ADAF7399D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6EDD3F4C-7807-4072-9286-F30F9E89FC24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18EDDE8-BABF-426C-BAA0-480D5E26D739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58E7CCDC-A878-4AFF-B8B0-171CF2D45A9E}"/>
    <hyperlink ref="B47" location="'ADR municipios'!A1" display="Tarifa media diaria (ADR) Tenerife y municipios" xr:uid="{EC9D4938-64F5-422E-8CCB-BE5A1475A5BE}"/>
    <hyperlink ref="B48" location="'RevPAR  municipios'!A1" display="Ingresos medios por habitación (RevPar) Tenerife y municipios" xr:uid="{03DEAD23-9C8F-4525-9D4B-08BC5543BD0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FCB0A-2D92-43BF-AD2C-9514BA5DDA3E}">
  <sheetPr>
    <tabColor theme="7" tint="0.79998168889431442"/>
  </sheetPr>
  <dimension ref="A4:O114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20553</v>
      </c>
      <c r="D9" s="121">
        <v>0</v>
      </c>
      <c r="E9" s="120">
        <v>4767</v>
      </c>
      <c r="F9" s="121">
        <f t="shared" ref="F9:L21" si="3">IFERROR(E9/C9-1,"-")</f>
        <v>-0.76806305648810391</v>
      </c>
      <c r="G9" s="120">
        <v>14146</v>
      </c>
      <c r="H9" s="121">
        <f t="shared" si="3"/>
        <v>1.9674847912733373</v>
      </c>
      <c r="I9" s="120">
        <v>23609</v>
      </c>
      <c r="J9" s="121">
        <f t="shared" si="3"/>
        <v>0.66895235402233855</v>
      </c>
      <c r="K9" s="120">
        <v>23867</v>
      </c>
      <c r="L9" s="121">
        <f t="shared" si="3"/>
        <v>1.0928035918505552E-2</v>
      </c>
      <c r="M9" s="120">
        <v>24602</v>
      </c>
      <c r="N9" s="121">
        <f t="shared" ref="N9" si="4">IFERROR(M9/K9-1,"-")</f>
        <v>3.0795659278501697E-2</v>
      </c>
    </row>
    <row r="10" spans="1:15" x14ac:dyDescent="0.25">
      <c r="A10" s="1" t="s">
        <v>74</v>
      </c>
      <c r="B10" s="119" t="s">
        <v>75</v>
      </c>
      <c r="C10" s="120">
        <v>23364</v>
      </c>
      <c r="D10" s="121">
        <v>0.11634574036026568</v>
      </c>
      <c r="E10" s="120">
        <v>8041</v>
      </c>
      <c r="F10" s="121">
        <f t="shared" si="3"/>
        <v>-0.65583804143126179</v>
      </c>
      <c r="G10" s="120">
        <v>17059</v>
      </c>
      <c r="H10" s="121">
        <f t="shared" si="3"/>
        <v>1.1215023007088671</v>
      </c>
      <c r="I10" s="120">
        <v>22775</v>
      </c>
      <c r="J10" s="121">
        <f t="shared" si="3"/>
        <v>0.33507239580280213</v>
      </c>
      <c r="K10" s="120">
        <v>22625</v>
      </c>
      <c r="L10" s="121">
        <f t="shared" si="3"/>
        <v>-6.5861690450055299E-3</v>
      </c>
      <c r="M10" s="120">
        <v>24926</v>
      </c>
      <c r="N10" s="121">
        <f>IFERROR(M10/K10-1,"-")</f>
        <v>0.10170165745856363</v>
      </c>
    </row>
    <row r="11" spans="1:15" x14ac:dyDescent="0.25">
      <c r="A11" s="1" t="s">
        <v>76</v>
      </c>
      <c r="B11" s="119" t="s">
        <v>77</v>
      </c>
      <c r="C11" s="120">
        <v>8936</v>
      </c>
      <c r="D11" s="121">
        <v>-0.58969649662518941</v>
      </c>
      <c r="E11" s="120">
        <v>10312</v>
      </c>
      <c r="F11" s="121">
        <f t="shared" si="3"/>
        <v>0.15398388540734098</v>
      </c>
      <c r="G11" s="120">
        <v>20054</v>
      </c>
      <c r="H11" s="121">
        <f t="shared" si="3"/>
        <v>0.94472459270752518</v>
      </c>
      <c r="I11" s="120">
        <v>25174</v>
      </c>
      <c r="J11" s="121">
        <f t="shared" si="3"/>
        <v>0.25531066121472024</v>
      </c>
      <c r="K11" s="120">
        <v>22971</v>
      </c>
      <c r="L11" s="121">
        <f t="shared" si="3"/>
        <v>-8.7510923969174592E-2</v>
      </c>
      <c r="M11" s="120">
        <v>26883</v>
      </c>
      <c r="N11" s="121">
        <f>IFERROR(M11/K11-1,"-")</f>
        <v>0.17030168473292417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9597</v>
      </c>
      <c r="F12" s="121" t="str">
        <f t="shared" si="3"/>
        <v>-</v>
      </c>
      <c r="G12" s="120">
        <v>17340</v>
      </c>
      <c r="H12" s="121">
        <f t="shared" si="3"/>
        <v>0.8068146295717411</v>
      </c>
      <c r="I12" s="120">
        <v>19154</v>
      </c>
      <c r="J12" s="121">
        <f t="shared" si="3"/>
        <v>0.10461361014994242</v>
      </c>
      <c r="K12" s="120">
        <v>19029</v>
      </c>
      <c r="L12" s="121">
        <f t="shared" si="3"/>
        <v>-6.5260519995823385E-3</v>
      </c>
      <c r="M12" s="120">
        <v>20857</v>
      </c>
      <c r="N12" s="121">
        <f>IFERROR(M12/K12-1,"-")</f>
        <v>9.6063902464659234E-2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12545</v>
      </c>
      <c r="F13" s="121" t="str">
        <f t="shared" si="3"/>
        <v>-</v>
      </c>
      <c r="G13" s="120">
        <v>18214</v>
      </c>
      <c r="H13" s="121">
        <f t="shared" si="3"/>
        <v>0.45189318453567151</v>
      </c>
      <c r="I13" s="120">
        <v>17881</v>
      </c>
      <c r="J13" s="121">
        <f t="shared" si="3"/>
        <v>-1.828263972768196E-2</v>
      </c>
      <c r="K13" s="120">
        <v>17439</v>
      </c>
      <c r="L13" s="121">
        <f t="shared" si="3"/>
        <v>-2.4718975448800418E-2</v>
      </c>
      <c r="M13" s="120">
        <v>22620</v>
      </c>
      <c r="N13" s="121">
        <f>IFERROR(M13/K13-1,"-")</f>
        <v>0.29709272320660585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13541</v>
      </c>
      <c r="F14" s="121" t="str">
        <f t="shared" si="3"/>
        <v>-</v>
      </c>
      <c r="G14" s="120">
        <v>17608</v>
      </c>
      <c r="H14" s="121">
        <f t="shared" si="3"/>
        <v>0.30034709401078197</v>
      </c>
      <c r="I14" s="120">
        <v>17983</v>
      </c>
      <c r="J14" s="121">
        <f t="shared" si="3"/>
        <v>2.1297137664697763E-2</v>
      </c>
      <c r="K14" s="120">
        <v>19479</v>
      </c>
      <c r="L14" s="121">
        <f t="shared" si="3"/>
        <v>8.3189679141411288E-2</v>
      </c>
      <c r="M14" s="120">
        <v>20873</v>
      </c>
      <c r="N14" s="121">
        <f t="shared" ref="N14:N15" si="5">IFERROR(M14/K14-1,"-")</f>
        <v>7.1564248678063658E-2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14398</v>
      </c>
      <c r="F15" s="121" t="str">
        <f t="shared" si="3"/>
        <v>-</v>
      </c>
      <c r="G15" s="120">
        <v>18083</v>
      </c>
      <c r="H15" s="121">
        <f t="shared" si="3"/>
        <v>0.25593832476732881</v>
      </c>
      <c r="I15" s="120">
        <v>16810</v>
      </c>
      <c r="J15" s="121">
        <f t="shared" si="3"/>
        <v>-7.0397611015871275E-2</v>
      </c>
      <c r="K15" s="120">
        <v>21632</v>
      </c>
      <c r="L15" s="121">
        <f t="shared" si="3"/>
        <v>0.28685306365258767</v>
      </c>
      <c r="M15" s="120">
        <v>23873</v>
      </c>
      <c r="N15" s="121">
        <f t="shared" si="5"/>
        <v>0.10359652366863914</v>
      </c>
    </row>
    <row r="16" spans="1:15" x14ac:dyDescent="0.25">
      <c r="A16" s="1" t="s">
        <v>86</v>
      </c>
      <c r="B16" s="119" t="s">
        <v>87</v>
      </c>
      <c r="C16" s="120">
        <v>6776</v>
      </c>
      <c r="D16" s="121">
        <v>-0.50873631552236642</v>
      </c>
      <c r="E16" s="120">
        <v>13925</v>
      </c>
      <c r="F16" s="121">
        <f t="shared" si="3"/>
        <v>1.0550472255017711</v>
      </c>
      <c r="G16" s="120">
        <v>15520</v>
      </c>
      <c r="H16" s="121">
        <f t="shared" si="3"/>
        <v>0.1145421903052064</v>
      </c>
      <c r="I16" s="120">
        <v>14993</v>
      </c>
      <c r="J16" s="121">
        <f t="shared" si="3"/>
        <v>-3.39561855670103E-2</v>
      </c>
      <c r="K16" s="120">
        <v>15201</v>
      </c>
      <c r="L16" s="121">
        <f t="shared" si="3"/>
        <v>1.3873140799039563E-2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7423</v>
      </c>
      <c r="D17" s="121">
        <v>-0.53583041520760388</v>
      </c>
      <c r="E17" s="120">
        <v>16473</v>
      </c>
      <c r="F17" s="121">
        <f t="shared" si="3"/>
        <v>1.2191836184830929</v>
      </c>
      <c r="G17" s="120">
        <v>19959</v>
      </c>
      <c r="H17" s="121">
        <f t="shared" si="3"/>
        <v>0.21161901293024954</v>
      </c>
      <c r="I17" s="120">
        <v>15933</v>
      </c>
      <c r="J17" s="121">
        <f t="shared" si="3"/>
        <v>-0.2017135127010371</v>
      </c>
      <c r="K17" s="120">
        <v>19577</v>
      </c>
      <c r="L17" s="121">
        <f t="shared" si="3"/>
        <v>0.22870771355049269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9298</v>
      </c>
      <c r="D18" s="121">
        <v>-0.50216844246934733</v>
      </c>
      <c r="E18" s="120">
        <v>19721</v>
      </c>
      <c r="F18" s="121">
        <f t="shared" si="3"/>
        <v>1.1209937620993764</v>
      </c>
      <c r="G18" s="120">
        <v>21932</v>
      </c>
      <c r="H18" s="121">
        <f t="shared" si="3"/>
        <v>0.11211399016277057</v>
      </c>
      <c r="I18" s="120">
        <v>20553</v>
      </c>
      <c r="J18" s="121">
        <f t="shared" si="3"/>
        <v>-6.2876162684661674E-2</v>
      </c>
      <c r="K18" s="120">
        <v>19337</v>
      </c>
      <c r="L18" s="121">
        <f t="shared" si="3"/>
        <v>-5.9164112295042037E-2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8104</v>
      </c>
      <c r="D19" s="121">
        <v>-0.62628545077242337</v>
      </c>
      <c r="E19" s="120">
        <v>22740</v>
      </c>
      <c r="F19" s="121">
        <f t="shared" si="3"/>
        <v>1.8060217176702862</v>
      </c>
      <c r="G19" s="120">
        <v>25251</v>
      </c>
      <c r="H19" s="121">
        <f t="shared" si="3"/>
        <v>0.11042216358839041</v>
      </c>
      <c r="I19" s="120">
        <v>23667</v>
      </c>
      <c r="J19" s="121">
        <f t="shared" si="3"/>
        <v>-6.2730188903409756E-2</v>
      </c>
      <c r="K19" s="120">
        <v>25085</v>
      </c>
      <c r="L19" s="121">
        <f t="shared" si="3"/>
        <v>5.9914649089449545E-2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6962</v>
      </c>
      <c r="D20" s="121">
        <v>-0.66725612961812364</v>
      </c>
      <c r="E20" s="120">
        <v>18198</v>
      </c>
      <c r="F20" s="121">
        <f t="shared" si="3"/>
        <v>1.6139040505601838</v>
      </c>
      <c r="G20" s="120">
        <v>23965</v>
      </c>
      <c r="H20" s="121">
        <f t="shared" si="3"/>
        <v>0.3169029563688317</v>
      </c>
      <c r="I20" s="120">
        <v>20577</v>
      </c>
      <c r="J20" s="121">
        <f t="shared" si="3"/>
        <v>-0.14137283538493639</v>
      </c>
      <c r="K20" s="120">
        <v>24629</v>
      </c>
      <c r="L20" s="121">
        <f t="shared" si="3"/>
        <v>0.19691889002284113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103516</v>
      </c>
      <c r="D21" s="124">
        <v>-0.53035864165324509</v>
      </c>
      <c r="E21" s="123">
        <v>164258</v>
      </c>
      <c r="F21" s="124">
        <f t="shared" si="3"/>
        <v>0.58678851578499946</v>
      </c>
      <c r="G21" s="123">
        <v>229131</v>
      </c>
      <c r="H21" s="124">
        <f t="shared" si="3"/>
        <v>0.39494575606667559</v>
      </c>
      <c r="I21" s="123">
        <v>239109</v>
      </c>
      <c r="J21" s="124">
        <f t="shared" si="3"/>
        <v>4.3547141155059865E-2</v>
      </c>
      <c r="K21" s="123">
        <v>250871</v>
      </c>
      <c r="L21" s="124">
        <f t="shared" si="3"/>
        <v>4.9190954752853289E-2</v>
      </c>
      <c r="M21" s="123">
        <v>164634</v>
      </c>
      <c r="N21" s="124">
        <v>0.11963928673440249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20553</v>
      </c>
      <c r="D31" s="121">
        <v>0</v>
      </c>
      <c r="E31" s="120">
        <v>4767</v>
      </c>
      <c r="F31" s="121">
        <f t="shared" ref="F31:L43" si="9">IFERROR(E31/C31-1,"-")</f>
        <v>-0.76806305648810391</v>
      </c>
      <c r="G31" s="120">
        <v>14146</v>
      </c>
      <c r="H31" s="121">
        <f t="shared" si="9"/>
        <v>1.9674847912733373</v>
      </c>
      <c r="I31" s="120">
        <v>23609</v>
      </c>
      <c r="J31" s="121">
        <f t="shared" si="9"/>
        <v>0.66895235402233855</v>
      </c>
      <c r="K31" s="120">
        <v>23867</v>
      </c>
      <c r="L31" s="121">
        <f t="shared" si="9"/>
        <v>1.0928035918505552E-2</v>
      </c>
      <c r="M31" s="120">
        <v>24602</v>
      </c>
      <c r="N31" s="121">
        <f t="shared" ref="N31:N37" si="10">IFERROR(M31/K31-1,"-")</f>
        <v>3.0795659278501697E-2</v>
      </c>
    </row>
    <row r="32" spans="1:15" x14ac:dyDescent="0.25">
      <c r="B32" s="119" t="s">
        <v>75</v>
      </c>
      <c r="C32" s="120">
        <v>23364</v>
      </c>
      <c r="D32" s="121">
        <v>0.11634574036026568</v>
      </c>
      <c r="E32" s="120">
        <v>8041</v>
      </c>
      <c r="F32" s="121">
        <f t="shared" si="9"/>
        <v>-0.65583804143126179</v>
      </c>
      <c r="G32" s="120">
        <v>17059</v>
      </c>
      <c r="H32" s="121">
        <f t="shared" si="9"/>
        <v>1.1215023007088671</v>
      </c>
      <c r="I32" s="120">
        <v>22775</v>
      </c>
      <c r="J32" s="121">
        <f t="shared" si="9"/>
        <v>0.33507239580280213</v>
      </c>
      <c r="K32" s="120">
        <v>22625</v>
      </c>
      <c r="L32" s="121">
        <f t="shared" si="9"/>
        <v>-6.5861690450055299E-3</v>
      </c>
      <c r="M32" s="120">
        <v>24926</v>
      </c>
      <c r="N32" s="121">
        <f t="shared" si="10"/>
        <v>0.10170165745856363</v>
      </c>
    </row>
    <row r="33" spans="2:15" x14ac:dyDescent="0.25">
      <c r="B33" s="119" t="s">
        <v>77</v>
      </c>
      <c r="C33" s="120">
        <v>8936</v>
      </c>
      <c r="D33" s="121">
        <v>-0.58969649662518941</v>
      </c>
      <c r="E33" s="120">
        <v>10312</v>
      </c>
      <c r="F33" s="121">
        <f t="shared" si="9"/>
        <v>0.15398388540734098</v>
      </c>
      <c r="G33" s="120">
        <v>20054</v>
      </c>
      <c r="H33" s="121">
        <f t="shared" si="9"/>
        <v>0.94472459270752518</v>
      </c>
      <c r="I33" s="120">
        <v>25174</v>
      </c>
      <c r="J33" s="121">
        <f t="shared" si="9"/>
        <v>0.25531066121472024</v>
      </c>
      <c r="K33" s="120">
        <v>22971</v>
      </c>
      <c r="L33" s="121">
        <f t="shared" si="9"/>
        <v>-8.7510923969174592E-2</v>
      </c>
      <c r="M33" s="120">
        <v>26883</v>
      </c>
      <c r="N33" s="121">
        <f t="shared" si="10"/>
        <v>0.17030168473292417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9597</v>
      </c>
      <c r="F34" s="121" t="str">
        <f t="shared" si="9"/>
        <v>-</v>
      </c>
      <c r="G34" s="120">
        <v>17340</v>
      </c>
      <c r="H34" s="121">
        <f t="shared" si="9"/>
        <v>0.8068146295717411</v>
      </c>
      <c r="I34" s="120">
        <v>19154</v>
      </c>
      <c r="J34" s="121">
        <f t="shared" si="9"/>
        <v>0.10461361014994242</v>
      </c>
      <c r="K34" s="120">
        <v>19029</v>
      </c>
      <c r="L34" s="121">
        <f t="shared" si="9"/>
        <v>-6.5260519995823385E-3</v>
      </c>
      <c r="M34" s="120">
        <v>20857</v>
      </c>
      <c r="N34" s="121">
        <f t="shared" si="10"/>
        <v>9.6063902464659234E-2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12545</v>
      </c>
      <c r="F35" s="121" t="str">
        <f t="shared" si="9"/>
        <v>-</v>
      </c>
      <c r="G35" s="120">
        <v>18214</v>
      </c>
      <c r="H35" s="121">
        <f t="shared" si="9"/>
        <v>0.45189318453567151</v>
      </c>
      <c r="I35" s="120">
        <v>17881</v>
      </c>
      <c r="J35" s="121">
        <f t="shared" si="9"/>
        <v>-1.828263972768196E-2</v>
      </c>
      <c r="K35" s="120">
        <v>17439</v>
      </c>
      <c r="L35" s="121">
        <f t="shared" si="9"/>
        <v>-2.4718975448800418E-2</v>
      </c>
      <c r="M35" s="120">
        <v>22620</v>
      </c>
      <c r="N35" s="121">
        <f t="shared" si="10"/>
        <v>0.29709272320660585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13541</v>
      </c>
      <c r="F36" s="121" t="str">
        <f t="shared" si="9"/>
        <v>-</v>
      </c>
      <c r="G36" s="120">
        <v>17608</v>
      </c>
      <c r="H36" s="121">
        <f t="shared" si="9"/>
        <v>0.30034709401078197</v>
      </c>
      <c r="I36" s="120">
        <v>17983</v>
      </c>
      <c r="J36" s="121">
        <f t="shared" si="9"/>
        <v>2.1297137664697763E-2</v>
      </c>
      <c r="K36" s="120">
        <v>19479</v>
      </c>
      <c r="L36" s="121">
        <f t="shared" si="9"/>
        <v>8.3189679141411288E-2</v>
      </c>
      <c r="M36" s="120">
        <v>20873</v>
      </c>
      <c r="N36" s="121">
        <f t="shared" si="10"/>
        <v>7.1564248678063658E-2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14398</v>
      </c>
      <c r="F37" s="121" t="str">
        <f t="shared" si="9"/>
        <v>-</v>
      </c>
      <c r="G37" s="120">
        <v>18083</v>
      </c>
      <c r="H37" s="121">
        <f t="shared" si="9"/>
        <v>0.25593832476732881</v>
      </c>
      <c r="I37" s="120">
        <v>16810</v>
      </c>
      <c r="J37" s="121">
        <f t="shared" si="9"/>
        <v>-7.0397611015871275E-2</v>
      </c>
      <c r="K37" s="120">
        <v>21632</v>
      </c>
      <c r="L37" s="121">
        <f t="shared" si="9"/>
        <v>0.28685306365258767</v>
      </c>
      <c r="M37" s="120">
        <v>23873</v>
      </c>
      <c r="N37" s="121">
        <f t="shared" si="10"/>
        <v>0.10359652366863914</v>
      </c>
    </row>
    <row r="38" spans="2:15" x14ac:dyDescent="0.25">
      <c r="B38" s="119" t="s">
        <v>87</v>
      </c>
      <c r="C38" s="120">
        <v>6776</v>
      </c>
      <c r="D38" s="121">
        <v>-0.50873631552236642</v>
      </c>
      <c r="E38" s="120">
        <v>13925</v>
      </c>
      <c r="F38" s="121">
        <f t="shared" si="9"/>
        <v>1.0550472255017711</v>
      </c>
      <c r="G38" s="120">
        <v>15520</v>
      </c>
      <c r="H38" s="121">
        <f t="shared" si="9"/>
        <v>0.1145421903052064</v>
      </c>
      <c r="I38" s="120">
        <v>14993</v>
      </c>
      <c r="J38" s="121">
        <f t="shared" si="9"/>
        <v>-3.39561855670103E-2</v>
      </c>
      <c r="K38" s="120">
        <v>15201</v>
      </c>
      <c r="L38" s="121">
        <f t="shared" si="9"/>
        <v>1.3873140799039563E-2</v>
      </c>
      <c r="M38" s="120"/>
      <c r="N38" s="121"/>
    </row>
    <row r="39" spans="2:15" x14ac:dyDescent="0.25">
      <c r="B39" s="119" t="s">
        <v>89</v>
      </c>
      <c r="C39" s="120">
        <v>7423</v>
      </c>
      <c r="D39" s="121">
        <v>-0.53583041520760388</v>
      </c>
      <c r="E39" s="120">
        <v>16473</v>
      </c>
      <c r="F39" s="121">
        <f t="shared" si="9"/>
        <v>1.2191836184830929</v>
      </c>
      <c r="G39" s="120">
        <v>19959</v>
      </c>
      <c r="H39" s="121">
        <f t="shared" si="9"/>
        <v>0.21161901293024954</v>
      </c>
      <c r="I39" s="120">
        <v>15933</v>
      </c>
      <c r="J39" s="121">
        <f t="shared" si="9"/>
        <v>-0.2017135127010371</v>
      </c>
      <c r="K39" s="120">
        <v>19577</v>
      </c>
      <c r="L39" s="121">
        <f t="shared" si="9"/>
        <v>0.22870771355049269</v>
      </c>
      <c r="M39" s="120"/>
      <c r="N39" s="121"/>
    </row>
    <row r="40" spans="2:15" x14ac:dyDescent="0.25">
      <c r="B40" s="119" t="s">
        <v>91</v>
      </c>
      <c r="C40" s="120">
        <v>9298</v>
      </c>
      <c r="D40" s="121">
        <v>-0.50216844246934733</v>
      </c>
      <c r="E40" s="120">
        <v>19721</v>
      </c>
      <c r="F40" s="121">
        <f t="shared" si="9"/>
        <v>1.1209937620993764</v>
      </c>
      <c r="G40" s="120">
        <v>21932</v>
      </c>
      <c r="H40" s="121">
        <f t="shared" si="9"/>
        <v>0.11211399016277057</v>
      </c>
      <c r="I40" s="120">
        <v>20553</v>
      </c>
      <c r="J40" s="121">
        <f t="shared" si="9"/>
        <v>-6.2876162684661674E-2</v>
      </c>
      <c r="K40" s="120">
        <v>19337</v>
      </c>
      <c r="L40" s="121">
        <f t="shared" si="9"/>
        <v>-5.9164112295042037E-2</v>
      </c>
      <c r="M40" s="120"/>
      <c r="N40" s="121"/>
    </row>
    <row r="41" spans="2:15" x14ac:dyDescent="0.25">
      <c r="B41" s="119" t="s">
        <v>93</v>
      </c>
      <c r="C41" s="120">
        <v>8104</v>
      </c>
      <c r="D41" s="121">
        <v>-0.62628545077242337</v>
      </c>
      <c r="E41" s="120">
        <v>22740</v>
      </c>
      <c r="F41" s="121">
        <f t="shared" si="9"/>
        <v>1.8060217176702862</v>
      </c>
      <c r="G41" s="120">
        <v>25251</v>
      </c>
      <c r="H41" s="121">
        <f t="shared" si="9"/>
        <v>0.11042216358839041</v>
      </c>
      <c r="I41" s="120">
        <v>23667</v>
      </c>
      <c r="J41" s="121">
        <f t="shared" si="9"/>
        <v>-6.2730188903409756E-2</v>
      </c>
      <c r="K41" s="120">
        <v>25085</v>
      </c>
      <c r="L41" s="121">
        <f t="shared" si="9"/>
        <v>5.9914649089449545E-2</v>
      </c>
      <c r="M41" s="120"/>
      <c r="N41" s="121"/>
    </row>
    <row r="42" spans="2:15" x14ac:dyDescent="0.25">
      <c r="B42" s="119" t="s">
        <v>95</v>
      </c>
      <c r="C42" s="120">
        <v>6962</v>
      </c>
      <c r="D42" s="121">
        <v>-0.66725612961812364</v>
      </c>
      <c r="E42" s="120">
        <v>18198</v>
      </c>
      <c r="F42" s="121">
        <f t="shared" si="9"/>
        <v>1.6139040505601838</v>
      </c>
      <c r="G42" s="120">
        <v>23965</v>
      </c>
      <c r="H42" s="121">
        <f t="shared" si="9"/>
        <v>0.3169029563688317</v>
      </c>
      <c r="I42" s="120">
        <v>20577</v>
      </c>
      <c r="J42" s="121">
        <f t="shared" si="9"/>
        <v>-0.14137283538493639</v>
      </c>
      <c r="K42" s="120">
        <v>24629</v>
      </c>
      <c r="L42" s="121">
        <f t="shared" si="9"/>
        <v>0.19691889002284113</v>
      </c>
      <c r="M42" s="120"/>
      <c r="N42" s="121"/>
    </row>
    <row r="43" spans="2:15" ht="15.75" x14ac:dyDescent="0.25">
      <c r="B43" s="122" t="s">
        <v>32</v>
      </c>
      <c r="C43" s="123">
        <v>103516</v>
      </c>
      <c r="D43" s="124">
        <v>-0.53035864165324509</v>
      </c>
      <c r="E43" s="123">
        <v>164258</v>
      </c>
      <c r="F43" s="124">
        <f t="shared" si="9"/>
        <v>0.58678851578499946</v>
      </c>
      <c r="G43" s="123">
        <v>229131</v>
      </c>
      <c r="H43" s="124">
        <f t="shared" si="9"/>
        <v>0.39494575606667559</v>
      </c>
      <c r="I43" s="123">
        <v>239109</v>
      </c>
      <c r="J43" s="124">
        <f t="shared" si="9"/>
        <v>4.3547141155059865E-2</v>
      </c>
      <c r="K43" s="123">
        <v>250871</v>
      </c>
      <c r="L43" s="124">
        <f t="shared" si="9"/>
        <v>4.9190954752853289E-2</v>
      </c>
      <c r="M43" s="123">
        <v>164634</v>
      </c>
      <c r="N43" s="124">
        <v>0.11963928673440249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9949</v>
      </c>
      <c r="D53" s="121">
        <v>-7.33047690014903E-2</v>
      </c>
      <c r="E53" s="120">
        <v>1748</v>
      </c>
      <c r="F53" s="121">
        <f t="shared" ref="F53:L65" si="14">IFERROR(E53/C53-1,"-")</f>
        <v>-0.82430395014574331</v>
      </c>
      <c r="G53" s="120">
        <v>8448</v>
      </c>
      <c r="H53" s="121">
        <f t="shared" si="14"/>
        <v>3.832951945080092</v>
      </c>
      <c r="I53" s="120">
        <v>14009</v>
      </c>
      <c r="J53" s="121">
        <f t="shared" si="14"/>
        <v>0.65826231060606055</v>
      </c>
      <c r="K53" s="120">
        <v>13713</v>
      </c>
      <c r="L53" s="121">
        <f t="shared" si="14"/>
        <v>-2.1129274038118373E-2</v>
      </c>
      <c r="M53" s="120">
        <v>15504</v>
      </c>
      <c r="N53" s="121">
        <f t="shared" ref="N53:N59" si="15">IFERROR(M53/K53-1,"-")</f>
        <v>0.13060599431196684</v>
      </c>
    </row>
    <row r="54" spans="1:15" x14ac:dyDescent="0.25">
      <c r="A54" s="1">
        <v>2</v>
      </c>
      <c r="B54" s="119" t="s">
        <v>75</v>
      </c>
      <c r="C54" s="120">
        <v>11543</v>
      </c>
      <c r="D54" s="121">
        <v>8.8551490003772271E-2</v>
      </c>
      <c r="E54" s="120">
        <v>3877</v>
      </c>
      <c r="F54" s="121">
        <f t="shared" si="14"/>
        <v>-0.66412544399202988</v>
      </c>
      <c r="G54" s="120">
        <v>10670</v>
      </c>
      <c r="H54" s="121">
        <f t="shared" si="14"/>
        <v>1.7521279339695641</v>
      </c>
      <c r="I54" s="120">
        <v>13831</v>
      </c>
      <c r="J54" s="121">
        <f t="shared" si="14"/>
        <v>0.29625117150890357</v>
      </c>
      <c r="K54" s="120">
        <v>13097</v>
      </c>
      <c r="L54" s="121">
        <f t="shared" si="14"/>
        <v>-5.3069192393897735E-2</v>
      </c>
      <c r="M54" s="120">
        <v>15698</v>
      </c>
      <c r="N54" s="121">
        <f t="shared" si="15"/>
        <v>0.19859509811407183</v>
      </c>
    </row>
    <row r="55" spans="1:15" x14ac:dyDescent="0.25">
      <c r="A55" s="1">
        <v>3</v>
      </c>
      <c r="B55" s="119" t="s">
        <v>77</v>
      </c>
      <c r="C55" s="120">
        <v>4800</v>
      </c>
      <c r="D55" s="121">
        <v>-0.58513396715643906</v>
      </c>
      <c r="E55" s="120">
        <v>5386</v>
      </c>
      <c r="F55" s="121">
        <f t="shared" si="14"/>
        <v>0.12208333333333332</v>
      </c>
      <c r="G55" s="120">
        <v>12702</v>
      </c>
      <c r="H55" s="121">
        <f t="shared" si="14"/>
        <v>1.3583364277757148</v>
      </c>
      <c r="I55" s="120">
        <v>15155</v>
      </c>
      <c r="J55" s="121">
        <f t="shared" si="14"/>
        <v>0.19311919382774367</v>
      </c>
      <c r="K55" s="120">
        <v>13219</v>
      </c>
      <c r="L55" s="121">
        <f t="shared" si="14"/>
        <v>-0.1277466182777961</v>
      </c>
      <c r="M55" s="120">
        <v>17327</v>
      </c>
      <c r="N55" s="121">
        <f t="shared" si="15"/>
        <v>0.31076480823057717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6275</v>
      </c>
      <c r="F56" s="121" t="str">
        <f t="shared" si="14"/>
        <v>-</v>
      </c>
      <c r="G56" s="120">
        <v>11294</v>
      </c>
      <c r="H56" s="121">
        <f t="shared" si="14"/>
        <v>0.79984063745019918</v>
      </c>
      <c r="I56" s="120">
        <v>11713</v>
      </c>
      <c r="J56" s="121">
        <f t="shared" si="14"/>
        <v>3.7099344784841559E-2</v>
      </c>
      <c r="K56" s="120">
        <v>11165</v>
      </c>
      <c r="L56" s="121">
        <f t="shared" si="14"/>
        <v>-4.6785622812259842E-2</v>
      </c>
      <c r="M56" s="120">
        <v>13392</v>
      </c>
      <c r="N56" s="121">
        <f t="shared" si="15"/>
        <v>0.19946260635915802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8426</v>
      </c>
      <c r="F57" s="121" t="str">
        <f t="shared" si="14"/>
        <v>-</v>
      </c>
      <c r="G57" s="120">
        <v>10870</v>
      </c>
      <c r="H57" s="121">
        <f t="shared" si="14"/>
        <v>0.29005459292665559</v>
      </c>
      <c r="I57" s="120">
        <v>10695</v>
      </c>
      <c r="J57" s="121">
        <f t="shared" si="14"/>
        <v>-1.609935602575896E-2</v>
      </c>
      <c r="K57" s="120">
        <v>10226</v>
      </c>
      <c r="L57" s="121">
        <f t="shared" si="14"/>
        <v>-4.3852267414679735E-2</v>
      </c>
      <c r="M57" s="120">
        <v>15356</v>
      </c>
      <c r="N57" s="121">
        <f t="shared" si="15"/>
        <v>0.5016624291022882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9155</v>
      </c>
      <c r="F58" s="121" t="str">
        <f t="shared" si="14"/>
        <v>-</v>
      </c>
      <c r="G58" s="120">
        <v>10141</v>
      </c>
      <c r="H58" s="121">
        <f t="shared" si="14"/>
        <v>0.1077007099945384</v>
      </c>
      <c r="I58" s="120">
        <v>10170</v>
      </c>
      <c r="J58" s="121">
        <f t="shared" si="14"/>
        <v>2.8596785326890917E-3</v>
      </c>
      <c r="K58" s="120">
        <v>11059</v>
      </c>
      <c r="L58" s="121">
        <f t="shared" si="14"/>
        <v>8.7413962635201514E-2</v>
      </c>
      <c r="M58" s="120">
        <v>14375</v>
      </c>
      <c r="N58" s="121">
        <f t="shared" si="15"/>
        <v>0.29984627904873862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10003</v>
      </c>
      <c r="F59" s="121" t="str">
        <f t="shared" si="14"/>
        <v>-</v>
      </c>
      <c r="G59" s="120">
        <v>10838</v>
      </c>
      <c r="H59" s="121">
        <f t="shared" si="14"/>
        <v>8.3474957512746251E-2</v>
      </c>
      <c r="I59" s="120">
        <v>10021</v>
      </c>
      <c r="J59" s="121">
        <f t="shared" si="14"/>
        <v>-7.5382911976379363E-2</v>
      </c>
      <c r="K59" s="120">
        <v>12572</v>
      </c>
      <c r="L59" s="121">
        <f t="shared" si="14"/>
        <v>0.25456541263346977</v>
      </c>
      <c r="M59" s="120">
        <v>16611</v>
      </c>
      <c r="N59" s="121">
        <f t="shared" si="15"/>
        <v>0.32126948775055686</v>
      </c>
    </row>
    <row r="60" spans="1:15" x14ac:dyDescent="0.25">
      <c r="A60" s="1">
        <v>8</v>
      </c>
      <c r="B60" s="119" t="s">
        <v>87</v>
      </c>
      <c r="C60" s="120">
        <v>3541</v>
      </c>
      <c r="D60" s="121">
        <v>-0.46453954332375624</v>
      </c>
      <c r="E60" s="120">
        <v>9293</v>
      </c>
      <c r="F60" s="121">
        <f t="shared" si="14"/>
        <v>1.6243998870375602</v>
      </c>
      <c r="G60" s="120">
        <v>8772</v>
      </c>
      <c r="H60" s="121">
        <f t="shared" si="14"/>
        <v>-5.606370386312276E-2</v>
      </c>
      <c r="I60" s="120">
        <v>9451</v>
      </c>
      <c r="J60" s="121">
        <f t="shared" si="14"/>
        <v>7.7405380756953912E-2</v>
      </c>
      <c r="K60" s="120">
        <v>9290</v>
      </c>
      <c r="L60" s="121">
        <f t="shared" si="14"/>
        <v>-1.7035234366733709E-2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3927</v>
      </c>
      <c r="D61" s="121">
        <v>-0.49315952503871963</v>
      </c>
      <c r="E61" s="120">
        <v>10524</v>
      </c>
      <c r="F61" s="121">
        <f t="shared" si="14"/>
        <v>1.6799083269671504</v>
      </c>
      <c r="G61" s="120">
        <v>11314</v>
      </c>
      <c r="H61" s="121">
        <f t="shared" si="14"/>
        <v>7.5066514633219228E-2</v>
      </c>
      <c r="I61" s="120">
        <v>9475</v>
      </c>
      <c r="J61" s="121">
        <f t="shared" si="14"/>
        <v>-0.16254198338341874</v>
      </c>
      <c r="K61" s="120">
        <v>12468</v>
      </c>
      <c r="L61" s="121">
        <f t="shared" si="14"/>
        <v>0.31588390501319252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5005</v>
      </c>
      <c r="D62" s="121">
        <v>-0.45276623660616666</v>
      </c>
      <c r="E62" s="120">
        <v>12607</v>
      </c>
      <c r="F62" s="121">
        <f t="shared" si="14"/>
        <v>1.5188811188811191</v>
      </c>
      <c r="G62" s="120">
        <v>12410</v>
      </c>
      <c r="H62" s="121">
        <f t="shared" si="14"/>
        <v>-1.5626239390814645E-2</v>
      </c>
      <c r="I62" s="120">
        <v>12972</v>
      </c>
      <c r="J62" s="121">
        <f t="shared" si="14"/>
        <v>4.5286059629331188E-2</v>
      </c>
      <c r="K62" s="120">
        <v>12954</v>
      </c>
      <c r="L62" s="121">
        <f t="shared" si="14"/>
        <v>-1.3876040703052483E-3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4492</v>
      </c>
      <c r="D63" s="121">
        <v>-0.60110114554657668</v>
      </c>
      <c r="E63" s="120">
        <v>14543</v>
      </c>
      <c r="F63" s="121">
        <f t="shared" si="14"/>
        <v>2.23753339269813</v>
      </c>
      <c r="G63" s="120">
        <v>14671</v>
      </c>
      <c r="H63" s="121">
        <f t="shared" si="14"/>
        <v>8.8014852506359542E-3</v>
      </c>
      <c r="I63" s="120">
        <v>15154</v>
      </c>
      <c r="J63" s="121">
        <f t="shared" si="14"/>
        <v>3.2922091200327186E-2</v>
      </c>
      <c r="K63" s="120">
        <v>16047</v>
      </c>
      <c r="L63" s="121">
        <f t="shared" si="14"/>
        <v>5.8928335752936434E-2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3684</v>
      </c>
      <c r="D64" s="121">
        <v>-0.62686113643269525</v>
      </c>
      <c r="E64" s="120">
        <v>11107</v>
      </c>
      <c r="F64" s="121">
        <f t="shared" si="14"/>
        <v>2.0149294245385452</v>
      </c>
      <c r="G64" s="120">
        <v>13567</v>
      </c>
      <c r="H64" s="121">
        <f t="shared" si="14"/>
        <v>0.22148194832087875</v>
      </c>
      <c r="I64" s="120">
        <v>12991</v>
      </c>
      <c r="J64" s="121">
        <f t="shared" si="14"/>
        <v>-4.2455959313039027E-2</v>
      </c>
      <c r="K64" s="120">
        <v>15417</v>
      </c>
      <c r="L64" s="121">
        <f t="shared" si="14"/>
        <v>0.18674466938649825</v>
      </c>
      <c r="M64" s="120"/>
      <c r="N64" s="121"/>
    </row>
    <row r="65" spans="1:15" ht="15.75" x14ac:dyDescent="0.25">
      <c r="B65" s="122" t="s">
        <v>32</v>
      </c>
      <c r="C65" s="123">
        <v>54788</v>
      </c>
      <c r="D65" s="124">
        <v>-0.50564839210307866</v>
      </c>
      <c r="E65" s="123">
        <v>102944</v>
      </c>
      <c r="F65" s="124">
        <f t="shared" si="14"/>
        <v>0.87895159523983346</v>
      </c>
      <c r="G65" s="123">
        <v>135697</v>
      </c>
      <c r="H65" s="124">
        <f t="shared" si="14"/>
        <v>0.31816327323593407</v>
      </c>
      <c r="I65" s="123">
        <v>145637</v>
      </c>
      <c r="J65" s="124">
        <f t="shared" si="14"/>
        <v>7.3251435182796865E-2</v>
      </c>
      <c r="K65" s="123">
        <v>151227</v>
      </c>
      <c r="L65" s="124">
        <f t="shared" si="14"/>
        <v>3.8383103194929769E-2</v>
      </c>
      <c r="M65" s="123">
        <v>108263</v>
      </c>
      <c r="N65" s="124">
        <v>0.27291860178010841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10604</v>
      </c>
      <c r="D75" s="121">
        <v>8.0167057145767551E-2</v>
      </c>
      <c r="E75" s="120">
        <v>3019</v>
      </c>
      <c r="F75" s="121">
        <f t="shared" ref="F75:L87" si="19">IFERROR(E75/C75-1,"-")</f>
        <v>-0.71529611467370802</v>
      </c>
      <c r="G75" s="120">
        <v>5698</v>
      </c>
      <c r="H75" s="121">
        <f t="shared" si="19"/>
        <v>0.88737992712818814</v>
      </c>
      <c r="I75" s="120">
        <v>9600</v>
      </c>
      <c r="J75" s="121">
        <f t="shared" si="19"/>
        <v>0.68480168480168491</v>
      </c>
      <c r="K75" s="120">
        <v>10154</v>
      </c>
      <c r="L75" s="121">
        <f t="shared" si="19"/>
        <v>5.770833333333325E-2</v>
      </c>
      <c r="M75" s="120">
        <v>9098</v>
      </c>
      <c r="N75" s="121">
        <f t="shared" ref="N75:N81" si="20">IFERROR(M75/K75-1,"-")</f>
        <v>-0.10399842426629902</v>
      </c>
    </row>
    <row r="76" spans="1:15" x14ac:dyDescent="0.25">
      <c r="A76" s="1">
        <v>2</v>
      </c>
      <c r="B76" s="119" t="s">
        <v>75</v>
      </c>
      <c r="C76" s="120">
        <v>11821</v>
      </c>
      <c r="D76" s="121">
        <v>0.14489104116222751</v>
      </c>
      <c r="E76" s="120">
        <v>4164</v>
      </c>
      <c r="F76" s="121">
        <f t="shared" si="19"/>
        <v>-0.6477455376025717</v>
      </c>
      <c r="G76" s="120">
        <v>6389</v>
      </c>
      <c r="H76" s="121">
        <f t="shared" si="19"/>
        <v>0.5343419788664745</v>
      </c>
      <c r="I76" s="120">
        <v>8944</v>
      </c>
      <c r="J76" s="121">
        <f t="shared" si="19"/>
        <v>0.39990608858976362</v>
      </c>
      <c r="K76" s="120">
        <v>9528</v>
      </c>
      <c r="L76" s="121">
        <f t="shared" si="19"/>
        <v>6.5295169946332665E-2</v>
      </c>
      <c r="M76" s="120">
        <v>9228</v>
      </c>
      <c r="N76" s="121">
        <f t="shared" si="20"/>
        <v>-3.1486146095717871E-2</v>
      </c>
    </row>
    <row r="77" spans="1:15" x14ac:dyDescent="0.25">
      <c r="A77" s="1">
        <v>3</v>
      </c>
      <c r="B77" s="119" t="s">
        <v>77</v>
      </c>
      <c r="C77" s="120">
        <v>4136</v>
      </c>
      <c r="D77" s="121">
        <v>-0.59486727397394457</v>
      </c>
      <c r="E77" s="120">
        <v>4926</v>
      </c>
      <c r="F77" s="121">
        <f t="shared" si="19"/>
        <v>0.19100580270793044</v>
      </c>
      <c r="G77" s="120">
        <v>7352</v>
      </c>
      <c r="H77" s="121">
        <f t="shared" si="19"/>
        <v>0.49248883475436456</v>
      </c>
      <c r="I77" s="120">
        <v>10019</v>
      </c>
      <c r="J77" s="121">
        <f t="shared" si="19"/>
        <v>0.36275843307943423</v>
      </c>
      <c r="K77" s="120">
        <v>9752</v>
      </c>
      <c r="L77" s="121">
        <f t="shared" si="19"/>
        <v>-2.6649366204211988E-2</v>
      </c>
      <c r="M77" s="120">
        <v>9556</v>
      </c>
      <c r="N77" s="121">
        <f t="shared" si="20"/>
        <v>-2.0098441345365092E-2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3322</v>
      </c>
      <c r="F78" s="121" t="str">
        <f t="shared" si="19"/>
        <v>-</v>
      </c>
      <c r="G78" s="120">
        <v>6046</v>
      </c>
      <c r="H78" s="121">
        <f t="shared" si="19"/>
        <v>0.81998795906080679</v>
      </c>
      <c r="I78" s="120">
        <v>7441</v>
      </c>
      <c r="J78" s="121">
        <f t="shared" si="19"/>
        <v>0.23073106185908032</v>
      </c>
      <c r="K78" s="120">
        <v>7864</v>
      </c>
      <c r="L78" s="121">
        <f t="shared" si="19"/>
        <v>5.6847197957263784E-2</v>
      </c>
      <c r="M78" s="120">
        <v>7465</v>
      </c>
      <c r="N78" s="121">
        <f t="shared" si="20"/>
        <v>-5.0737538148524886E-2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4119</v>
      </c>
      <c r="F79" s="121" t="str">
        <f t="shared" si="19"/>
        <v>-</v>
      </c>
      <c r="G79" s="120">
        <v>7344</v>
      </c>
      <c r="H79" s="121">
        <f t="shared" si="19"/>
        <v>0.78295702840495274</v>
      </c>
      <c r="I79" s="120">
        <v>7186</v>
      </c>
      <c r="J79" s="121">
        <f t="shared" si="19"/>
        <v>-2.1514161220043571E-2</v>
      </c>
      <c r="K79" s="120">
        <v>7213</v>
      </c>
      <c r="L79" s="121">
        <f t="shared" si="19"/>
        <v>3.7573058725299813E-3</v>
      </c>
      <c r="M79" s="120">
        <v>7264</v>
      </c>
      <c r="N79" s="121">
        <f t="shared" si="20"/>
        <v>7.0705670317481317E-3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4386</v>
      </c>
      <c r="F80" s="121" t="str">
        <f t="shared" si="19"/>
        <v>-</v>
      </c>
      <c r="G80" s="120">
        <v>7467</v>
      </c>
      <c r="H80" s="121">
        <f t="shared" si="19"/>
        <v>0.70246238030095753</v>
      </c>
      <c r="I80" s="120">
        <v>7813</v>
      </c>
      <c r="J80" s="121">
        <f t="shared" si="19"/>
        <v>4.6337217088522786E-2</v>
      </c>
      <c r="K80" s="120">
        <v>8420</v>
      </c>
      <c r="L80" s="121">
        <f t="shared" si="19"/>
        <v>7.7691027774222432E-2</v>
      </c>
      <c r="M80" s="120">
        <v>6498</v>
      </c>
      <c r="N80" s="121">
        <f t="shared" si="20"/>
        <v>-0.22826603325415673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4395</v>
      </c>
      <c r="F81" s="121" t="str">
        <f t="shared" si="19"/>
        <v>-</v>
      </c>
      <c r="G81" s="120">
        <v>7245</v>
      </c>
      <c r="H81" s="121">
        <f t="shared" si="19"/>
        <v>0.6484641638225257</v>
      </c>
      <c r="I81" s="120">
        <v>6789</v>
      </c>
      <c r="J81" s="121">
        <f t="shared" si="19"/>
        <v>-6.2939958592132528E-2</v>
      </c>
      <c r="K81" s="120">
        <v>9060</v>
      </c>
      <c r="L81" s="121">
        <f t="shared" si="19"/>
        <v>0.33451171011931069</v>
      </c>
      <c r="M81" s="120">
        <v>7262</v>
      </c>
      <c r="N81" s="121">
        <f t="shared" si="20"/>
        <v>-0.19845474613686531</v>
      </c>
    </row>
    <row r="82" spans="1:15" x14ac:dyDescent="0.25">
      <c r="A82" s="1">
        <v>8</v>
      </c>
      <c r="B82" s="119" t="s">
        <v>87</v>
      </c>
      <c r="C82" s="120">
        <v>3235</v>
      </c>
      <c r="D82" s="121">
        <v>-0.54944289693593307</v>
      </c>
      <c r="E82" s="120">
        <v>4632</v>
      </c>
      <c r="F82" s="121">
        <f t="shared" si="19"/>
        <v>0.43183925811437396</v>
      </c>
      <c r="G82" s="120">
        <v>6748</v>
      </c>
      <c r="H82" s="121">
        <f t="shared" si="19"/>
        <v>0.45682210708117443</v>
      </c>
      <c r="I82" s="120">
        <v>5542</v>
      </c>
      <c r="J82" s="121">
        <f t="shared" si="19"/>
        <v>-0.17871962062833435</v>
      </c>
      <c r="K82" s="120">
        <v>5911</v>
      </c>
      <c r="L82" s="121">
        <f t="shared" si="19"/>
        <v>6.6582461205340948E-2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3496</v>
      </c>
      <c r="D83" s="121">
        <v>-0.57593401261523525</v>
      </c>
      <c r="E83" s="120">
        <v>5949</v>
      </c>
      <c r="F83" s="121">
        <f t="shared" si="19"/>
        <v>0.70165903890160175</v>
      </c>
      <c r="G83" s="120">
        <v>8645</v>
      </c>
      <c r="H83" s="121">
        <f t="shared" si="19"/>
        <v>0.45318540931248941</v>
      </c>
      <c r="I83" s="120">
        <v>6458</v>
      </c>
      <c r="J83" s="121">
        <f t="shared" si="19"/>
        <v>-0.25297860034702135</v>
      </c>
      <c r="K83" s="120">
        <v>7109</v>
      </c>
      <c r="L83" s="121">
        <f t="shared" si="19"/>
        <v>0.10080520284917927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4293</v>
      </c>
      <c r="D84" s="121">
        <v>-0.54957507082152968</v>
      </c>
      <c r="E84" s="120">
        <v>7114</v>
      </c>
      <c r="F84" s="121">
        <f t="shared" si="19"/>
        <v>0.65711623573258793</v>
      </c>
      <c r="G84" s="120">
        <v>9522</v>
      </c>
      <c r="H84" s="121">
        <f t="shared" si="19"/>
        <v>0.33848748945740792</v>
      </c>
      <c r="I84" s="120">
        <v>7581</v>
      </c>
      <c r="J84" s="121">
        <f t="shared" si="19"/>
        <v>-0.20384373030875869</v>
      </c>
      <c r="K84" s="120">
        <v>6383</v>
      </c>
      <c r="L84" s="121">
        <f t="shared" si="19"/>
        <v>-0.15802664556127155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3612</v>
      </c>
      <c r="D85" s="121">
        <v>-0.65349194167306224</v>
      </c>
      <c r="E85" s="120">
        <v>8197</v>
      </c>
      <c r="F85" s="121">
        <f t="shared" si="19"/>
        <v>1.2693798449612403</v>
      </c>
      <c r="G85" s="120">
        <v>10580</v>
      </c>
      <c r="H85" s="121">
        <f t="shared" si="19"/>
        <v>0.2907161156520679</v>
      </c>
      <c r="I85" s="120">
        <v>8513</v>
      </c>
      <c r="J85" s="121">
        <f t="shared" si="19"/>
        <v>-0.19536862003780719</v>
      </c>
      <c r="K85" s="120">
        <v>9038</v>
      </c>
      <c r="L85" s="121">
        <f t="shared" si="19"/>
        <v>6.1670386467755245E-2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3278</v>
      </c>
      <c r="D86" s="121">
        <v>-0.70334841628959277</v>
      </c>
      <c r="E86" s="120">
        <v>7091</v>
      </c>
      <c r="F86" s="121">
        <f t="shared" si="19"/>
        <v>1.1632092739475288</v>
      </c>
      <c r="G86" s="120">
        <v>10398</v>
      </c>
      <c r="H86" s="121">
        <f t="shared" si="19"/>
        <v>0.46636581582287406</v>
      </c>
      <c r="I86" s="120">
        <v>7586</v>
      </c>
      <c r="J86" s="121">
        <f t="shared" si="19"/>
        <v>-0.27043662242738986</v>
      </c>
      <c r="K86" s="120">
        <v>9212</v>
      </c>
      <c r="L86" s="121">
        <f t="shared" si="19"/>
        <v>0.21434220933298187</v>
      </c>
      <c r="M86" s="120"/>
      <c r="N86" s="121"/>
    </row>
    <row r="87" spans="1:15" ht="15.75" x14ac:dyDescent="0.25">
      <c r="B87" s="122" t="s">
        <v>32</v>
      </c>
      <c r="C87" s="123">
        <v>48728</v>
      </c>
      <c r="D87" s="124">
        <v>-0.55534871836987965</v>
      </c>
      <c r="E87" s="123">
        <v>61314</v>
      </c>
      <c r="F87" s="124">
        <f t="shared" si="19"/>
        <v>0.25829092103102935</v>
      </c>
      <c r="G87" s="123">
        <v>93434</v>
      </c>
      <c r="H87" s="124">
        <f t="shared" si="19"/>
        <v>0.52386078220308585</v>
      </c>
      <c r="I87" s="123">
        <v>93472</v>
      </c>
      <c r="J87" s="124">
        <f t="shared" si="19"/>
        <v>4.0670419761545951E-4</v>
      </c>
      <c r="K87" s="123">
        <v>99644</v>
      </c>
      <c r="L87" s="124">
        <f t="shared" si="19"/>
        <v>6.6030469017459792E-2</v>
      </c>
      <c r="M87" s="123">
        <v>56371</v>
      </c>
      <c r="N87" s="124">
        <v>-9.0658321369231021E-2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 t="s">
        <v>233</v>
      </c>
      <c r="D97" s="121" t="s">
        <v>233</v>
      </c>
      <c r="E97" s="120" t="s">
        <v>233</v>
      </c>
      <c r="F97" s="121" t="str">
        <f t="shared" ref="F97:L109" si="24">IFERROR(E97/C97-1,"-")</f>
        <v>-</v>
      </c>
      <c r="G97" s="120" t="s">
        <v>233</v>
      </c>
      <c r="H97" s="121" t="str">
        <f t="shared" si="24"/>
        <v>-</v>
      </c>
      <c r="I97" s="120" t="s">
        <v>233</v>
      </c>
      <c r="J97" s="121" t="str">
        <f t="shared" si="24"/>
        <v>-</v>
      </c>
      <c r="K97" s="120" t="s">
        <v>233</v>
      </c>
      <c r="L97" s="121" t="str">
        <f t="shared" si="24"/>
        <v>-</v>
      </c>
      <c r="M97" s="120" t="s">
        <v>233</v>
      </c>
      <c r="N97" s="121" t="str">
        <f t="shared" ref="N97:N103" si="25">IFERROR(M97/K97-1,"-")</f>
        <v>-</v>
      </c>
    </row>
    <row r="98" spans="2:14" x14ac:dyDescent="0.25">
      <c r="B98" s="119" t="s">
        <v>75</v>
      </c>
      <c r="C98" s="120" t="s">
        <v>233</v>
      </c>
      <c r="D98" s="121" t="s">
        <v>233</v>
      </c>
      <c r="E98" s="120" t="s">
        <v>233</v>
      </c>
      <c r="F98" s="121" t="str">
        <f t="shared" si="24"/>
        <v>-</v>
      </c>
      <c r="G98" s="120" t="s">
        <v>233</v>
      </c>
      <c r="H98" s="121" t="str">
        <f t="shared" si="24"/>
        <v>-</v>
      </c>
      <c r="I98" s="120" t="s">
        <v>233</v>
      </c>
      <c r="J98" s="121" t="str">
        <f t="shared" si="24"/>
        <v>-</v>
      </c>
      <c r="K98" s="120" t="s">
        <v>233</v>
      </c>
      <c r="L98" s="121" t="str">
        <f t="shared" si="24"/>
        <v>-</v>
      </c>
      <c r="M98" s="120" t="s">
        <v>233</v>
      </c>
      <c r="N98" s="121" t="str">
        <f t="shared" si="25"/>
        <v>-</v>
      </c>
    </row>
    <row r="99" spans="2:14" x14ac:dyDescent="0.25">
      <c r="B99" s="119" t="s">
        <v>77</v>
      </c>
      <c r="C99" s="120" t="s">
        <v>233</v>
      </c>
      <c r="D99" s="121" t="s">
        <v>233</v>
      </c>
      <c r="E99" s="120" t="s">
        <v>233</v>
      </c>
      <c r="F99" s="121" t="str">
        <f t="shared" si="24"/>
        <v>-</v>
      </c>
      <c r="G99" s="120" t="s">
        <v>233</v>
      </c>
      <c r="H99" s="121" t="str">
        <f t="shared" si="24"/>
        <v>-</v>
      </c>
      <c r="I99" s="120" t="s">
        <v>233</v>
      </c>
      <c r="J99" s="121" t="str">
        <f t="shared" si="24"/>
        <v>-</v>
      </c>
      <c r="K99" s="120" t="s">
        <v>233</v>
      </c>
      <c r="L99" s="121" t="str">
        <f t="shared" si="24"/>
        <v>-</v>
      </c>
      <c r="M99" s="120" t="s">
        <v>233</v>
      </c>
      <c r="N99" s="121" t="str">
        <f t="shared" si="25"/>
        <v>-</v>
      </c>
    </row>
    <row r="100" spans="2:14" x14ac:dyDescent="0.25">
      <c r="B100" s="119" t="s">
        <v>79</v>
      </c>
      <c r="C100" s="120" t="s">
        <v>233</v>
      </c>
      <c r="D100" s="121" t="s">
        <v>233</v>
      </c>
      <c r="E100" s="120" t="s">
        <v>233</v>
      </c>
      <c r="F100" s="121" t="str">
        <f t="shared" si="24"/>
        <v>-</v>
      </c>
      <c r="G100" s="120" t="s">
        <v>233</v>
      </c>
      <c r="H100" s="121" t="str">
        <f t="shared" si="24"/>
        <v>-</v>
      </c>
      <c r="I100" s="120" t="s">
        <v>233</v>
      </c>
      <c r="J100" s="121" t="str">
        <f t="shared" si="24"/>
        <v>-</v>
      </c>
      <c r="K100" s="120" t="s">
        <v>233</v>
      </c>
      <c r="L100" s="121" t="str">
        <f t="shared" si="24"/>
        <v>-</v>
      </c>
      <c r="M100" s="120" t="s">
        <v>233</v>
      </c>
      <c r="N100" s="121" t="str">
        <f t="shared" si="25"/>
        <v>-</v>
      </c>
    </row>
    <row r="101" spans="2:14" x14ac:dyDescent="0.25">
      <c r="B101" s="119" t="s">
        <v>81</v>
      </c>
      <c r="C101" s="120" t="s">
        <v>233</v>
      </c>
      <c r="D101" s="121" t="s">
        <v>233</v>
      </c>
      <c r="E101" s="120" t="s">
        <v>233</v>
      </c>
      <c r="F101" s="121" t="str">
        <f t="shared" si="24"/>
        <v>-</v>
      </c>
      <c r="G101" s="120" t="s">
        <v>233</v>
      </c>
      <c r="H101" s="121" t="str">
        <f t="shared" si="24"/>
        <v>-</v>
      </c>
      <c r="I101" s="120" t="s">
        <v>233</v>
      </c>
      <c r="J101" s="121" t="str">
        <f t="shared" si="24"/>
        <v>-</v>
      </c>
      <c r="K101" s="120" t="s">
        <v>233</v>
      </c>
      <c r="L101" s="121" t="str">
        <f t="shared" si="24"/>
        <v>-</v>
      </c>
      <c r="M101" s="120" t="s">
        <v>233</v>
      </c>
      <c r="N101" s="121" t="str">
        <f t="shared" si="25"/>
        <v>-</v>
      </c>
    </row>
    <row r="102" spans="2:14" x14ac:dyDescent="0.25">
      <c r="B102" s="119" t="s">
        <v>83</v>
      </c>
      <c r="C102" s="120" t="s">
        <v>233</v>
      </c>
      <c r="D102" s="121" t="s">
        <v>233</v>
      </c>
      <c r="E102" s="120" t="s">
        <v>233</v>
      </c>
      <c r="F102" s="121" t="str">
        <f t="shared" si="24"/>
        <v>-</v>
      </c>
      <c r="G102" s="120" t="s">
        <v>233</v>
      </c>
      <c r="H102" s="121" t="str">
        <f t="shared" si="24"/>
        <v>-</v>
      </c>
      <c r="I102" s="120" t="s">
        <v>233</v>
      </c>
      <c r="J102" s="121" t="str">
        <f t="shared" si="24"/>
        <v>-</v>
      </c>
      <c r="K102" s="120" t="s">
        <v>233</v>
      </c>
      <c r="L102" s="121" t="str">
        <f t="shared" si="24"/>
        <v>-</v>
      </c>
      <c r="M102" s="120" t="s">
        <v>233</v>
      </c>
      <c r="N102" s="121" t="str">
        <f t="shared" si="25"/>
        <v>-</v>
      </c>
    </row>
    <row r="103" spans="2:14" x14ac:dyDescent="0.25">
      <c r="B103" s="119" t="s">
        <v>85</v>
      </c>
      <c r="C103" s="120" t="s">
        <v>233</v>
      </c>
      <c r="D103" s="121" t="s">
        <v>233</v>
      </c>
      <c r="E103" s="120" t="s">
        <v>233</v>
      </c>
      <c r="F103" s="121" t="str">
        <f t="shared" si="24"/>
        <v>-</v>
      </c>
      <c r="G103" s="120" t="s">
        <v>233</v>
      </c>
      <c r="H103" s="121" t="str">
        <f t="shared" si="24"/>
        <v>-</v>
      </c>
      <c r="I103" s="120" t="s">
        <v>233</v>
      </c>
      <c r="J103" s="121" t="str">
        <f t="shared" si="24"/>
        <v>-</v>
      </c>
      <c r="K103" s="120" t="s">
        <v>233</v>
      </c>
      <c r="L103" s="121" t="str">
        <f t="shared" si="24"/>
        <v>-</v>
      </c>
      <c r="M103" s="120" t="s">
        <v>233</v>
      </c>
      <c r="N103" s="121" t="str">
        <f t="shared" si="25"/>
        <v>-</v>
      </c>
    </row>
    <row r="104" spans="2:14" x14ac:dyDescent="0.25">
      <c r="B104" s="119" t="s">
        <v>87</v>
      </c>
      <c r="C104" s="120" t="s">
        <v>233</v>
      </c>
      <c r="D104" s="121" t="s">
        <v>233</v>
      </c>
      <c r="E104" s="120" t="s">
        <v>233</v>
      </c>
      <c r="F104" s="121" t="str">
        <f t="shared" si="24"/>
        <v>-</v>
      </c>
      <c r="G104" s="120" t="s">
        <v>233</v>
      </c>
      <c r="H104" s="121" t="str">
        <f t="shared" si="24"/>
        <v>-</v>
      </c>
      <c r="I104" s="120" t="s">
        <v>233</v>
      </c>
      <c r="J104" s="121" t="str">
        <f t="shared" si="24"/>
        <v>-</v>
      </c>
      <c r="K104" s="120" t="s">
        <v>233</v>
      </c>
      <c r="L104" s="121" t="str">
        <f t="shared" si="24"/>
        <v>-</v>
      </c>
      <c r="M104" s="120"/>
      <c r="N104" s="121"/>
    </row>
    <row r="105" spans="2:14" x14ac:dyDescent="0.25">
      <c r="B105" s="119" t="s">
        <v>89</v>
      </c>
      <c r="C105" s="120" t="s">
        <v>233</v>
      </c>
      <c r="D105" s="121" t="s">
        <v>233</v>
      </c>
      <c r="E105" s="120" t="s">
        <v>233</v>
      </c>
      <c r="F105" s="121" t="str">
        <f t="shared" si="24"/>
        <v>-</v>
      </c>
      <c r="G105" s="120" t="s">
        <v>233</v>
      </c>
      <c r="H105" s="121" t="str">
        <f t="shared" si="24"/>
        <v>-</v>
      </c>
      <c r="I105" s="120" t="s">
        <v>233</v>
      </c>
      <c r="J105" s="121" t="str">
        <f t="shared" si="24"/>
        <v>-</v>
      </c>
      <c r="K105" s="120" t="s">
        <v>233</v>
      </c>
      <c r="L105" s="121" t="str">
        <f t="shared" si="24"/>
        <v>-</v>
      </c>
      <c r="M105" s="120"/>
      <c r="N105" s="121"/>
    </row>
    <row r="106" spans="2:14" x14ac:dyDescent="0.25">
      <c r="B106" s="119" t="s">
        <v>91</v>
      </c>
      <c r="C106" s="120" t="s">
        <v>233</v>
      </c>
      <c r="D106" s="121" t="s">
        <v>233</v>
      </c>
      <c r="E106" s="120" t="s">
        <v>233</v>
      </c>
      <c r="F106" s="121" t="str">
        <f t="shared" si="24"/>
        <v>-</v>
      </c>
      <c r="G106" s="120" t="s">
        <v>233</v>
      </c>
      <c r="H106" s="121" t="str">
        <f t="shared" si="24"/>
        <v>-</v>
      </c>
      <c r="I106" s="120" t="s">
        <v>233</v>
      </c>
      <c r="J106" s="121" t="str">
        <f t="shared" si="24"/>
        <v>-</v>
      </c>
      <c r="K106" s="120" t="s">
        <v>233</v>
      </c>
      <c r="L106" s="121" t="str">
        <f t="shared" si="24"/>
        <v>-</v>
      </c>
      <c r="M106" s="120"/>
      <c r="N106" s="121"/>
    </row>
    <row r="107" spans="2:14" x14ac:dyDescent="0.25">
      <c r="B107" s="119" t="s">
        <v>93</v>
      </c>
      <c r="C107" s="120" t="s">
        <v>233</v>
      </c>
      <c r="D107" s="121" t="s">
        <v>233</v>
      </c>
      <c r="E107" s="120" t="s">
        <v>233</v>
      </c>
      <c r="F107" s="121" t="str">
        <f t="shared" si="24"/>
        <v>-</v>
      </c>
      <c r="G107" s="120" t="s">
        <v>233</v>
      </c>
      <c r="H107" s="121" t="str">
        <f t="shared" si="24"/>
        <v>-</v>
      </c>
      <c r="I107" s="120" t="s">
        <v>233</v>
      </c>
      <c r="J107" s="121" t="str">
        <f t="shared" si="24"/>
        <v>-</v>
      </c>
      <c r="K107" s="120" t="s">
        <v>233</v>
      </c>
      <c r="L107" s="121" t="str">
        <f t="shared" si="24"/>
        <v>-</v>
      </c>
      <c r="M107" s="120"/>
      <c r="N107" s="121"/>
    </row>
    <row r="108" spans="2:14" x14ac:dyDescent="0.25">
      <c r="B108" s="119" t="s">
        <v>95</v>
      </c>
      <c r="C108" s="120" t="s">
        <v>233</v>
      </c>
      <c r="D108" s="121" t="s">
        <v>233</v>
      </c>
      <c r="E108" s="120" t="s">
        <v>233</v>
      </c>
      <c r="F108" s="121" t="str">
        <f t="shared" si="24"/>
        <v>-</v>
      </c>
      <c r="G108" s="120" t="s">
        <v>233</v>
      </c>
      <c r="H108" s="121" t="str">
        <f t="shared" si="24"/>
        <v>-</v>
      </c>
      <c r="I108" s="120" t="s">
        <v>233</v>
      </c>
      <c r="J108" s="121" t="str">
        <f t="shared" si="24"/>
        <v>-</v>
      </c>
      <c r="K108" s="120" t="s">
        <v>233</v>
      </c>
      <c r="L108" s="121" t="str">
        <f t="shared" si="24"/>
        <v>-</v>
      </c>
      <c r="M108" s="120"/>
      <c r="N108" s="121"/>
    </row>
    <row r="109" spans="2:14" ht="15.75" x14ac:dyDescent="0.25">
      <c r="B109" s="122" t="s">
        <v>32</v>
      </c>
      <c r="C109" s="123" t="s">
        <v>233</v>
      </c>
      <c r="D109" s="124" t="s">
        <v>233</v>
      </c>
      <c r="E109" s="123" t="s">
        <v>233</v>
      </c>
      <c r="F109" s="124" t="str">
        <f t="shared" si="24"/>
        <v>-</v>
      </c>
      <c r="G109" s="123" t="s">
        <v>233</v>
      </c>
      <c r="H109" s="124" t="str">
        <f t="shared" si="24"/>
        <v>-</v>
      </c>
      <c r="I109" s="123" t="s">
        <v>233</v>
      </c>
      <c r="J109" s="124" t="str">
        <f t="shared" si="24"/>
        <v>-</v>
      </c>
      <c r="K109" s="123" t="s">
        <v>233</v>
      </c>
      <c r="L109" s="124" t="str">
        <f t="shared" si="24"/>
        <v>-</v>
      </c>
      <c r="M109" s="123" t="s">
        <v>233</v>
      </c>
      <c r="N109" s="124" t="s">
        <v>233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9ED90-32AD-4D67-9BBF-381512189CF2}">
  <sheetPr>
    <tabColor theme="7" tint="0.79998168889431442"/>
  </sheetPr>
  <dimension ref="A4:E116"/>
  <sheetViews>
    <sheetView showGridLines="0" topLeftCell="A73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250871</v>
      </c>
      <c r="D8" s="121">
        <f t="shared" ref="D8:D10" si="0">C8/C9-1</f>
        <v>4.9190954752853289E-2</v>
      </c>
    </row>
    <row r="9" spans="1:5" x14ac:dyDescent="0.25">
      <c r="A9" s="1"/>
      <c r="B9" s="119">
        <v>2023</v>
      </c>
      <c r="C9" s="120">
        <v>239109</v>
      </c>
      <c r="D9" s="121">
        <f t="shared" si="0"/>
        <v>4.3547141155059865E-2</v>
      </c>
    </row>
    <row r="10" spans="1:5" x14ac:dyDescent="0.25">
      <c r="A10" s="1"/>
      <c r="B10" s="119">
        <v>2022</v>
      </c>
      <c r="C10" s="120">
        <v>229131</v>
      </c>
      <c r="D10" s="121">
        <f t="shared" si="0"/>
        <v>0.39494575606667559</v>
      </c>
    </row>
    <row r="11" spans="1:5" x14ac:dyDescent="0.25">
      <c r="A11" s="1"/>
      <c r="B11" s="119">
        <v>2021</v>
      </c>
      <c r="C11" s="120">
        <v>164258</v>
      </c>
      <c r="D11" s="121">
        <f>C11/C12-1</f>
        <v>0.58678851578499946</v>
      </c>
    </row>
    <row r="12" spans="1:5" x14ac:dyDescent="0.25">
      <c r="A12" s="1" t="s">
        <v>74</v>
      </c>
      <c r="B12" s="119">
        <v>2020</v>
      </c>
      <c r="C12" s="120">
        <v>103516</v>
      </c>
      <c r="D12" s="121">
        <f t="shared" ref="D12:D21" si="1">C12/C13-1</f>
        <v>-0.53035864165324509</v>
      </c>
    </row>
    <row r="13" spans="1:5" x14ac:dyDescent="0.25">
      <c r="A13" s="1" t="s">
        <v>76</v>
      </c>
      <c r="B13" s="119">
        <v>2019</v>
      </c>
      <c r="C13" s="120">
        <v>220415</v>
      </c>
      <c r="D13" s="121">
        <f t="shared" si="1"/>
        <v>-5.1199049541774122E-2</v>
      </c>
    </row>
    <row r="14" spans="1:5" x14ac:dyDescent="0.25">
      <c r="A14" s="1" t="s">
        <v>78</v>
      </c>
      <c r="B14" s="119">
        <v>2018</v>
      </c>
      <c r="C14" s="120">
        <v>232309</v>
      </c>
      <c r="D14" s="121">
        <f t="shared" si="1"/>
        <v>-0.10533734369042713</v>
      </c>
    </row>
    <row r="15" spans="1:5" x14ac:dyDescent="0.25">
      <c r="A15" s="1" t="s">
        <v>80</v>
      </c>
      <c r="B15" s="119">
        <v>2017</v>
      </c>
      <c r="C15" s="120">
        <v>259661</v>
      </c>
      <c r="D15" s="121">
        <f>C15/C16-1</f>
        <v>2.72375541981833E-2</v>
      </c>
    </row>
    <row r="16" spans="1:5" x14ac:dyDescent="0.25">
      <c r="A16" s="1" t="s">
        <v>82</v>
      </c>
      <c r="B16" s="119">
        <v>2016</v>
      </c>
      <c r="C16" s="120">
        <v>252776</v>
      </c>
      <c r="D16" s="121">
        <f>C16/C17-1</f>
        <v>9.7770809899983879E-2</v>
      </c>
    </row>
    <row r="17" spans="1:5" x14ac:dyDescent="0.25">
      <c r="A17" s="1" t="s">
        <v>84</v>
      </c>
      <c r="B17" s="119">
        <v>2015</v>
      </c>
      <c r="C17" s="120">
        <v>230263</v>
      </c>
      <c r="D17" s="121">
        <f t="shared" si="1"/>
        <v>0.1334127456819536</v>
      </c>
    </row>
    <row r="18" spans="1:5" x14ac:dyDescent="0.25">
      <c r="A18" s="1" t="s">
        <v>86</v>
      </c>
      <c r="B18" s="119">
        <v>2014</v>
      </c>
      <c r="C18" s="120">
        <v>203159</v>
      </c>
      <c r="D18" s="121">
        <f t="shared" si="1"/>
        <v>0.13291583948606989</v>
      </c>
    </row>
    <row r="19" spans="1:5" x14ac:dyDescent="0.25">
      <c r="A19" s="1" t="s">
        <v>88</v>
      </c>
      <c r="B19" s="119">
        <v>2013</v>
      </c>
      <c r="C19" s="120">
        <v>179324</v>
      </c>
      <c r="D19" s="121">
        <f t="shared" si="1"/>
        <v>9.5175277879565146E-2</v>
      </c>
    </row>
    <row r="20" spans="1:5" x14ac:dyDescent="0.25">
      <c r="A20" s="1" t="s">
        <v>90</v>
      </c>
      <c r="B20" s="119">
        <v>2012</v>
      </c>
      <c r="C20" s="120">
        <v>163740</v>
      </c>
      <c r="D20" s="121">
        <f>C20/C21-1</f>
        <v>-1.9679453022565241E-2</v>
      </c>
    </row>
    <row r="21" spans="1:5" x14ac:dyDescent="0.25">
      <c r="A21" s="1" t="s">
        <v>92</v>
      </c>
      <c r="B21" s="119">
        <v>2011</v>
      </c>
      <c r="C21" s="120">
        <v>167027</v>
      </c>
      <c r="D21" s="121">
        <f t="shared" si="1"/>
        <v>-5.804228537268985E-2</v>
      </c>
    </row>
    <row r="22" spans="1:5" x14ac:dyDescent="0.25">
      <c r="A22" s="1" t="s">
        <v>94</v>
      </c>
      <c r="B22" s="119">
        <v>2010</v>
      </c>
      <c r="C22" s="120">
        <v>177319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259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250871</v>
      </c>
      <c r="D31" s="121">
        <f t="shared" ref="D31:D44" si="2">C31/C32-1</f>
        <v>4.9190954752853289E-2</v>
      </c>
    </row>
    <row r="32" spans="1:5" x14ac:dyDescent="0.25">
      <c r="B32" s="119">
        <v>2023</v>
      </c>
      <c r="C32" s="120">
        <v>239109</v>
      </c>
      <c r="D32" s="121">
        <f t="shared" si="2"/>
        <v>4.3547141155059865E-2</v>
      </c>
    </row>
    <row r="33" spans="2:4" x14ac:dyDescent="0.25">
      <c r="B33" s="119">
        <v>2022</v>
      </c>
      <c r="C33" s="120">
        <v>229131</v>
      </c>
      <c r="D33" s="121">
        <f t="shared" si="2"/>
        <v>0.39494575606667559</v>
      </c>
    </row>
    <row r="34" spans="2:4" x14ac:dyDescent="0.25">
      <c r="B34" s="119">
        <v>2021</v>
      </c>
      <c r="C34" s="120">
        <v>164258</v>
      </c>
      <c r="D34" s="121">
        <f t="shared" si="2"/>
        <v>0.58678851578499946</v>
      </c>
    </row>
    <row r="35" spans="2:4" x14ac:dyDescent="0.25">
      <c r="B35" s="119">
        <v>2020</v>
      </c>
      <c r="C35" s="120">
        <v>103516</v>
      </c>
      <c r="D35" s="121">
        <f t="shared" si="2"/>
        <v>-0.53035864165324509</v>
      </c>
    </row>
    <row r="36" spans="2:4" x14ac:dyDescent="0.25">
      <c r="B36" s="119">
        <v>2019</v>
      </c>
      <c r="C36" s="120">
        <v>220415</v>
      </c>
      <c r="D36" s="121">
        <f t="shared" si="2"/>
        <v>-5.1199049541774122E-2</v>
      </c>
    </row>
    <row r="37" spans="2:4" x14ac:dyDescent="0.25">
      <c r="B37" s="119">
        <v>2018</v>
      </c>
      <c r="C37" s="120">
        <v>232309</v>
      </c>
      <c r="D37" s="121">
        <f t="shared" si="2"/>
        <v>-0.10533734369042713</v>
      </c>
    </row>
    <row r="38" spans="2:4" x14ac:dyDescent="0.25">
      <c r="B38" s="119">
        <v>2017</v>
      </c>
      <c r="C38" s="120">
        <v>259661</v>
      </c>
      <c r="D38" s="121">
        <f>C38/C39-1</f>
        <v>2.72375541981833E-2</v>
      </c>
    </row>
    <row r="39" spans="2:4" x14ac:dyDescent="0.25">
      <c r="B39" s="119">
        <v>2016</v>
      </c>
      <c r="C39" s="120">
        <v>252776</v>
      </c>
      <c r="D39" s="121">
        <f>C39/C40-1</f>
        <v>9.7770809899983879E-2</v>
      </c>
    </row>
    <row r="40" spans="2:4" x14ac:dyDescent="0.25">
      <c r="B40" s="119">
        <v>2015</v>
      </c>
      <c r="C40" s="120">
        <v>230263</v>
      </c>
      <c r="D40" s="121">
        <f t="shared" si="2"/>
        <v>0.1334127456819536</v>
      </c>
    </row>
    <row r="41" spans="2:4" x14ac:dyDescent="0.25">
      <c r="B41" s="119">
        <v>2014</v>
      </c>
      <c r="C41" s="120">
        <v>203159</v>
      </c>
      <c r="D41" s="121">
        <f t="shared" si="2"/>
        <v>0.13291583948606989</v>
      </c>
    </row>
    <row r="42" spans="2:4" x14ac:dyDescent="0.25">
      <c r="B42" s="119">
        <v>2013</v>
      </c>
      <c r="C42" s="120">
        <v>179324</v>
      </c>
      <c r="D42" s="121">
        <f t="shared" si="2"/>
        <v>9.5175277879565146E-2</v>
      </c>
    </row>
    <row r="43" spans="2:4" x14ac:dyDescent="0.25">
      <c r="B43" s="119">
        <v>2012</v>
      </c>
      <c r="C43" s="120">
        <v>163740</v>
      </c>
      <c r="D43" s="121">
        <f>C43/C44-1</f>
        <v>-1.9679453022565241E-2</v>
      </c>
    </row>
    <row r="44" spans="2:4" x14ac:dyDescent="0.25">
      <c r="B44" s="119">
        <v>2011</v>
      </c>
      <c r="C44" s="120">
        <v>167027</v>
      </c>
      <c r="D44" s="121">
        <f t="shared" si="2"/>
        <v>-5.804228537268985E-2</v>
      </c>
    </row>
    <row r="45" spans="2:4" x14ac:dyDescent="0.25">
      <c r="B45" s="119">
        <v>2010</v>
      </c>
      <c r="C45" s="120">
        <v>177319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260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151227</v>
      </c>
      <c r="D54" s="121">
        <f t="shared" ref="D54:D56" si="3">C54/C55-1</f>
        <v>3.8383103194929769E-2</v>
      </c>
    </row>
    <row r="55" spans="1:5" x14ac:dyDescent="0.25">
      <c r="A55" s="1"/>
      <c r="B55" s="119">
        <v>2023</v>
      </c>
      <c r="C55" s="120">
        <v>145637</v>
      </c>
      <c r="D55" s="121">
        <f t="shared" si="3"/>
        <v>7.3251435182796865E-2</v>
      </c>
    </row>
    <row r="56" spans="1:5" x14ac:dyDescent="0.25">
      <c r="A56" s="1"/>
      <c r="B56" s="119">
        <v>2022</v>
      </c>
      <c r="C56" s="120">
        <v>135697</v>
      </c>
      <c r="D56" s="121">
        <f t="shared" si="3"/>
        <v>0.31816327323593407</v>
      </c>
    </row>
    <row r="57" spans="1:5" x14ac:dyDescent="0.25">
      <c r="A57" s="1"/>
      <c r="B57" s="119">
        <v>2021</v>
      </c>
      <c r="C57" s="120">
        <v>102944</v>
      </c>
      <c r="D57" s="121">
        <f>C57/C58-1</f>
        <v>0.87895159523983346</v>
      </c>
    </row>
    <row r="58" spans="1:5" x14ac:dyDescent="0.25">
      <c r="A58" s="1">
        <v>2</v>
      </c>
      <c r="B58" s="119">
        <v>2020</v>
      </c>
      <c r="C58" s="120">
        <v>54788</v>
      </c>
      <c r="D58" s="121">
        <f t="shared" ref="D58:D67" si="4">C58/C59-1</f>
        <v>-0.50564839210307866</v>
      </c>
    </row>
    <row r="59" spans="1:5" x14ac:dyDescent="0.25">
      <c r="A59" s="1">
        <v>3</v>
      </c>
      <c r="B59" s="119">
        <v>2019</v>
      </c>
      <c r="C59" s="120">
        <v>110828</v>
      </c>
      <c r="D59" s="121">
        <f t="shared" si="4"/>
        <v>-3.9610395237393736E-2</v>
      </c>
    </row>
    <row r="60" spans="1:5" x14ac:dyDescent="0.25">
      <c r="A60" s="1">
        <v>4</v>
      </c>
      <c r="B60" s="119">
        <v>2018</v>
      </c>
      <c r="C60" s="120">
        <v>115399</v>
      </c>
      <c r="D60" s="121">
        <f t="shared" si="4"/>
        <v>0.13766451422092962</v>
      </c>
    </row>
    <row r="61" spans="1:5" x14ac:dyDescent="0.25">
      <c r="A61" s="1">
        <v>5</v>
      </c>
      <c r="B61" s="119">
        <v>2017</v>
      </c>
      <c r="C61" s="120">
        <v>101435</v>
      </c>
      <c r="D61" s="121">
        <f>C61/C62-1</f>
        <v>0.35757113413099928</v>
      </c>
    </row>
    <row r="62" spans="1:5" x14ac:dyDescent="0.25">
      <c r="A62" s="1">
        <v>6</v>
      </c>
      <c r="B62" s="119">
        <v>2016</v>
      </c>
      <c r="C62" s="120">
        <v>74718</v>
      </c>
      <c r="D62" s="121">
        <f>C62/C63-1</f>
        <v>8.7693248318630346E-2</v>
      </c>
    </row>
    <row r="63" spans="1:5" x14ac:dyDescent="0.25">
      <c r="A63" s="1">
        <v>7</v>
      </c>
      <c r="B63" s="119">
        <v>2015</v>
      </c>
      <c r="C63" s="120">
        <v>68694</v>
      </c>
      <c r="D63" s="121">
        <f t="shared" si="4"/>
        <v>0.16598489349062207</v>
      </c>
    </row>
    <row r="64" spans="1:5" x14ac:dyDescent="0.25">
      <c r="A64" s="1">
        <v>8</v>
      </c>
      <c r="B64" s="119">
        <v>2014</v>
      </c>
      <c r="C64" s="120">
        <v>58915</v>
      </c>
      <c r="D64" s="121">
        <f t="shared" si="4"/>
        <v>0.24582364136181001</v>
      </c>
    </row>
    <row r="65" spans="1:5" x14ac:dyDescent="0.25">
      <c r="A65" s="1">
        <v>9</v>
      </c>
      <c r="B65" s="119">
        <v>2013</v>
      </c>
      <c r="C65" s="120">
        <v>47290</v>
      </c>
      <c r="D65" s="121">
        <f t="shared" si="4"/>
        <v>6.2935491121600462E-2</v>
      </c>
    </row>
    <row r="66" spans="1:5" x14ac:dyDescent="0.25">
      <c r="A66" s="1">
        <v>10</v>
      </c>
      <c r="B66" s="119">
        <v>2012</v>
      </c>
      <c r="C66" s="120">
        <v>44490</v>
      </c>
      <c r="D66" s="121">
        <f>C66/C67-1</f>
        <v>0.23893065998329166</v>
      </c>
    </row>
    <row r="67" spans="1:5" x14ac:dyDescent="0.25">
      <c r="A67" s="1">
        <v>11</v>
      </c>
      <c r="B67" s="119">
        <v>2011</v>
      </c>
      <c r="C67" s="120">
        <v>35910</v>
      </c>
      <c r="D67" s="121">
        <f t="shared" si="4"/>
        <v>0.13678812244768745</v>
      </c>
    </row>
    <row r="68" spans="1:5" x14ac:dyDescent="0.25">
      <c r="A68" s="1">
        <v>12</v>
      </c>
      <c r="B68" s="119">
        <v>2010</v>
      </c>
      <c r="C68" s="120">
        <v>31589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99644</v>
      </c>
      <c r="D77" s="121">
        <f t="shared" ref="D77:D83" si="5">C77/C78-1</f>
        <v>6.6030469017459792E-2</v>
      </c>
    </row>
    <row r="78" spans="1:5" x14ac:dyDescent="0.25">
      <c r="A78" s="1"/>
      <c r="B78" s="119">
        <v>2023</v>
      </c>
      <c r="C78" s="120">
        <v>93472</v>
      </c>
      <c r="D78" s="121">
        <f t="shared" si="5"/>
        <v>4.0670419761545951E-4</v>
      </c>
    </row>
    <row r="79" spans="1:5" x14ac:dyDescent="0.25">
      <c r="A79" s="1"/>
      <c r="B79" s="119">
        <v>2022</v>
      </c>
      <c r="C79" s="120">
        <v>93434</v>
      </c>
      <c r="D79" s="121">
        <f t="shared" si="5"/>
        <v>0.52386078220308585</v>
      </c>
    </row>
    <row r="80" spans="1:5" x14ac:dyDescent="0.25">
      <c r="A80" s="1"/>
      <c r="B80" s="119">
        <v>2021</v>
      </c>
      <c r="C80" s="120">
        <v>61314</v>
      </c>
      <c r="D80" s="121">
        <f t="shared" si="5"/>
        <v>0.25829092103102935</v>
      </c>
    </row>
    <row r="81" spans="1:5" x14ac:dyDescent="0.25">
      <c r="A81" s="1">
        <v>2</v>
      </c>
      <c r="B81" s="119">
        <v>2020</v>
      </c>
      <c r="C81" s="120">
        <v>48728</v>
      </c>
      <c r="D81" s="121">
        <f t="shared" si="5"/>
        <v>-0.55534871836987965</v>
      </c>
    </row>
    <row r="82" spans="1:5" x14ac:dyDescent="0.25">
      <c r="A82" s="1">
        <v>3</v>
      </c>
      <c r="B82" s="119">
        <v>2019</v>
      </c>
      <c r="C82" s="120">
        <v>109587</v>
      </c>
      <c r="D82" s="121">
        <f t="shared" si="5"/>
        <v>-6.2637926610212946E-2</v>
      </c>
    </row>
    <row r="83" spans="1:5" x14ac:dyDescent="0.25">
      <c r="A83" s="1">
        <v>4</v>
      </c>
      <c r="B83" s="119">
        <v>2018</v>
      </c>
      <c r="C83" s="120">
        <v>116910</v>
      </c>
      <c r="D83" s="121">
        <f t="shared" si="5"/>
        <v>-0.26112016988358422</v>
      </c>
    </row>
    <row r="84" spans="1:5" x14ac:dyDescent="0.25">
      <c r="A84" s="1">
        <v>5</v>
      </c>
      <c r="B84" s="119">
        <v>2017</v>
      </c>
      <c r="C84" s="120">
        <v>158226</v>
      </c>
      <c r="D84" s="121">
        <f>C84/C85-1</f>
        <v>-0.11137943816059936</v>
      </c>
    </row>
    <row r="85" spans="1:5" x14ac:dyDescent="0.25">
      <c r="A85" s="1">
        <v>6</v>
      </c>
      <c r="B85" s="119">
        <v>2016</v>
      </c>
      <c r="C85" s="120">
        <v>178058</v>
      </c>
      <c r="D85" s="121">
        <f>C85/C86-1</f>
        <v>0.10205546856141967</v>
      </c>
    </row>
    <row r="86" spans="1:5" x14ac:dyDescent="0.25">
      <c r="A86" s="1">
        <v>7</v>
      </c>
      <c r="B86" s="119">
        <v>2015</v>
      </c>
      <c r="C86" s="120">
        <v>161569</v>
      </c>
      <c r="D86" s="121">
        <f t="shared" ref="D86:D88" si="6">C86/C87-1</f>
        <v>0.12010898200271769</v>
      </c>
    </row>
    <row r="87" spans="1:5" x14ac:dyDescent="0.25">
      <c r="A87" s="1">
        <v>8</v>
      </c>
      <c r="B87" s="119">
        <v>2014</v>
      </c>
      <c r="C87" s="120">
        <v>144244</v>
      </c>
      <c r="D87" s="121">
        <f t="shared" si="6"/>
        <v>9.2476180377781381E-2</v>
      </c>
    </row>
    <row r="88" spans="1:5" x14ac:dyDescent="0.25">
      <c r="A88" s="1">
        <v>9</v>
      </c>
      <c r="B88" s="119">
        <v>2013</v>
      </c>
      <c r="C88" s="120">
        <v>132034</v>
      </c>
      <c r="D88" s="121">
        <f t="shared" si="6"/>
        <v>0.10720335429769401</v>
      </c>
    </row>
    <row r="89" spans="1:5" x14ac:dyDescent="0.25">
      <c r="A89" s="1">
        <v>10</v>
      </c>
      <c r="B89" s="119">
        <v>2012</v>
      </c>
      <c r="C89" s="120">
        <v>119250</v>
      </c>
      <c r="D89" s="121">
        <f>C89/C90-1</f>
        <v>-9.0506951806401892E-2</v>
      </c>
    </row>
    <row r="90" spans="1:5" x14ac:dyDescent="0.25">
      <c r="A90" s="1">
        <v>11</v>
      </c>
      <c r="B90" s="119">
        <v>2011</v>
      </c>
      <c r="C90" s="120">
        <v>131117</v>
      </c>
      <c r="D90" s="121">
        <f t="shared" ref="D90" si="7">C90/C91-1</f>
        <v>-0.10027448020311536</v>
      </c>
    </row>
    <row r="91" spans="1:5" x14ac:dyDescent="0.25">
      <c r="A91" s="1">
        <v>12</v>
      </c>
      <c r="B91" s="119">
        <v>2010</v>
      </c>
      <c r="C91" s="120">
        <v>145730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261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 t="s">
        <v>233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233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233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233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233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233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233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233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233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233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233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233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233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233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233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81AAF-67D3-4ED2-8FF0-19E069C9338A}">
  <sheetPr>
    <tabColor theme="7" tint="0.79998168889431442"/>
  </sheetPr>
  <dimension ref="A1:V59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262</v>
      </c>
      <c r="D5" s="131" t="s">
        <v>234</v>
      </c>
      <c r="E5" s="131" t="s">
        <v>235</v>
      </c>
      <c r="F5" s="131" t="s">
        <v>236</v>
      </c>
      <c r="G5" s="131" t="s">
        <v>237</v>
      </c>
      <c r="H5" s="131" t="s">
        <v>238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julio 2025</v>
      </c>
      <c r="L5" s="14" t="str">
        <f>CONCATENATE("cuota/ total municipio ",RIGHT(H5,2))</f>
        <v>cuota/ total municipio 25</v>
      </c>
      <c r="M5" s="13" t="s">
        <v>263</v>
      </c>
      <c r="N5" s="13" t="s">
        <v>228</v>
      </c>
      <c r="O5" s="13" t="s">
        <v>229</v>
      </c>
      <c r="P5" s="13" t="s">
        <v>230</v>
      </c>
      <c r="Q5" s="13" t="s">
        <v>231</v>
      </c>
      <c r="R5" s="13" t="s">
        <v>232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julio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1049130</v>
      </c>
      <c r="D6" s="135">
        <v>745750</v>
      </c>
      <c r="E6" s="135">
        <v>2658818</v>
      </c>
      <c r="F6" s="135">
        <v>2977282</v>
      </c>
      <c r="G6" s="135">
        <v>3166417</v>
      </c>
      <c r="H6" s="135">
        <v>3154023</v>
      </c>
      <c r="I6" s="136">
        <f>IFERROR(H6/G6-1,"-")</f>
        <v>-3.9142033408738897E-3</v>
      </c>
      <c r="J6" s="135">
        <f>IFERROR(H6-G6,"-")</f>
        <v>-12394</v>
      </c>
      <c r="K6" s="136">
        <f t="shared" ref="K6:K57" si="0">IFERROR(H6/$H$6,"-")</f>
        <v>1</v>
      </c>
      <c r="L6" s="137">
        <f>H6/H6</f>
        <v>1</v>
      </c>
      <c r="M6" s="135">
        <v>96087</v>
      </c>
      <c r="N6" s="135">
        <v>224964</v>
      </c>
      <c r="O6" s="135">
        <v>455417</v>
      </c>
      <c r="P6" s="135">
        <v>453884</v>
      </c>
      <c r="Q6" s="135">
        <v>480798</v>
      </c>
      <c r="R6" s="135">
        <v>487331</v>
      </c>
      <c r="S6" s="136">
        <f>IFERROR(R6/Q6-1,"-")</f>
        <v>1.358782690443805E-2</v>
      </c>
      <c r="T6" s="135">
        <f t="shared" ref="T6:T57" si="1">R6-Q6</f>
        <v>6533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794875</v>
      </c>
      <c r="D7" s="139">
        <v>578416</v>
      </c>
      <c r="E7" s="139">
        <v>2111099</v>
      </c>
      <c r="F7" s="139">
        <v>2351203</v>
      </c>
      <c r="G7" s="139">
        <v>2473077</v>
      </c>
      <c r="H7" s="139">
        <v>2432547</v>
      </c>
      <c r="I7" s="140">
        <f t="shared" ref="I7:I57" si="2">IFERROR(H7/G7-1,"-")</f>
        <v>-1.6388490936594335E-2</v>
      </c>
      <c r="J7" s="139">
        <f t="shared" ref="J7:J57" si="3">IFERROR(H7-G7,"-")</f>
        <v>-40530</v>
      </c>
      <c r="K7" s="140">
        <f t="shared" si="0"/>
        <v>0.77125214369077211</v>
      </c>
      <c r="L7" s="140">
        <f>H7/H6</f>
        <v>0.77125214369077211</v>
      </c>
      <c r="M7" s="139">
        <v>70284</v>
      </c>
      <c r="N7" s="139">
        <v>177784</v>
      </c>
      <c r="O7" s="139">
        <v>355886</v>
      </c>
      <c r="P7" s="139">
        <v>358994</v>
      </c>
      <c r="Q7" s="139">
        <v>372261</v>
      </c>
      <c r="R7" s="139">
        <v>375190</v>
      </c>
      <c r="S7" s="140">
        <f t="shared" ref="S7:S57" si="4">IFERROR(R7/Q7-1,"-")</f>
        <v>7.8681355285672439E-3</v>
      </c>
      <c r="T7" s="139">
        <f t="shared" si="1"/>
        <v>2929</v>
      </c>
      <c r="U7" s="140">
        <f t="shared" ref="U7:U57" si="5">IFERROR(P7/$P$6,"-")</f>
        <v>0.79093777264675558</v>
      </c>
      <c r="V7" s="140">
        <f>IFERROR(R7/R6,"-")</f>
        <v>0.76988740712164827</v>
      </c>
    </row>
    <row r="8" spans="1:22" x14ac:dyDescent="0.25">
      <c r="B8" s="99" t="s">
        <v>142</v>
      </c>
      <c r="C8" s="53">
        <v>632997</v>
      </c>
      <c r="D8" s="53">
        <v>470647</v>
      </c>
      <c r="E8" s="53">
        <v>1737868</v>
      </c>
      <c r="F8" s="53">
        <v>1918328</v>
      </c>
      <c r="G8" s="53">
        <v>2032671</v>
      </c>
      <c r="H8" s="53">
        <v>1993559</v>
      </c>
      <c r="I8" s="100">
        <f t="shared" si="2"/>
        <v>-1.9241677575957961E-2</v>
      </c>
      <c r="J8" s="53">
        <f t="shared" si="3"/>
        <v>-39112</v>
      </c>
      <c r="K8" s="100">
        <f t="shared" si="0"/>
        <v>0.63206863107846711</v>
      </c>
      <c r="L8" s="100">
        <f>H8/H6</f>
        <v>0.63206863107846711</v>
      </c>
      <c r="M8" s="53">
        <v>57097</v>
      </c>
      <c r="N8" s="53">
        <v>152798</v>
      </c>
      <c r="O8" s="53">
        <v>297248</v>
      </c>
      <c r="P8" s="53">
        <v>300698</v>
      </c>
      <c r="Q8" s="53">
        <v>305073</v>
      </c>
      <c r="R8" s="53">
        <v>308984</v>
      </c>
      <c r="S8" s="100">
        <f t="shared" si="4"/>
        <v>1.2819882454363274E-2</v>
      </c>
      <c r="T8" s="53">
        <f t="shared" si="1"/>
        <v>3911</v>
      </c>
      <c r="U8" s="100">
        <f t="shared" si="5"/>
        <v>0.66249966951908412</v>
      </c>
      <c r="V8" s="100">
        <f>IFERROR(R8/R6,"-")</f>
        <v>0.63403313148558171</v>
      </c>
    </row>
    <row r="9" spans="1:22" x14ac:dyDescent="0.25">
      <c r="B9" s="99" t="s">
        <v>144</v>
      </c>
      <c r="C9" s="53">
        <v>161878</v>
      </c>
      <c r="D9" s="53">
        <v>107769</v>
      </c>
      <c r="E9" s="53">
        <v>373231</v>
      </c>
      <c r="F9" s="53">
        <v>432875</v>
      </c>
      <c r="G9" s="53">
        <v>440406</v>
      </c>
      <c r="H9" s="53">
        <v>438988</v>
      </c>
      <c r="I9" s="100">
        <f t="shared" si="2"/>
        <v>-3.2197563157632114E-3</v>
      </c>
      <c r="J9" s="53">
        <f t="shared" si="3"/>
        <v>-1418</v>
      </c>
      <c r="K9" s="100">
        <f t="shared" si="0"/>
        <v>0.13918351261230499</v>
      </c>
      <c r="L9" s="100">
        <f>H9/H6</f>
        <v>0.13918351261230499</v>
      </c>
      <c r="M9" s="53">
        <v>13187</v>
      </c>
      <c r="N9" s="53">
        <v>24986</v>
      </c>
      <c r="O9" s="53">
        <v>58638</v>
      </c>
      <c r="P9" s="53">
        <v>58296</v>
      </c>
      <c r="Q9" s="53">
        <v>67188</v>
      </c>
      <c r="R9" s="53">
        <v>66206</v>
      </c>
      <c r="S9" s="100">
        <f t="shared" si="4"/>
        <v>-1.4615705185449746E-2</v>
      </c>
      <c r="T9" s="53">
        <f t="shared" si="1"/>
        <v>-982</v>
      </c>
      <c r="U9" s="100">
        <f t="shared" si="5"/>
        <v>0.1284381031276714</v>
      </c>
      <c r="V9" s="100">
        <f>IFERROR(R9/R6,"-")</f>
        <v>0.13585427563606667</v>
      </c>
    </row>
    <row r="10" spans="1:22" ht="16.5" thickBot="1" x14ac:dyDescent="0.3">
      <c r="B10" s="141" t="s">
        <v>65</v>
      </c>
      <c r="C10" s="142">
        <v>248528</v>
      </c>
      <c r="D10" s="142">
        <v>167334</v>
      </c>
      <c r="E10" s="142">
        <v>547719</v>
      </c>
      <c r="F10" s="142">
        <v>626079</v>
      </c>
      <c r="G10" s="142">
        <v>693340</v>
      </c>
      <c r="H10" s="142">
        <v>721476</v>
      </c>
      <c r="I10" s="143">
        <f t="shared" si="2"/>
        <v>4.0580379034816927E-2</v>
      </c>
      <c r="J10" s="142">
        <f t="shared" si="3"/>
        <v>28136</v>
      </c>
      <c r="K10" s="143">
        <f t="shared" si="0"/>
        <v>0.22874785630922792</v>
      </c>
      <c r="L10" s="143">
        <f>H10/H6</f>
        <v>0.22874785630922792</v>
      </c>
      <c r="M10" s="142">
        <v>25803</v>
      </c>
      <c r="N10" s="142">
        <v>47180</v>
      </c>
      <c r="O10" s="142">
        <v>99531</v>
      </c>
      <c r="P10" s="142">
        <v>94890</v>
      </c>
      <c r="Q10" s="142">
        <v>108537</v>
      </c>
      <c r="R10" s="142">
        <v>112141</v>
      </c>
      <c r="S10" s="143">
        <f t="shared" si="4"/>
        <v>3.32052664068474E-2</v>
      </c>
      <c r="T10" s="142">
        <f t="shared" si="1"/>
        <v>3604</v>
      </c>
      <c r="U10" s="143">
        <f t="shared" si="5"/>
        <v>0.20906222735324445</v>
      </c>
      <c r="V10" s="143">
        <f>IFERROR(R10/R6,"-")</f>
        <v>0.23011259287835167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281997</v>
      </c>
      <c r="E11" s="135">
        <v>993053</v>
      </c>
      <c r="F11" s="135">
        <v>1080016</v>
      </c>
      <c r="G11" s="135">
        <v>1125712</v>
      </c>
      <c r="H11" s="135">
        <v>1072395</v>
      </c>
      <c r="I11" s="136">
        <f t="shared" si="2"/>
        <v>-4.736291342723542E-2</v>
      </c>
      <c r="J11" s="135">
        <f t="shared" si="3"/>
        <v>-53317</v>
      </c>
      <c r="K11" s="136">
        <f t="shared" si="0"/>
        <v>0.34000861756556627</v>
      </c>
      <c r="L11" s="137">
        <f>H11/H11</f>
        <v>1</v>
      </c>
      <c r="M11" s="135">
        <v>0</v>
      </c>
      <c r="N11" s="135">
        <v>94144</v>
      </c>
      <c r="O11" s="135">
        <v>164843</v>
      </c>
      <c r="P11" s="135">
        <v>163971</v>
      </c>
      <c r="Q11" s="135">
        <v>166795</v>
      </c>
      <c r="R11" s="135">
        <v>155030</v>
      </c>
      <c r="S11" s="136">
        <f t="shared" si="4"/>
        <v>-7.0535687520609125E-2</v>
      </c>
      <c r="T11" s="135">
        <f t="shared" si="1"/>
        <v>-11765</v>
      </c>
      <c r="U11" s="136">
        <f t="shared" si="5"/>
        <v>0.36126190832900035</v>
      </c>
      <c r="V11" s="137">
        <f>IFERROR(R11/R11,"-")</f>
        <v>1</v>
      </c>
    </row>
    <row r="12" spans="1:22" ht="15.75" x14ac:dyDescent="0.25">
      <c r="A12" s="144">
        <f>G12/$G$11</f>
        <v>0.81342652472390808</v>
      </c>
      <c r="B12" s="138" t="s">
        <v>62</v>
      </c>
      <c r="C12" s="139">
        <v>279824</v>
      </c>
      <c r="D12" s="139">
        <v>232111</v>
      </c>
      <c r="E12" s="139">
        <v>852329</v>
      </c>
      <c r="F12" s="139">
        <v>884801</v>
      </c>
      <c r="G12" s="139">
        <v>915684</v>
      </c>
      <c r="H12" s="139">
        <v>859383</v>
      </c>
      <c r="I12" s="140">
        <f t="shared" si="2"/>
        <v>-6.1485184845426977E-2</v>
      </c>
      <c r="J12" s="139">
        <f t="shared" si="3"/>
        <v>-56301</v>
      </c>
      <c r="K12" s="140">
        <f t="shared" si="0"/>
        <v>0.27247201431314866</v>
      </c>
      <c r="L12" s="140">
        <f>H12/H11</f>
        <v>0.80136796609458272</v>
      </c>
      <c r="M12" s="139">
        <v>0</v>
      </c>
      <c r="N12" s="139">
        <v>80931</v>
      </c>
      <c r="O12" s="139">
        <v>138653</v>
      </c>
      <c r="P12" s="139">
        <v>133653</v>
      </c>
      <c r="Q12" s="139">
        <v>133668</v>
      </c>
      <c r="R12" s="139">
        <v>124272</v>
      </c>
      <c r="S12" s="140">
        <f t="shared" si="4"/>
        <v>-7.0293563156477279E-2</v>
      </c>
      <c r="T12" s="139">
        <f t="shared" si="1"/>
        <v>-9396</v>
      </c>
      <c r="U12" s="140">
        <f t="shared" si="5"/>
        <v>0.2944651056217007</v>
      </c>
      <c r="V12" s="140">
        <f>IFERROR(R12/R11,"-")</f>
        <v>0.80159969038250656</v>
      </c>
    </row>
    <row r="13" spans="1:22" x14ac:dyDescent="0.25">
      <c r="A13" s="144">
        <f>G13/$G$11</f>
        <v>0.73320796082834683</v>
      </c>
      <c r="B13" s="99" t="s">
        <v>142</v>
      </c>
      <c r="C13" s="53">
        <v>243977</v>
      </c>
      <c r="D13" s="53">
        <v>222118</v>
      </c>
      <c r="E13" s="53">
        <v>761663</v>
      </c>
      <c r="F13" s="53">
        <v>788303</v>
      </c>
      <c r="G13" s="53">
        <v>825381</v>
      </c>
      <c r="H13" s="53">
        <v>766185</v>
      </c>
      <c r="I13" s="100">
        <f t="shared" si="2"/>
        <v>-7.1719605854750679E-2</v>
      </c>
      <c r="J13" s="53">
        <f t="shared" si="3"/>
        <v>-59196</v>
      </c>
      <c r="K13" s="100">
        <f t="shared" si="0"/>
        <v>0.24292308584940567</v>
      </c>
      <c r="L13" s="100">
        <f>H13/H11</f>
        <v>0.71446155567677949</v>
      </c>
      <c r="M13" s="53">
        <v>0</v>
      </c>
      <c r="N13" s="53">
        <v>74597</v>
      </c>
      <c r="O13" s="53">
        <v>123042</v>
      </c>
      <c r="P13" s="53">
        <v>118946</v>
      </c>
      <c r="Q13" s="53">
        <v>120238</v>
      </c>
      <c r="R13" s="53">
        <v>110061</v>
      </c>
      <c r="S13" s="100">
        <f t="shared" si="4"/>
        <v>-8.4640463081554929E-2</v>
      </c>
      <c r="T13" s="53">
        <f t="shared" si="1"/>
        <v>-10177</v>
      </c>
      <c r="U13" s="100">
        <f t="shared" si="5"/>
        <v>0.26206255342774804</v>
      </c>
      <c r="V13" s="100">
        <f>IFERROR(R13/R11,"-")</f>
        <v>0.70993356124621043</v>
      </c>
    </row>
    <row r="14" spans="1:22" x14ac:dyDescent="0.25">
      <c r="A14" s="144">
        <f>G14/$G$11</f>
        <v>8.0218563895561215E-2</v>
      </c>
      <c r="B14" s="99" t="s">
        <v>144</v>
      </c>
      <c r="C14" s="53">
        <v>35847</v>
      </c>
      <c r="D14" s="53">
        <v>9993</v>
      </c>
      <c r="E14" s="53">
        <v>90666</v>
      </c>
      <c r="F14" s="53">
        <v>96498</v>
      </c>
      <c r="G14" s="53">
        <v>90303</v>
      </c>
      <c r="H14" s="53">
        <v>93198</v>
      </c>
      <c r="I14" s="100">
        <f t="shared" si="2"/>
        <v>3.2058735590179799E-2</v>
      </c>
      <c r="J14" s="53">
        <f t="shared" si="3"/>
        <v>2895</v>
      </c>
      <c r="K14" s="100">
        <f t="shared" si="0"/>
        <v>2.9548928463742973E-2</v>
      </c>
      <c r="L14" s="100">
        <f>H14/H11</f>
        <v>8.6906410417803143E-2</v>
      </c>
      <c r="M14" s="53">
        <v>0</v>
      </c>
      <c r="N14" s="53">
        <v>6334</v>
      </c>
      <c r="O14" s="53">
        <v>15611</v>
      </c>
      <c r="P14" s="53">
        <v>14707</v>
      </c>
      <c r="Q14" s="53">
        <v>13430</v>
      </c>
      <c r="R14" s="53">
        <v>14211</v>
      </c>
      <c r="S14" s="100">
        <f t="shared" si="4"/>
        <v>5.8153387937453394E-2</v>
      </c>
      <c r="T14" s="53">
        <f t="shared" si="1"/>
        <v>781</v>
      </c>
      <c r="U14" s="100">
        <f t="shared" si="5"/>
        <v>3.240255219395264E-2</v>
      </c>
      <c r="V14" s="100">
        <f>IFERROR(R14/R11,"-")</f>
        <v>9.1666129136296196E-2</v>
      </c>
    </row>
    <row r="15" spans="1:22" ht="16.5" thickBot="1" x14ac:dyDescent="0.3">
      <c r="A15" s="144">
        <f>G15/$G$11</f>
        <v>0.18657347527609194</v>
      </c>
      <c r="B15" s="141" t="s">
        <v>65</v>
      </c>
      <c r="C15" s="142">
        <v>64346</v>
      </c>
      <c r="D15" s="142">
        <v>49886</v>
      </c>
      <c r="E15" s="142">
        <v>140724</v>
      </c>
      <c r="F15" s="142">
        <v>195215</v>
      </c>
      <c r="G15" s="142">
        <v>210028</v>
      </c>
      <c r="H15" s="142">
        <v>213012</v>
      </c>
      <c r="I15" s="143">
        <f t="shared" si="2"/>
        <v>1.4207629458929283E-2</v>
      </c>
      <c r="J15" s="142">
        <f t="shared" si="3"/>
        <v>2984</v>
      </c>
      <c r="K15" s="143">
        <f t="shared" si="0"/>
        <v>6.7536603252417629E-2</v>
      </c>
      <c r="L15" s="143">
        <f>H15/H11</f>
        <v>0.19863203390541731</v>
      </c>
      <c r="M15" s="142">
        <v>0</v>
      </c>
      <c r="N15" s="142">
        <v>13213</v>
      </c>
      <c r="O15" s="142">
        <v>26190</v>
      </c>
      <c r="P15" s="142">
        <v>30318</v>
      </c>
      <c r="Q15" s="142">
        <v>33127</v>
      </c>
      <c r="R15" s="142">
        <v>30758</v>
      </c>
      <c r="S15" s="143">
        <f t="shared" si="4"/>
        <v>-7.151266338636153E-2</v>
      </c>
      <c r="T15" s="142">
        <f t="shared" si="1"/>
        <v>-2369</v>
      </c>
      <c r="U15" s="143">
        <f t="shared" si="5"/>
        <v>6.6796802707299666E-2</v>
      </c>
      <c r="V15" s="143">
        <f>IFERROR(R15/R11,"-")</f>
        <v>0.19840030961749339</v>
      </c>
    </row>
    <row r="16" spans="1:22" ht="15.75" x14ac:dyDescent="0.25">
      <c r="A16" s="81"/>
      <c r="B16" s="134" t="s">
        <v>47</v>
      </c>
      <c r="C16" s="135">
        <v>249277</v>
      </c>
      <c r="D16" s="135">
        <v>123433</v>
      </c>
      <c r="E16" s="135">
        <v>692851</v>
      </c>
      <c r="F16" s="135">
        <v>750730</v>
      </c>
      <c r="G16" s="135">
        <v>796046</v>
      </c>
      <c r="H16" s="135">
        <v>823796</v>
      </c>
      <c r="I16" s="136">
        <f t="shared" si="2"/>
        <v>3.4859794534486621E-2</v>
      </c>
      <c r="J16" s="135">
        <f t="shared" si="3"/>
        <v>27750</v>
      </c>
      <c r="K16" s="136">
        <f t="shared" si="0"/>
        <v>0.26118896406272246</v>
      </c>
      <c r="L16" s="137">
        <f>H16/H16</f>
        <v>1</v>
      </c>
      <c r="M16" s="135">
        <v>0</v>
      </c>
      <c r="N16" s="135">
        <v>42074</v>
      </c>
      <c r="O16" s="135">
        <v>119732</v>
      </c>
      <c r="P16" s="135">
        <v>112830</v>
      </c>
      <c r="Q16" s="135">
        <v>121148</v>
      </c>
      <c r="R16" s="135">
        <v>127552</v>
      </c>
      <c r="S16" s="136">
        <f t="shared" si="4"/>
        <v>5.2860963449664844E-2</v>
      </c>
      <c r="T16" s="135">
        <f t="shared" si="1"/>
        <v>6404</v>
      </c>
      <c r="U16" s="136">
        <f t="shared" si="5"/>
        <v>0.24858774488635862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42517</v>
      </c>
      <c r="E17" s="139">
        <v>411014</v>
      </c>
      <c r="F17" s="139">
        <v>461407</v>
      </c>
      <c r="G17" s="139">
        <v>489154</v>
      </c>
      <c r="H17" s="139">
        <v>506756</v>
      </c>
      <c r="I17" s="140">
        <f t="shared" si="2"/>
        <v>3.5984577454135191E-2</v>
      </c>
      <c r="J17" s="139">
        <f t="shared" si="3"/>
        <v>17602</v>
      </c>
      <c r="K17" s="140">
        <f t="shared" si="0"/>
        <v>0.1606697224465389</v>
      </c>
      <c r="L17" s="140">
        <f>H17/H16</f>
        <v>0.61514743941461236</v>
      </c>
      <c r="M17" s="139">
        <v>0</v>
      </c>
      <c r="N17" s="139">
        <v>18560</v>
      </c>
      <c r="O17" s="139">
        <v>71116</v>
      </c>
      <c r="P17" s="139">
        <v>70310</v>
      </c>
      <c r="Q17" s="139">
        <v>76375</v>
      </c>
      <c r="R17" s="139">
        <v>79031</v>
      </c>
      <c r="S17" s="140">
        <f t="shared" si="4"/>
        <v>3.4775777414075337E-2</v>
      </c>
      <c r="T17" s="139">
        <f t="shared" si="1"/>
        <v>2656</v>
      </c>
      <c r="U17" s="140">
        <f t="shared" si="5"/>
        <v>0.15490742127944584</v>
      </c>
      <c r="V17" s="140">
        <f>IFERROR(R17/R16,"-")</f>
        <v>0.61959828148519824</v>
      </c>
    </row>
    <row r="18" spans="2:22" x14ac:dyDescent="0.25">
      <c r="B18" s="99" t="s">
        <v>142</v>
      </c>
      <c r="C18" s="53">
        <v>107490</v>
      </c>
      <c r="D18" s="53">
        <v>35251</v>
      </c>
      <c r="E18" s="53">
        <v>312053</v>
      </c>
      <c r="F18" s="53">
        <v>346111</v>
      </c>
      <c r="G18" s="53">
        <v>369040</v>
      </c>
      <c r="H18" s="53">
        <v>395948</v>
      </c>
      <c r="I18" s="100">
        <f t="shared" si="2"/>
        <v>7.2913505311077431E-2</v>
      </c>
      <c r="J18" s="53">
        <f t="shared" si="3"/>
        <v>26908</v>
      </c>
      <c r="K18" s="100">
        <f t="shared" si="0"/>
        <v>0.12553744852209384</v>
      </c>
      <c r="L18" s="100">
        <f>H18/H16</f>
        <v>0.48063841048026451</v>
      </c>
      <c r="M18" s="53">
        <v>0</v>
      </c>
      <c r="N18" s="53">
        <v>15934</v>
      </c>
      <c r="O18" s="53">
        <v>54466</v>
      </c>
      <c r="P18" s="53">
        <v>53655</v>
      </c>
      <c r="Q18" s="53">
        <v>57122</v>
      </c>
      <c r="R18" s="53">
        <v>63231</v>
      </c>
      <c r="S18" s="100">
        <f t="shared" si="4"/>
        <v>0.10694653548545219</v>
      </c>
      <c r="T18" s="53">
        <f t="shared" si="1"/>
        <v>6109</v>
      </c>
      <c r="U18" s="100">
        <f t="shared" si="5"/>
        <v>0.11821302359193098</v>
      </c>
      <c r="V18" s="100">
        <f>IFERROR(R18/R16,"-")</f>
        <v>0.49572723281485198</v>
      </c>
    </row>
    <row r="19" spans="2:22" x14ac:dyDescent="0.25">
      <c r="B19" s="99" t="s">
        <v>144</v>
      </c>
      <c r="C19" s="53">
        <v>39616</v>
      </c>
      <c r="D19" s="53">
        <v>7266</v>
      </c>
      <c r="E19" s="53">
        <v>98961</v>
      </c>
      <c r="F19" s="53">
        <v>115296</v>
      </c>
      <c r="G19" s="53">
        <v>120114</v>
      </c>
      <c r="H19" s="53">
        <v>110808</v>
      </c>
      <c r="I19" s="100">
        <f t="shared" si="2"/>
        <v>-7.7476397422448717E-2</v>
      </c>
      <c r="J19" s="53">
        <f t="shared" si="3"/>
        <v>-9306</v>
      </c>
      <c r="K19" s="100">
        <f t="shared" si="0"/>
        <v>3.5132273924445068E-2</v>
      </c>
      <c r="L19" s="100">
        <f>H19/H16</f>
        <v>0.13450902893434782</v>
      </c>
      <c r="M19" s="53">
        <v>0</v>
      </c>
      <c r="N19" s="53">
        <v>2626</v>
      </c>
      <c r="O19" s="53">
        <v>16650</v>
      </c>
      <c r="P19" s="53">
        <v>16655</v>
      </c>
      <c r="Q19" s="53">
        <v>19253</v>
      </c>
      <c r="R19" s="53">
        <v>15800</v>
      </c>
      <c r="S19" s="100">
        <f t="shared" si="4"/>
        <v>-0.17934867293408818</v>
      </c>
      <c r="T19" s="53">
        <f t="shared" si="1"/>
        <v>-3453</v>
      </c>
      <c r="U19" s="100">
        <f t="shared" si="5"/>
        <v>3.6694397687514875E-2</v>
      </c>
      <c r="V19" s="100">
        <f>IFERROR(R19/R16,"-")</f>
        <v>0.12387104867034621</v>
      </c>
    </row>
    <row r="20" spans="2:22" ht="16.5" thickBot="1" x14ac:dyDescent="0.3">
      <c r="B20" s="141" t="s">
        <v>65</v>
      </c>
      <c r="C20" s="142">
        <v>102171</v>
      </c>
      <c r="D20" s="142">
        <v>80916</v>
      </c>
      <c r="E20" s="142">
        <v>281837</v>
      </c>
      <c r="F20" s="142">
        <v>289323</v>
      </c>
      <c r="G20" s="142">
        <v>306892</v>
      </c>
      <c r="H20" s="142">
        <v>317040</v>
      </c>
      <c r="I20" s="143">
        <f t="shared" si="2"/>
        <v>3.3067007285950689E-2</v>
      </c>
      <c r="J20" s="142">
        <f t="shared" si="3"/>
        <v>10148</v>
      </c>
      <c r="K20" s="143">
        <f t="shared" si="0"/>
        <v>0.10051924161618352</v>
      </c>
      <c r="L20" s="143">
        <f>H20/H16</f>
        <v>0.38485256058538764</v>
      </c>
      <c r="M20" s="142">
        <v>0</v>
      </c>
      <c r="N20" s="142">
        <v>23514</v>
      </c>
      <c r="O20" s="142">
        <v>48616</v>
      </c>
      <c r="P20" s="142">
        <v>42520</v>
      </c>
      <c r="Q20" s="142">
        <v>44773</v>
      </c>
      <c r="R20" s="142">
        <v>48521</v>
      </c>
      <c r="S20" s="143">
        <f t="shared" si="4"/>
        <v>8.3711165211176386E-2</v>
      </c>
      <c r="T20" s="142">
        <f t="shared" si="1"/>
        <v>3748</v>
      </c>
      <c r="U20" s="143">
        <f t="shared" si="5"/>
        <v>9.368032360691278E-2</v>
      </c>
      <c r="V20" s="143">
        <f>IFERROR(R20/R16,"-")</f>
        <v>0.38040171851480181</v>
      </c>
    </row>
    <row r="21" spans="2:22" ht="15.75" x14ac:dyDescent="0.25">
      <c r="B21" s="134" t="s">
        <v>48</v>
      </c>
      <c r="C21" s="135">
        <v>10070</v>
      </c>
      <c r="D21" s="135">
        <v>6896</v>
      </c>
      <c r="E21" s="135">
        <v>19165</v>
      </c>
      <c r="F21" s="135">
        <v>30246</v>
      </c>
      <c r="G21" s="135">
        <v>25739</v>
      </c>
      <c r="H21" s="135">
        <v>24470</v>
      </c>
      <c r="I21" s="136">
        <f t="shared" si="2"/>
        <v>-4.9302614709196169E-2</v>
      </c>
      <c r="J21" s="135">
        <f t="shared" si="3"/>
        <v>-1269</v>
      </c>
      <c r="K21" s="136">
        <f t="shared" si="0"/>
        <v>7.7583454527757091E-3</v>
      </c>
      <c r="L21" s="137">
        <f>H21/H21</f>
        <v>1</v>
      </c>
      <c r="M21" s="135">
        <v>0</v>
      </c>
      <c r="N21" s="135">
        <v>1838</v>
      </c>
      <c r="O21" s="135">
        <v>2342</v>
      </c>
      <c r="P21" s="135">
        <v>2800</v>
      </c>
      <c r="Q21" s="135">
        <v>2508</v>
      </c>
      <c r="R21" s="135">
        <v>2685</v>
      </c>
      <c r="S21" s="136">
        <f t="shared" si="4"/>
        <v>7.0574162679425845E-2</v>
      </c>
      <c r="T21" s="135">
        <f t="shared" si="1"/>
        <v>177</v>
      </c>
      <c r="U21" s="136">
        <f t="shared" si="5"/>
        <v>6.1689770954693269E-3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6896</v>
      </c>
      <c r="E22" s="139">
        <v>19165</v>
      </c>
      <c r="F22" s="139">
        <v>29890</v>
      </c>
      <c r="G22" s="139">
        <v>25396</v>
      </c>
      <c r="H22" s="139">
        <v>24109</v>
      </c>
      <c r="I22" s="140">
        <f t="shared" si="2"/>
        <v>-5.0677272011340424E-2</v>
      </c>
      <c r="J22" s="139">
        <f t="shared" si="3"/>
        <v>-1287</v>
      </c>
      <c r="K22" s="140">
        <f t="shared" si="0"/>
        <v>7.6438884561082785E-3</v>
      </c>
      <c r="L22" s="140">
        <f>H22/H21</f>
        <v>0.9852472415202288</v>
      </c>
      <c r="M22" s="139">
        <v>0</v>
      </c>
      <c r="N22" s="139">
        <v>1838</v>
      </c>
      <c r="O22" s="139">
        <v>2342</v>
      </c>
      <c r="P22" s="139">
        <v>2765</v>
      </c>
      <c r="Q22" s="139">
        <v>2458</v>
      </c>
      <c r="R22" s="139">
        <v>2619</v>
      </c>
      <c r="S22" s="140">
        <f t="shared" si="4"/>
        <v>6.5500406834825053E-2</v>
      </c>
      <c r="T22" s="139">
        <f t="shared" si="1"/>
        <v>161</v>
      </c>
      <c r="U22" s="140">
        <f t="shared" si="5"/>
        <v>6.0918648817759602E-3</v>
      </c>
      <c r="V22" s="140">
        <f>IFERROR(R22/R21,"-")</f>
        <v>0.97541899441340785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19378</v>
      </c>
      <c r="E26" s="135">
        <v>91869</v>
      </c>
      <c r="F26" s="135">
        <v>109900</v>
      </c>
      <c r="G26" s="135">
        <v>133707</v>
      </c>
      <c r="H26" s="135">
        <v>111695</v>
      </c>
      <c r="I26" s="136">
        <f t="shared" si="2"/>
        <v>-0.16462862826927538</v>
      </c>
      <c r="J26" s="135">
        <f t="shared" si="3"/>
        <v>-22012</v>
      </c>
      <c r="K26" s="136">
        <f t="shared" si="0"/>
        <v>3.5413502057530973E-2</v>
      </c>
      <c r="L26" s="137">
        <f>H26/H26</f>
        <v>1</v>
      </c>
      <c r="M26" s="135">
        <v>0</v>
      </c>
      <c r="N26" s="135">
        <v>2379</v>
      </c>
      <c r="O26" s="135">
        <v>24503</v>
      </c>
      <c r="P26" s="135">
        <v>23244</v>
      </c>
      <c r="Q26" s="135">
        <v>16852</v>
      </c>
      <c r="R26" s="135">
        <v>17502</v>
      </c>
      <c r="S26" s="136">
        <f t="shared" si="4"/>
        <v>3.8571089484927601E-2</v>
      </c>
      <c r="T26" s="135">
        <f t="shared" si="1"/>
        <v>650</v>
      </c>
      <c r="U26" s="136">
        <f t="shared" si="5"/>
        <v>5.1211322716817512E-2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18908</v>
      </c>
      <c r="E27" s="139">
        <v>85891</v>
      </c>
      <c r="F27" s="139">
        <v>104931</v>
      </c>
      <c r="G27" s="139">
        <v>110305</v>
      </c>
      <c r="H27" s="139">
        <v>89955</v>
      </c>
      <c r="I27" s="140">
        <f t="shared" si="2"/>
        <v>-0.18448846380490458</v>
      </c>
      <c r="J27" s="139">
        <f t="shared" si="3"/>
        <v>-20350</v>
      </c>
      <c r="K27" s="140">
        <f t="shared" si="0"/>
        <v>2.8520717826090679E-2</v>
      </c>
      <c r="L27" s="140">
        <f>H27/H26</f>
        <v>0.80536281838936385</v>
      </c>
      <c r="M27" s="139">
        <v>0</v>
      </c>
      <c r="N27" s="139">
        <v>2305</v>
      </c>
      <c r="O27" s="139">
        <v>23736</v>
      </c>
      <c r="P27" s="139">
        <v>22490</v>
      </c>
      <c r="Q27" s="139">
        <v>13444</v>
      </c>
      <c r="R27" s="139">
        <v>14555</v>
      </c>
      <c r="S27" s="140">
        <f t="shared" si="4"/>
        <v>8.2639095507289539E-2</v>
      </c>
      <c r="T27" s="139">
        <f t="shared" si="1"/>
        <v>1111</v>
      </c>
      <c r="U27" s="140">
        <f t="shared" si="5"/>
        <v>4.9550105313251845E-2</v>
      </c>
      <c r="V27" s="140">
        <f>IFERROR(R27/R26,"-")</f>
        <v>0.83161924351502681</v>
      </c>
    </row>
    <row r="28" spans="2:22" x14ac:dyDescent="0.25">
      <c r="B28" s="99" t="s">
        <v>142</v>
      </c>
      <c r="C28" s="53">
        <v>21395</v>
      </c>
      <c r="D28" s="53">
        <v>18908</v>
      </c>
      <c r="E28" s="53">
        <v>0</v>
      </c>
      <c r="F28" s="53">
        <v>43778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2305</v>
      </c>
      <c r="O28" s="53">
        <v>0</v>
      </c>
      <c r="P28" s="53">
        <v>22490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4.9550105313251845E-2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111657</v>
      </c>
      <c r="E30" s="135">
        <v>395281</v>
      </c>
      <c r="F30" s="135">
        <v>453294</v>
      </c>
      <c r="G30" s="135">
        <v>524679</v>
      </c>
      <c r="H30" s="135">
        <v>537199</v>
      </c>
      <c r="I30" s="136">
        <f t="shared" si="2"/>
        <v>2.3862209084030361E-2</v>
      </c>
      <c r="J30" s="135">
        <f t="shared" si="3"/>
        <v>12520</v>
      </c>
      <c r="K30" s="136">
        <f t="shared" si="0"/>
        <v>0.17032183975830234</v>
      </c>
      <c r="L30" s="137">
        <f>H30/H30</f>
        <v>1</v>
      </c>
      <c r="M30" s="135">
        <v>0</v>
      </c>
      <c r="N30" s="135">
        <v>41575</v>
      </c>
      <c r="O30" s="135">
        <v>73949</v>
      </c>
      <c r="P30" s="135">
        <v>74357</v>
      </c>
      <c r="Q30" s="135">
        <v>90048</v>
      </c>
      <c r="R30" s="135">
        <v>93261</v>
      </c>
      <c r="S30" s="136">
        <f t="shared" si="4"/>
        <v>3.5680970149253755E-2</v>
      </c>
      <c r="T30" s="135">
        <f t="shared" si="1"/>
        <v>3213</v>
      </c>
      <c r="U30" s="136">
        <f t="shared" si="5"/>
        <v>0.16382379638850456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85300</v>
      </c>
      <c r="E31" s="139">
        <v>319384</v>
      </c>
      <c r="F31" s="139">
        <v>367814</v>
      </c>
      <c r="G31" s="139">
        <v>425017</v>
      </c>
      <c r="H31" s="139">
        <v>424894</v>
      </c>
      <c r="I31" s="140">
        <f t="shared" si="2"/>
        <v>-2.8940018869838546E-4</v>
      </c>
      <c r="J31" s="139">
        <f t="shared" si="3"/>
        <v>-123</v>
      </c>
      <c r="K31" s="140">
        <f t="shared" si="0"/>
        <v>0.13471493391138872</v>
      </c>
      <c r="L31" s="140">
        <f>H31/H30</f>
        <v>0.79094339341659237</v>
      </c>
      <c r="M31" s="139">
        <v>0</v>
      </c>
      <c r="N31" s="139">
        <v>34096</v>
      </c>
      <c r="O31" s="139">
        <v>58059</v>
      </c>
      <c r="P31" s="139">
        <v>61296</v>
      </c>
      <c r="Q31" s="139">
        <v>71595</v>
      </c>
      <c r="R31" s="139">
        <v>73291</v>
      </c>
      <c r="S31" s="140">
        <f t="shared" si="4"/>
        <v>2.3688805084153941E-2</v>
      </c>
      <c r="T31" s="139">
        <f t="shared" si="1"/>
        <v>1696</v>
      </c>
      <c r="U31" s="140">
        <f t="shared" si="5"/>
        <v>0.13504772144424568</v>
      </c>
      <c r="V31" s="140">
        <f>IFERROR(R31/R30,"-")</f>
        <v>0.78586976335231229</v>
      </c>
    </row>
    <row r="32" spans="2:22" x14ac:dyDescent="0.25">
      <c r="B32" s="99" t="s">
        <v>142</v>
      </c>
      <c r="C32" s="53">
        <v>93394</v>
      </c>
      <c r="D32" s="53">
        <v>58520</v>
      </c>
      <c r="E32" s="53">
        <v>259864</v>
      </c>
      <c r="F32" s="53">
        <v>307974</v>
      </c>
      <c r="G32" s="53">
        <v>357459</v>
      </c>
      <c r="H32" s="53">
        <v>351719</v>
      </c>
      <c r="I32" s="100">
        <f t="shared" si="2"/>
        <v>-1.6057785648144307E-2</v>
      </c>
      <c r="J32" s="53">
        <f t="shared" si="3"/>
        <v>-5740</v>
      </c>
      <c r="K32" s="100">
        <f t="shared" si="0"/>
        <v>0.11151440557028278</v>
      </c>
      <c r="L32" s="100">
        <f>H32/H30</f>
        <v>0.65472757767605672</v>
      </c>
      <c r="M32" s="53">
        <v>0</v>
      </c>
      <c r="N32" s="53">
        <v>27521</v>
      </c>
      <c r="O32" s="53">
        <v>49808</v>
      </c>
      <c r="P32" s="53">
        <v>51553</v>
      </c>
      <c r="Q32" s="53">
        <v>60327</v>
      </c>
      <c r="R32" s="53">
        <v>59858</v>
      </c>
      <c r="S32" s="100">
        <f t="shared" si="4"/>
        <v>-7.7742967493825699E-3</v>
      </c>
      <c r="T32" s="53">
        <f t="shared" si="1"/>
        <v>-469</v>
      </c>
      <c r="U32" s="100">
        <f t="shared" si="5"/>
        <v>0.11358188435811793</v>
      </c>
      <c r="V32" s="100">
        <f>IFERROR(R32/R30,"-")</f>
        <v>0.64183313496531236</v>
      </c>
    </row>
    <row r="33" spans="2:22" x14ac:dyDescent="0.25">
      <c r="B33" s="99" t="s">
        <v>144</v>
      </c>
      <c r="C33" s="53">
        <v>22825</v>
      </c>
      <c r="D33" s="53">
        <v>26780</v>
      </c>
      <c r="E33" s="53">
        <v>59520</v>
      </c>
      <c r="F33" s="53">
        <v>59840</v>
      </c>
      <c r="G33" s="53">
        <v>67558</v>
      </c>
      <c r="H33" s="53">
        <v>73175</v>
      </c>
      <c r="I33" s="100">
        <f t="shared" si="2"/>
        <v>8.3143373101631113E-2</v>
      </c>
      <c r="J33" s="53">
        <f t="shared" si="3"/>
        <v>5617</v>
      </c>
      <c r="K33" s="100">
        <f t="shared" si="0"/>
        <v>2.3200528341105947E-2</v>
      </c>
      <c r="L33" s="100">
        <f>H33/H30</f>
        <v>0.13621581574053562</v>
      </c>
      <c r="M33" s="53">
        <v>0</v>
      </c>
      <c r="N33" s="53">
        <v>6575</v>
      </c>
      <c r="O33" s="53">
        <v>8251</v>
      </c>
      <c r="P33" s="53">
        <v>9743</v>
      </c>
      <c r="Q33" s="53">
        <v>11268</v>
      </c>
      <c r="R33" s="53">
        <v>13433</v>
      </c>
      <c r="S33" s="100">
        <f t="shared" si="4"/>
        <v>0.19213702520411791</v>
      </c>
      <c r="T33" s="53">
        <f t="shared" si="1"/>
        <v>2165</v>
      </c>
      <c r="U33" s="100">
        <f t="shared" si="5"/>
        <v>2.1465837086127731E-2</v>
      </c>
      <c r="V33" s="100">
        <f>IFERROR(R33/R30,"-")</f>
        <v>0.14403662838699993</v>
      </c>
    </row>
    <row r="34" spans="2:22" ht="16.5" thickBot="1" x14ac:dyDescent="0.3">
      <c r="B34" s="141" t="s">
        <v>65</v>
      </c>
      <c r="C34" s="142">
        <v>26023</v>
      </c>
      <c r="D34" s="142">
        <v>26357</v>
      </c>
      <c r="E34" s="142">
        <v>75897</v>
      </c>
      <c r="F34" s="142">
        <v>85480</v>
      </c>
      <c r="G34" s="142">
        <v>99662</v>
      </c>
      <c r="H34" s="142">
        <v>112305</v>
      </c>
      <c r="I34" s="143">
        <f t="shared" si="2"/>
        <v>0.12685878268547701</v>
      </c>
      <c r="J34" s="142">
        <f t="shared" si="3"/>
        <v>12643</v>
      </c>
      <c r="K34" s="143">
        <f t="shared" si="0"/>
        <v>3.560690584691361E-2</v>
      </c>
      <c r="L34" s="143">
        <f>H34/H30</f>
        <v>0.20905660658340763</v>
      </c>
      <c r="M34" s="142">
        <v>0</v>
      </c>
      <c r="N34" s="142">
        <v>7479</v>
      </c>
      <c r="O34" s="142">
        <v>15890</v>
      </c>
      <c r="P34" s="142">
        <v>13061</v>
      </c>
      <c r="Q34" s="142">
        <v>18453</v>
      </c>
      <c r="R34" s="142">
        <v>19970</v>
      </c>
      <c r="S34" s="143">
        <f t="shared" si="4"/>
        <v>8.2208854928737862E-2</v>
      </c>
      <c r="T34" s="142">
        <f t="shared" si="1"/>
        <v>1517</v>
      </c>
      <c r="U34" s="143">
        <f t="shared" si="5"/>
        <v>2.8776074944258885E-2</v>
      </c>
      <c r="V34" s="143">
        <f>IFERROR(R34/R30,"-")</f>
        <v>0.21413023664768768</v>
      </c>
    </row>
    <row r="35" spans="2:22" ht="15.75" x14ac:dyDescent="0.25">
      <c r="B35" s="134" t="s">
        <v>51</v>
      </c>
      <c r="C35" s="135">
        <v>12754</v>
      </c>
      <c r="D35" s="135">
        <v>14230</v>
      </c>
      <c r="E35" s="135">
        <v>28946</v>
      </c>
      <c r="F35" s="135">
        <v>35023</v>
      </c>
      <c r="G35" s="135">
        <v>33791</v>
      </c>
      <c r="H35" s="135">
        <v>31909</v>
      </c>
      <c r="I35" s="136">
        <f t="shared" si="2"/>
        <v>-5.5695303483175973E-2</v>
      </c>
      <c r="J35" s="135">
        <f t="shared" si="3"/>
        <v>-1882</v>
      </c>
      <c r="K35" s="136">
        <f t="shared" si="0"/>
        <v>1.0116920517066617E-2</v>
      </c>
      <c r="L35" s="137">
        <f>H35/H35</f>
        <v>1</v>
      </c>
      <c r="M35" s="135">
        <v>0</v>
      </c>
      <c r="N35" s="135">
        <v>2428</v>
      </c>
      <c r="O35" s="135">
        <v>4275</v>
      </c>
      <c r="P35" s="135">
        <v>4340</v>
      </c>
      <c r="Q35" s="135">
        <v>4593</v>
      </c>
      <c r="R35" s="135">
        <v>3637</v>
      </c>
      <c r="S35" s="136">
        <f t="shared" si="4"/>
        <v>-0.20814282603962553</v>
      </c>
      <c r="T35" s="135">
        <f t="shared" si="1"/>
        <v>-956</v>
      </c>
      <c r="U35" s="136">
        <f t="shared" si="5"/>
        <v>9.5619144979774574E-3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14230</v>
      </c>
      <c r="E36" s="139">
        <v>28946</v>
      </c>
      <c r="F36" s="139">
        <v>35023</v>
      </c>
      <c r="G36" s="139">
        <v>33791</v>
      </c>
      <c r="H36" s="139">
        <v>31909</v>
      </c>
      <c r="I36" s="140">
        <f t="shared" si="2"/>
        <v>-5.5695303483175973E-2</v>
      </c>
      <c r="J36" s="139">
        <f t="shared" si="3"/>
        <v>-1882</v>
      </c>
      <c r="K36" s="140">
        <f t="shared" si="0"/>
        <v>1.0116920517066617E-2</v>
      </c>
      <c r="L36" s="140">
        <f>H36/H35</f>
        <v>1</v>
      </c>
      <c r="M36" s="139">
        <v>0</v>
      </c>
      <c r="N36" s="139">
        <v>2428</v>
      </c>
      <c r="O36" s="139">
        <v>4275</v>
      </c>
      <c r="P36" s="139">
        <v>4340</v>
      </c>
      <c r="Q36" s="139">
        <v>4593</v>
      </c>
      <c r="R36" s="139">
        <v>3637</v>
      </c>
      <c r="S36" s="140">
        <f t="shared" si="4"/>
        <v>-0.20814282603962553</v>
      </c>
      <c r="T36" s="139">
        <f t="shared" si="1"/>
        <v>-956</v>
      </c>
      <c r="U36" s="140">
        <f t="shared" si="5"/>
        <v>9.5619144979774574E-3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14735</v>
      </c>
      <c r="F37" s="53">
        <v>26674</v>
      </c>
      <c r="G37" s="53">
        <v>29212</v>
      </c>
      <c r="H37" s="53">
        <v>26934</v>
      </c>
      <c r="I37" s="100">
        <f t="shared" si="2"/>
        <v>-7.7981651376146766E-2</v>
      </c>
      <c r="J37" s="53">
        <f t="shared" si="3"/>
        <v>-2278</v>
      </c>
      <c r="K37" s="100">
        <f t="shared" si="0"/>
        <v>8.5395699397245988E-3</v>
      </c>
      <c r="L37" s="100">
        <f>H37/H35</f>
        <v>0.84408787489423043</v>
      </c>
      <c r="M37" s="53">
        <v>0</v>
      </c>
      <c r="N37" s="53">
        <v>0</v>
      </c>
      <c r="O37" s="53">
        <v>3890</v>
      </c>
      <c r="P37" s="53">
        <v>0</v>
      </c>
      <c r="Q37" s="53">
        <v>3932</v>
      </c>
      <c r="R37" s="53">
        <v>3156</v>
      </c>
      <c r="S37" s="100">
        <f t="shared" si="4"/>
        <v>-0.19735503560528989</v>
      </c>
      <c r="T37" s="53">
        <f t="shared" si="1"/>
        <v>-776</v>
      </c>
      <c r="U37" s="100">
        <f t="shared" si="5"/>
        <v>0</v>
      </c>
      <c r="V37" s="100">
        <f>IFERROR(R37/R35,"-")</f>
        <v>0.86774814407478695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1767</v>
      </c>
      <c r="F38" s="53">
        <v>4009</v>
      </c>
      <c r="G38" s="53">
        <v>4579</v>
      </c>
      <c r="H38" s="53">
        <v>4975</v>
      </c>
      <c r="I38" s="100">
        <f t="shared" si="2"/>
        <v>8.648176457741874E-2</v>
      </c>
      <c r="J38" s="53">
        <f t="shared" si="3"/>
        <v>396</v>
      </c>
      <c r="K38" s="100">
        <f t="shared" si="0"/>
        <v>1.5773505773420168E-3</v>
      </c>
      <c r="L38" s="100">
        <f>H38/H35</f>
        <v>0.15591212510576954</v>
      </c>
      <c r="M38" s="53">
        <v>0</v>
      </c>
      <c r="N38" s="53">
        <v>0</v>
      </c>
      <c r="O38" s="53">
        <v>385</v>
      </c>
      <c r="P38" s="53">
        <v>0</v>
      </c>
      <c r="Q38" s="53">
        <v>661</v>
      </c>
      <c r="R38" s="53">
        <v>481</v>
      </c>
      <c r="S38" s="100">
        <f t="shared" si="4"/>
        <v>-0.27231467473524962</v>
      </c>
      <c r="T38" s="53">
        <f t="shared" si="1"/>
        <v>-180</v>
      </c>
      <c r="U38" s="100">
        <f t="shared" si="5"/>
        <v>0</v>
      </c>
      <c r="V38" s="100">
        <f>IFERROR(R38/R35,"-")</f>
        <v>0.13225185592521307</v>
      </c>
    </row>
    <row r="39" spans="2:22" ht="15.75" x14ac:dyDescent="0.25">
      <c r="B39" s="134" t="s">
        <v>52</v>
      </c>
      <c r="C39" s="135">
        <v>36009</v>
      </c>
      <c r="D39" s="135">
        <v>43336</v>
      </c>
      <c r="E39" s="135">
        <v>107595</v>
      </c>
      <c r="F39" s="135">
        <v>148504</v>
      </c>
      <c r="G39" s="135">
        <v>138865</v>
      </c>
      <c r="H39" s="135">
        <v>154252</v>
      </c>
      <c r="I39" s="136">
        <f t="shared" si="2"/>
        <v>0.1108054585388687</v>
      </c>
      <c r="J39" s="135">
        <f t="shared" si="3"/>
        <v>15387</v>
      </c>
      <c r="K39" s="136">
        <f t="shared" si="0"/>
        <v>4.8906428393198149E-2</v>
      </c>
      <c r="L39" s="137">
        <f>H39/H39</f>
        <v>1</v>
      </c>
      <c r="M39" s="135">
        <v>0</v>
      </c>
      <c r="N39" s="135">
        <v>10658</v>
      </c>
      <c r="O39" s="135">
        <v>15515</v>
      </c>
      <c r="P39" s="135">
        <v>21748</v>
      </c>
      <c r="Q39" s="135">
        <v>20589</v>
      </c>
      <c r="R39" s="135">
        <v>25675</v>
      </c>
      <c r="S39" s="136">
        <f t="shared" si="4"/>
        <v>0.24702511049589582</v>
      </c>
      <c r="T39" s="135">
        <f t="shared" si="1"/>
        <v>5086</v>
      </c>
      <c r="U39" s="136">
        <f t="shared" si="5"/>
        <v>4.7915326382952469E-2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40119</v>
      </c>
      <c r="E40" s="139">
        <v>91892</v>
      </c>
      <c r="F40" s="139">
        <v>130179</v>
      </c>
      <c r="G40" s="139">
        <v>120964</v>
      </c>
      <c r="H40" s="139">
        <v>134965</v>
      </c>
      <c r="I40" s="140">
        <f t="shared" si="2"/>
        <v>0.11574518038424664</v>
      </c>
      <c r="J40" s="139">
        <f t="shared" si="3"/>
        <v>14001</v>
      </c>
      <c r="K40" s="140">
        <f t="shared" si="0"/>
        <v>4.2791381039390008E-2</v>
      </c>
      <c r="L40" s="140">
        <f>H40/H39</f>
        <v>0.87496434406036872</v>
      </c>
      <c r="M40" s="139">
        <v>0</v>
      </c>
      <c r="N40" s="139">
        <v>9745</v>
      </c>
      <c r="O40" s="139">
        <v>12286</v>
      </c>
      <c r="P40" s="139">
        <v>18317</v>
      </c>
      <c r="Q40" s="139">
        <v>17239</v>
      </c>
      <c r="R40" s="139">
        <v>22369</v>
      </c>
      <c r="S40" s="140">
        <f t="shared" si="4"/>
        <v>0.29758106618713387</v>
      </c>
      <c r="T40" s="139">
        <f t="shared" si="1"/>
        <v>5130</v>
      </c>
      <c r="U40" s="140">
        <f t="shared" si="5"/>
        <v>4.0356126234897025E-2</v>
      </c>
      <c r="V40" s="140">
        <f>IFERROR(R40/R39,"-")</f>
        <v>0.87123661148977605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1292</v>
      </c>
      <c r="E43" s="142">
        <v>15703</v>
      </c>
      <c r="F43" s="142">
        <v>18325</v>
      </c>
      <c r="G43" s="142">
        <v>17901</v>
      </c>
      <c r="H43" s="142">
        <v>19287</v>
      </c>
      <c r="I43" s="143">
        <f t="shared" si="2"/>
        <v>7.7425842131724432E-2</v>
      </c>
      <c r="J43" s="142">
        <f t="shared" si="3"/>
        <v>1386</v>
      </c>
      <c r="K43" s="143">
        <f t="shared" si="0"/>
        <v>6.1150473538081366E-3</v>
      </c>
      <c r="L43" s="143">
        <f>H43/H39</f>
        <v>0.12503565593963126</v>
      </c>
      <c r="M43" s="142">
        <v>0</v>
      </c>
      <c r="N43" s="142">
        <v>913</v>
      </c>
      <c r="O43" s="142">
        <v>3229</v>
      </c>
      <c r="P43" s="142">
        <v>3431</v>
      </c>
      <c r="Q43" s="142">
        <v>3350</v>
      </c>
      <c r="R43" s="142">
        <v>3306</v>
      </c>
      <c r="S43" s="143">
        <f t="shared" si="4"/>
        <v>-1.3134328358208935E-2</v>
      </c>
      <c r="T43" s="142">
        <f t="shared" si="1"/>
        <v>-44</v>
      </c>
      <c r="U43" s="143">
        <f t="shared" si="5"/>
        <v>7.5592001480554501E-3</v>
      </c>
      <c r="V43" s="143">
        <f>IFERROR(R43/R39,"-")</f>
        <v>0.12876338851022395</v>
      </c>
    </row>
    <row r="44" spans="2:22" ht="15.75" x14ac:dyDescent="0.25">
      <c r="B44" s="134" t="s">
        <v>53</v>
      </c>
      <c r="C44" s="135">
        <v>52853</v>
      </c>
      <c r="D44" s="135">
        <v>73201</v>
      </c>
      <c r="E44" s="135">
        <v>122504</v>
      </c>
      <c r="F44" s="135">
        <v>143386</v>
      </c>
      <c r="G44" s="135">
        <v>147042</v>
      </c>
      <c r="H44" s="135">
        <v>164634</v>
      </c>
      <c r="I44" s="136">
        <f t="shared" si="2"/>
        <v>0.11963928673440249</v>
      </c>
      <c r="J44" s="135">
        <f t="shared" si="3"/>
        <v>17592</v>
      </c>
      <c r="K44" s="136">
        <f t="shared" si="0"/>
        <v>5.2198097477412178E-2</v>
      </c>
      <c r="L44" s="137">
        <f>H44/H44</f>
        <v>1</v>
      </c>
      <c r="M44" s="135">
        <v>0</v>
      </c>
      <c r="N44" s="135">
        <v>14398</v>
      </c>
      <c r="O44" s="135">
        <v>18083</v>
      </c>
      <c r="P44" s="135">
        <v>16810</v>
      </c>
      <c r="Q44" s="135">
        <v>21632</v>
      </c>
      <c r="R44" s="135">
        <v>23873</v>
      </c>
      <c r="S44" s="136">
        <f t="shared" si="4"/>
        <v>0.10359652366863914</v>
      </c>
      <c r="T44" s="135">
        <f t="shared" si="1"/>
        <v>2241</v>
      </c>
      <c r="U44" s="136">
        <f t="shared" si="5"/>
        <v>3.7035894633871212E-2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73201</v>
      </c>
      <c r="E45" s="139">
        <v>122504</v>
      </c>
      <c r="F45" s="139">
        <v>143386</v>
      </c>
      <c r="G45" s="139">
        <v>147042</v>
      </c>
      <c r="H45" s="139">
        <v>164634</v>
      </c>
      <c r="I45" s="140">
        <f t="shared" si="2"/>
        <v>0.11963928673440249</v>
      </c>
      <c r="J45" s="139">
        <f t="shared" si="3"/>
        <v>17592</v>
      </c>
      <c r="K45" s="140">
        <f t="shared" si="0"/>
        <v>5.2198097477412178E-2</v>
      </c>
      <c r="L45" s="140">
        <f>H45/H44</f>
        <v>1</v>
      </c>
      <c r="M45" s="139">
        <v>0</v>
      </c>
      <c r="N45" s="139">
        <v>14398</v>
      </c>
      <c r="O45" s="139">
        <v>18083</v>
      </c>
      <c r="P45" s="139">
        <v>16810</v>
      </c>
      <c r="Q45" s="139">
        <v>21632</v>
      </c>
      <c r="R45" s="139">
        <v>23873</v>
      </c>
      <c r="S45" s="140">
        <f t="shared" si="4"/>
        <v>0.10359652366863914</v>
      </c>
      <c r="T45" s="139">
        <f t="shared" si="1"/>
        <v>2241</v>
      </c>
      <c r="U45" s="140">
        <f t="shared" si="5"/>
        <v>3.7035894633871212E-2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44870</v>
      </c>
      <c r="E46" s="53">
        <v>74963</v>
      </c>
      <c r="F46" s="53">
        <v>85594</v>
      </c>
      <c r="G46" s="53">
        <v>85051</v>
      </c>
      <c r="H46" s="53">
        <v>108263</v>
      </c>
      <c r="I46" s="100">
        <f t="shared" si="2"/>
        <v>0.27291860178010841</v>
      </c>
      <c r="J46" s="53">
        <f t="shared" si="3"/>
        <v>23212</v>
      </c>
      <c r="K46" s="100">
        <f t="shared" si="0"/>
        <v>3.4325367950709298E-2</v>
      </c>
      <c r="L46" s="100">
        <f>H46/H44</f>
        <v>0.65759806601309567</v>
      </c>
      <c r="M46" s="53">
        <v>0</v>
      </c>
      <c r="N46" s="53">
        <v>10003</v>
      </c>
      <c r="O46" s="53">
        <v>10838</v>
      </c>
      <c r="P46" s="53">
        <v>10021</v>
      </c>
      <c r="Q46" s="53">
        <v>12572</v>
      </c>
      <c r="R46" s="53">
        <v>16611</v>
      </c>
      <c r="S46" s="100">
        <f t="shared" si="4"/>
        <v>0.32126948775055686</v>
      </c>
      <c r="T46" s="53">
        <f t="shared" si="1"/>
        <v>4039</v>
      </c>
      <c r="U46" s="100">
        <f t="shared" si="5"/>
        <v>2.2078328383463616E-2</v>
      </c>
      <c r="V46" s="100">
        <f>IFERROR(R46/R44,"-")</f>
        <v>0.69580697859506557</v>
      </c>
    </row>
    <row r="47" spans="2:22" ht="15.75" thickBot="1" x14ac:dyDescent="0.3">
      <c r="B47" s="99" t="s">
        <v>144</v>
      </c>
      <c r="C47" s="53">
        <v>26561</v>
      </c>
      <c r="D47" s="53">
        <v>28331</v>
      </c>
      <c r="E47" s="53">
        <v>47541</v>
      </c>
      <c r="F47" s="53">
        <v>57792</v>
      </c>
      <c r="G47" s="53">
        <v>61991</v>
      </c>
      <c r="H47" s="53">
        <v>56371</v>
      </c>
      <c r="I47" s="100">
        <f t="shared" si="2"/>
        <v>-9.0658321369231021E-2</v>
      </c>
      <c r="J47" s="53">
        <f t="shared" si="3"/>
        <v>-5620</v>
      </c>
      <c r="K47" s="100">
        <f t="shared" si="0"/>
        <v>1.787272952670288E-2</v>
      </c>
      <c r="L47" s="100">
        <f>H47/H44</f>
        <v>0.34240193398690427</v>
      </c>
      <c r="M47" s="53">
        <v>0</v>
      </c>
      <c r="N47" s="53">
        <v>4395</v>
      </c>
      <c r="O47" s="53">
        <v>7245</v>
      </c>
      <c r="P47" s="53">
        <v>6789</v>
      </c>
      <c r="Q47" s="53">
        <v>9060</v>
      </c>
      <c r="R47" s="53">
        <v>7262</v>
      </c>
      <c r="S47" s="100">
        <f t="shared" si="4"/>
        <v>-0.19845474613686531</v>
      </c>
      <c r="T47" s="53">
        <f t="shared" si="1"/>
        <v>-1798</v>
      </c>
      <c r="U47" s="100">
        <f t="shared" si="5"/>
        <v>1.4957566250407592E-2</v>
      </c>
      <c r="V47" s="100">
        <f>IFERROR(R47/R44,"-")</f>
        <v>0.30419302140493443</v>
      </c>
    </row>
    <row r="48" spans="2:22" ht="15.75" x14ac:dyDescent="0.25">
      <c r="B48" s="134" t="s">
        <v>54</v>
      </c>
      <c r="C48" s="135">
        <v>52299</v>
      </c>
      <c r="D48" s="135">
        <v>44078</v>
      </c>
      <c r="E48" s="135">
        <v>145637</v>
      </c>
      <c r="F48" s="135">
        <v>157637</v>
      </c>
      <c r="G48" s="135">
        <v>167315</v>
      </c>
      <c r="H48" s="135">
        <v>162934</v>
      </c>
      <c r="I48" s="136">
        <f t="shared" si="2"/>
        <v>-2.6184143681080574E-2</v>
      </c>
      <c r="J48" s="135">
        <f t="shared" si="3"/>
        <v>-4381</v>
      </c>
      <c r="K48" s="136">
        <f t="shared" si="0"/>
        <v>5.1659103310280237E-2</v>
      </c>
      <c r="L48" s="137">
        <f>H48/H48</f>
        <v>1</v>
      </c>
      <c r="M48" s="135">
        <v>0</v>
      </c>
      <c r="N48" s="135">
        <v>10219</v>
      </c>
      <c r="O48" s="135">
        <v>23111</v>
      </c>
      <c r="P48" s="135">
        <v>24276</v>
      </c>
      <c r="Q48" s="135">
        <v>24893</v>
      </c>
      <c r="R48" s="135">
        <v>26869</v>
      </c>
      <c r="S48" s="136">
        <f t="shared" si="4"/>
        <v>7.937974530992653E-2</v>
      </c>
      <c r="T48" s="135">
        <f t="shared" si="1"/>
        <v>1976</v>
      </c>
      <c r="U48" s="136">
        <f t="shared" si="5"/>
        <v>5.3485031417719063E-2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35882</v>
      </c>
      <c r="E49" s="139">
        <v>119890</v>
      </c>
      <c r="F49" s="139">
        <v>130450</v>
      </c>
      <c r="G49" s="139">
        <v>138513</v>
      </c>
      <c r="H49" s="139">
        <v>132273</v>
      </c>
      <c r="I49" s="140">
        <f t="shared" si="2"/>
        <v>-4.5049923111910029E-2</v>
      </c>
      <c r="J49" s="139">
        <f t="shared" si="3"/>
        <v>-6240</v>
      </c>
      <c r="K49" s="140">
        <f t="shared" si="0"/>
        <v>4.1937867922966957E-2</v>
      </c>
      <c r="L49" s="140">
        <f>H49/H48</f>
        <v>0.81181950974014017</v>
      </c>
      <c r="M49" s="139">
        <v>0</v>
      </c>
      <c r="N49" s="139">
        <v>8286</v>
      </c>
      <c r="O49" s="139">
        <v>18743</v>
      </c>
      <c r="P49" s="139">
        <v>20245</v>
      </c>
      <c r="Q49" s="139">
        <v>20528</v>
      </c>
      <c r="R49" s="139">
        <v>21605</v>
      </c>
      <c r="S49" s="140">
        <f t="shared" si="4"/>
        <v>5.2464925954793351E-2</v>
      </c>
      <c r="T49" s="139">
        <f t="shared" si="1"/>
        <v>1077</v>
      </c>
      <c r="U49" s="140">
        <f t="shared" si="5"/>
        <v>4.4603907606348761E-2</v>
      </c>
      <c r="V49" s="140">
        <f>IFERROR(R49/R48,"-")</f>
        <v>0.80408649372883245</v>
      </c>
    </row>
    <row r="50" spans="2:22" x14ac:dyDescent="0.25">
      <c r="B50" s="99" t="s">
        <v>142</v>
      </c>
      <c r="C50" s="53">
        <v>32534</v>
      </c>
      <c r="D50" s="53">
        <v>5496</v>
      </c>
      <c r="E50" s="53">
        <v>91426</v>
      </c>
      <c r="F50" s="53">
        <v>103284</v>
      </c>
      <c r="G50" s="53">
        <v>107994</v>
      </c>
      <c r="H50" s="53">
        <v>102981</v>
      </c>
      <c r="I50" s="100">
        <f t="shared" si="2"/>
        <v>-4.6419245513639629E-2</v>
      </c>
      <c r="J50" s="53">
        <f t="shared" si="3"/>
        <v>-5013</v>
      </c>
      <c r="K50" s="100">
        <f t="shared" si="0"/>
        <v>3.26506813678911E-2</v>
      </c>
      <c r="L50" s="100">
        <f>H50/H48</f>
        <v>0.63204119459413011</v>
      </c>
      <c r="M50" s="53">
        <v>0</v>
      </c>
      <c r="N50" s="53">
        <v>5496</v>
      </c>
      <c r="O50" s="53">
        <v>13798</v>
      </c>
      <c r="P50" s="53">
        <v>15626</v>
      </c>
      <c r="Q50" s="53">
        <v>15688</v>
      </c>
      <c r="R50" s="53">
        <v>16895</v>
      </c>
      <c r="S50" s="100">
        <f t="shared" si="4"/>
        <v>7.693778684344732E-2</v>
      </c>
      <c r="T50" s="53">
        <f t="shared" si="1"/>
        <v>1207</v>
      </c>
      <c r="U50" s="100">
        <f t="shared" si="5"/>
        <v>3.4427298604929893E-2</v>
      </c>
      <c r="V50" s="100">
        <f>IFERROR(R50/R48,"-")</f>
        <v>0.62879154415869587</v>
      </c>
    </row>
    <row r="51" spans="2:22" x14ac:dyDescent="0.25">
      <c r="B51" s="99" t="s">
        <v>144</v>
      </c>
      <c r="C51" s="53">
        <v>6753</v>
      </c>
      <c r="D51" s="53">
        <v>2790</v>
      </c>
      <c r="E51" s="53">
        <v>28464</v>
      </c>
      <c r="F51" s="53">
        <v>27166</v>
      </c>
      <c r="G51" s="53">
        <v>30519</v>
      </c>
      <c r="H51" s="53">
        <v>29292</v>
      </c>
      <c r="I51" s="100">
        <f t="shared" si="2"/>
        <v>-4.0204462793669515E-2</v>
      </c>
      <c r="J51" s="53">
        <f t="shared" si="3"/>
        <v>-1227</v>
      </c>
      <c r="K51" s="100">
        <f t="shared" si="0"/>
        <v>9.287186555075851E-3</v>
      </c>
      <c r="L51" s="100">
        <f>H51/H48</f>
        <v>0.17977831514601003</v>
      </c>
      <c r="M51" s="53">
        <v>0</v>
      </c>
      <c r="N51" s="53">
        <v>2790</v>
      </c>
      <c r="O51" s="53">
        <v>4945</v>
      </c>
      <c r="P51" s="53">
        <v>4619</v>
      </c>
      <c r="Q51" s="53">
        <v>4840</v>
      </c>
      <c r="R51" s="53">
        <v>4710</v>
      </c>
      <c r="S51" s="100">
        <f t="shared" si="4"/>
        <v>-2.6859504132231371E-2</v>
      </c>
      <c r="T51" s="53">
        <f t="shared" si="1"/>
        <v>-130</v>
      </c>
      <c r="U51" s="100">
        <f t="shared" si="5"/>
        <v>1.0176609001418865E-2</v>
      </c>
      <c r="V51" s="100">
        <f>IFERROR(R51/R48,"-")</f>
        <v>0.17529494957013658</v>
      </c>
    </row>
    <row r="52" spans="2:22" ht="16.5" thickBot="1" x14ac:dyDescent="0.3">
      <c r="B52" s="141" t="s">
        <v>65</v>
      </c>
      <c r="C52" s="142">
        <v>13012</v>
      </c>
      <c r="D52" s="142">
        <v>8196</v>
      </c>
      <c r="E52" s="142">
        <v>25747</v>
      </c>
      <c r="F52" s="142">
        <v>27187</v>
      </c>
      <c r="G52" s="142">
        <v>28802</v>
      </c>
      <c r="H52" s="142">
        <v>30661</v>
      </c>
      <c r="I52" s="143">
        <f t="shared" si="2"/>
        <v>6.4544128879938878E-2</v>
      </c>
      <c r="J52" s="142">
        <f t="shared" si="3"/>
        <v>1859</v>
      </c>
      <c r="K52" s="143">
        <f t="shared" si="0"/>
        <v>9.7212353873132821E-3</v>
      </c>
      <c r="L52" s="143">
        <f>H52/H48</f>
        <v>0.18818049025985983</v>
      </c>
      <c r="M52" s="142">
        <v>0</v>
      </c>
      <c r="N52" s="142">
        <v>1933</v>
      </c>
      <c r="O52" s="142">
        <v>4368</v>
      </c>
      <c r="P52" s="142">
        <v>4031</v>
      </c>
      <c r="Q52" s="142">
        <v>4365</v>
      </c>
      <c r="R52" s="142">
        <v>5264</v>
      </c>
      <c r="S52" s="143">
        <f t="shared" si="4"/>
        <v>0.20595647193585331</v>
      </c>
      <c r="T52" s="142">
        <f t="shared" si="1"/>
        <v>899</v>
      </c>
      <c r="U52" s="143">
        <f t="shared" si="5"/>
        <v>8.8811238113703055E-3</v>
      </c>
      <c r="V52" s="143">
        <f>IFERROR(R52/R48,"-")</f>
        <v>0.19591350627116752</v>
      </c>
    </row>
    <row r="53" spans="2:22" ht="15.75" x14ac:dyDescent="0.25">
      <c r="B53" s="134" t="s">
        <v>55</v>
      </c>
      <c r="C53" s="135">
        <f t="shared" ref="C53:H56" si="6">C6-C11-C16-C21-C26-C30-C35-C39-C44-C48</f>
        <v>125383</v>
      </c>
      <c r="D53" s="135">
        <f t="shared" si="6"/>
        <v>27544</v>
      </c>
      <c r="E53" s="135">
        <f t="shared" si="6"/>
        <v>61917</v>
      </c>
      <c r="F53" s="135">
        <f t="shared" si="6"/>
        <v>68546</v>
      </c>
      <c r="G53" s="135">
        <f t="shared" si="6"/>
        <v>73521</v>
      </c>
      <c r="H53" s="135">
        <f t="shared" si="6"/>
        <v>70739</v>
      </c>
      <c r="I53" s="136">
        <f t="shared" si="2"/>
        <v>-3.7839528842099512E-2</v>
      </c>
      <c r="J53" s="135">
        <f t="shared" si="3"/>
        <v>-2782</v>
      </c>
      <c r="K53" s="136">
        <f t="shared" si="0"/>
        <v>2.242818140514511E-2</v>
      </c>
      <c r="L53" s="137">
        <f>H53/H53</f>
        <v>1</v>
      </c>
      <c r="M53" s="135">
        <v>0</v>
      </c>
      <c r="N53" s="135">
        <v>5251</v>
      </c>
      <c r="O53" s="135">
        <v>9064</v>
      </c>
      <c r="P53" s="135">
        <v>9508</v>
      </c>
      <c r="Q53" s="135">
        <v>11740</v>
      </c>
      <c r="R53" s="135">
        <v>11247</v>
      </c>
      <c r="S53" s="136">
        <f t="shared" si="4"/>
        <v>-4.199318568994892E-2</v>
      </c>
      <c r="T53" s="135">
        <f t="shared" si="1"/>
        <v>-493</v>
      </c>
      <c r="U53" s="136">
        <f t="shared" si="5"/>
        <v>2.0948083651329413E-2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92678</v>
      </c>
      <c r="D54" s="139">
        <f t="shared" si="6"/>
        <v>29252</v>
      </c>
      <c r="E54" s="139">
        <f t="shared" si="6"/>
        <v>60084</v>
      </c>
      <c r="F54" s="139">
        <f t="shared" si="6"/>
        <v>63322</v>
      </c>
      <c r="G54" s="139">
        <f t="shared" si="6"/>
        <v>67211</v>
      </c>
      <c r="H54" s="139">
        <f t="shared" si="6"/>
        <v>63669</v>
      </c>
      <c r="I54" s="140">
        <f t="shared" si="2"/>
        <v>-5.2699706893216902E-2</v>
      </c>
      <c r="J54" s="139">
        <f t="shared" si="3"/>
        <v>-3542</v>
      </c>
      <c r="K54" s="140">
        <f t="shared" si="0"/>
        <v>2.018659978066108E-2</v>
      </c>
      <c r="L54" s="140">
        <f>H54/H53</f>
        <v>0.90005513224670974</v>
      </c>
      <c r="M54" s="139">
        <v>0</v>
      </c>
      <c r="N54" s="139">
        <v>5197</v>
      </c>
      <c r="O54" s="139">
        <v>8593</v>
      </c>
      <c r="P54" s="139">
        <v>8768</v>
      </c>
      <c r="Q54" s="139">
        <v>10729</v>
      </c>
      <c r="R54" s="139">
        <v>9938</v>
      </c>
      <c r="S54" s="140">
        <f t="shared" si="4"/>
        <v>-7.3725417093857715E-2</v>
      </c>
      <c r="T54" s="139">
        <f t="shared" si="1"/>
        <v>-791</v>
      </c>
      <c r="U54" s="140">
        <f t="shared" si="5"/>
        <v>1.9317711133241093E-2</v>
      </c>
      <c r="V54" s="140">
        <f>IFERROR(R54/R53,"-")</f>
        <v>0.88361340801991639</v>
      </c>
    </row>
    <row r="55" spans="2:22" x14ac:dyDescent="0.25">
      <c r="B55" s="99" t="s">
        <v>142</v>
      </c>
      <c r="C55" s="53">
        <f t="shared" si="6"/>
        <v>76595</v>
      </c>
      <c r="D55" s="53">
        <f t="shared" si="6"/>
        <v>85484</v>
      </c>
      <c r="E55" s="53">
        <f t="shared" si="6"/>
        <v>223164</v>
      </c>
      <c r="F55" s="53">
        <f t="shared" si="6"/>
        <v>216610</v>
      </c>
      <c r="G55" s="53">
        <f t="shared" si="6"/>
        <v>258534</v>
      </c>
      <c r="H55" s="53">
        <f t="shared" si="6"/>
        <v>241529</v>
      </c>
      <c r="I55" s="100">
        <f t="shared" si="2"/>
        <v>-6.5774714350917085E-2</v>
      </c>
      <c r="J55" s="53">
        <f t="shared" si="3"/>
        <v>-17005</v>
      </c>
      <c r="K55" s="100">
        <f t="shared" si="0"/>
        <v>7.6578071878359799E-2</v>
      </c>
      <c r="L55" s="100">
        <f>H55/H53</f>
        <v>3.4143683116809682</v>
      </c>
      <c r="M55" s="53">
        <v>0</v>
      </c>
      <c r="N55" s="53">
        <v>3938</v>
      </c>
      <c r="O55" s="53">
        <v>6114</v>
      </c>
      <c r="P55" s="53">
        <v>6892</v>
      </c>
      <c r="Q55" s="53">
        <v>7693</v>
      </c>
      <c r="R55" s="53">
        <v>7160</v>
      </c>
      <c r="S55" s="100">
        <f t="shared" si="4"/>
        <v>-6.9283764461198438E-2</v>
      </c>
      <c r="T55" s="53">
        <f t="shared" si="1"/>
        <v>-533</v>
      </c>
      <c r="U55" s="100">
        <f t="shared" si="5"/>
        <v>1.5184496479276643E-2</v>
      </c>
      <c r="V55" s="100">
        <f>IFERROR(R55/R53,"-")</f>
        <v>0.63661420823330661</v>
      </c>
    </row>
    <row r="56" spans="2:22" x14ac:dyDescent="0.25">
      <c r="B56" s="99" t="s">
        <v>144</v>
      </c>
      <c r="C56" s="53">
        <f t="shared" si="6"/>
        <v>24275</v>
      </c>
      <c r="D56" s="53">
        <f t="shared" si="6"/>
        <v>29146</v>
      </c>
      <c r="E56" s="53">
        <f t="shared" si="6"/>
        <v>46312</v>
      </c>
      <c r="F56" s="53">
        <f t="shared" si="6"/>
        <v>72274</v>
      </c>
      <c r="G56" s="53">
        <f t="shared" si="6"/>
        <v>65342</v>
      </c>
      <c r="H56" s="53">
        <f t="shared" si="6"/>
        <v>71169</v>
      </c>
      <c r="I56" s="100">
        <f t="shared" si="2"/>
        <v>8.9176945915337757E-2</v>
      </c>
      <c r="J56" s="53">
        <f t="shared" si="3"/>
        <v>5827</v>
      </c>
      <c r="K56" s="100">
        <f t="shared" si="0"/>
        <v>2.256451522389025E-2</v>
      </c>
      <c r="L56" s="100">
        <f>H56/H53</f>
        <v>1.0060786836115863</v>
      </c>
      <c r="M56" s="53">
        <v>0</v>
      </c>
      <c r="N56" s="53">
        <v>1259</v>
      </c>
      <c r="O56" s="53">
        <v>2479</v>
      </c>
      <c r="P56" s="53">
        <v>1876</v>
      </c>
      <c r="Q56" s="53">
        <v>3036</v>
      </c>
      <c r="R56" s="53">
        <v>2778</v>
      </c>
      <c r="S56" s="100">
        <f t="shared" si="4"/>
        <v>-8.4980237154150151E-2</v>
      </c>
      <c r="T56" s="53">
        <f t="shared" si="1"/>
        <v>-258</v>
      </c>
      <c r="U56" s="100">
        <f t="shared" si="5"/>
        <v>4.1332146539644491E-3</v>
      </c>
      <c r="V56" s="100">
        <f>IFERROR(R56/R53,"-")</f>
        <v>0.24699919978660975</v>
      </c>
    </row>
    <row r="57" spans="2:22" ht="15.75" x14ac:dyDescent="0.25">
      <c r="B57" s="141" t="s">
        <v>65</v>
      </c>
      <c r="C57" s="142">
        <f>C53-C54</f>
        <v>32705</v>
      </c>
      <c r="D57" s="142">
        <f t="shared" ref="D57:H57" si="7">D53-D54</f>
        <v>-1708</v>
      </c>
      <c r="E57" s="142">
        <f t="shared" si="7"/>
        <v>1833</v>
      </c>
      <c r="F57" s="142">
        <f t="shared" si="7"/>
        <v>5224</v>
      </c>
      <c r="G57" s="142">
        <f t="shared" si="7"/>
        <v>6310</v>
      </c>
      <c r="H57" s="142">
        <f t="shared" si="7"/>
        <v>7070</v>
      </c>
      <c r="I57" s="143">
        <f t="shared" si="2"/>
        <v>0.12044374009508707</v>
      </c>
      <c r="J57" s="142">
        <f t="shared" si="3"/>
        <v>760</v>
      </c>
      <c r="K57" s="143">
        <f t="shared" si="0"/>
        <v>2.2415816244840321E-3</v>
      </c>
      <c r="L57" s="143">
        <f>H57/H53</f>
        <v>9.994486775329027E-2</v>
      </c>
      <c r="M57" s="142">
        <v>0</v>
      </c>
      <c r="N57" s="142">
        <v>128</v>
      </c>
      <c r="O57" s="142">
        <v>1238</v>
      </c>
      <c r="P57" s="142">
        <v>1494</v>
      </c>
      <c r="Q57" s="142">
        <v>4419</v>
      </c>
      <c r="R57" s="142">
        <v>4256</v>
      </c>
      <c r="S57" s="143">
        <f t="shared" si="4"/>
        <v>-3.6886173342385198E-2</v>
      </c>
      <c r="T57" s="142">
        <f t="shared" si="1"/>
        <v>-163</v>
      </c>
      <c r="U57" s="143">
        <f t="shared" si="5"/>
        <v>3.2915899216539907E-3</v>
      </c>
      <c r="V57" s="143">
        <f>IFERROR(R57/R53,"-")</f>
        <v>0.37841202098337334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C0C47-EB8F-4DAC-97EB-A92701B7CBC3}">
  <sheetPr>
    <tabColor theme="7" tint="0.79998168889431442"/>
    <pageSetUpPr fitToPage="1"/>
  </sheetPr>
  <dimension ref="A1:W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264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53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220415</v>
      </c>
      <c r="P8" s="159">
        <v>103516</v>
      </c>
      <c r="Q8" s="159">
        <v>164258</v>
      </c>
      <c r="R8" s="159">
        <v>229131</v>
      </c>
      <c r="S8" s="159">
        <v>239109</v>
      </c>
      <c r="T8" s="159">
        <v>250871</v>
      </c>
      <c r="U8" s="160">
        <f>IFERROR(T8/S8-1,"-")</f>
        <v>4.9190954752853289E-2</v>
      </c>
      <c r="V8" s="159">
        <f>T8-S8</f>
        <v>11762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120142</v>
      </c>
      <c r="P9" s="162">
        <v>61571</v>
      </c>
      <c r="Q9" s="162">
        <v>104557</v>
      </c>
      <c r="R9" s="162">
        <v>134886</v>
      </c>
      <c r="S9" s="162">
        <v>146430</v>
      </c>
      <c r="T9" s="162">
        <v>156566</v>
      </c>
      <c r="U9" s="163">
        <f>IFERROR(T9/S9-1,"-")</f>
        <v>6.9220788089872309E-2</v>
      </c>
      <c r="V9" s="162">
        <f t="shared" ref="V9:V19" si="2">T9-S9</f>
        <v>10136</v>
      </c>
      <c r="W9" s="163">
        <f>T9/T$8</f>
        <v>0.6240896715842007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61076</v>
      </c>
      <c r="P10" s="166">
        <v>27791</v>
      </c>
      <c r="Q10" s="166">
        <v>53247</v>
      </c>
      <c r="R10" s="166">
        <v>69865</v>
      </c>
      <c r="S10" s="166">
        <v>66121</v>
      </c>
      <c r="T10" s="166">
        <v>75793</v>
      </c>
      <c r="U10" s="167">
        <f>IFERROR(T10/S10-1,"-")</f>
        <v>0.14627727953297742</v>
      </c>
      <c r="V10" s="166">
        <f t="shared" si="2"/>
        <v>9672</v>
      </c>
      <c r="W10" s="167">
        <f>T10/T$8</f>
        <v>0.30211941595481345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59066</v>
      </c>
      <c r="P11" s="166">
        <v>33780</v>
      </c>
      <c r="Q11" s="166">
        <v>51310</v>
      </c>
      <c r="R11" s="166">
        <v>65021</v>
      </c>
      <c r="S11" s="166">
        <v>80309</v>
      </c>
      <c r="T11" s="166">
        <v>80773</v>
      </c>
      <c r="U11" s="167">
        <f>IFERROR(T11/S11-1,"-")</f>
        <v>5.7776836967213807E-3</v>
      </c>
      <c r="V11" s="166">
        <f t="shared" si="2"/>
        <v>464</v>
      </c>
      <c r="W11" s="167">
        <f>T11/T$8</f>
        <v>0.32197025562938719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100273</v>
      </c>
      <c r="P12" s="162">
        <v>41945</v>
      </c>
      <c r="Q12" s="162">
        <v>59701</v>
      </c>
      <c r="R12" s="162">
        <v>94245</v>
      </c>
      <c r="S12" s="162">
        <v>92679</v>
      </c>
      <c r="T12" s="162">
        <v>94305</v>
      </c>
      <c r="U12" s="163">
        <f>IFERROR(T12/S12-1,"-")</f>
        <v>1.7544427540219454E-2</v>
      </c>
      <c r="V12" s="162">
        <f t="shared" si="2"/>
        <v>1626</v>
      </c>
      <c r="W12" s="163">
        <f>T12/T$8</f>
        <v>0.37591032841579936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10460</v>
      </c>
      <c r="P13" s="166">
        <v>3941</v>
      </c>
      <c r="Q13" s="166">
        <v>3336</v>
      </c>
      <c r="R13" s="166">
        <v>9917</v>
      </c>
      <c r="S13" s="166">
        <v>11646</v>
      </c>
      <c r="T13" s="166">
        <v>10656</v>
      </c>
      <c r="U13" s="167">
        <f t="shared" ref="U13:U20" si="4">IFERROR(T13/S13-1,"-")</f>
        <v>-8.5007727975270453E-2</v>
      </c>
      <c r="V13" s="166">
        <f t="shared" si="2"/>
        <v>-990</v>
      </c>
      <c r="W13" s="167">
        <f t="shared" ref="W13:W20" si="5">T13/T$8</f>
        <v>4.2476013568726559E-2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9550</v>
      </c>
      <c r="P14" s="166">
        <v>4053</v>
      </c>
      <c r="Q14" s="166">
        <v>7314</v>
      </c>
      <c r="R14" s="166">
        <v>11261</v>
      </c>
      <c r="S14" s="166">
        <v>13316</v>
      </c>
      <c r="T14" s="166">
        <v>13127</v>
      </c>
      <c r="U14" s="167">
        <f t="shared" si="4"/>
        <v>-1.4193451486932962E-2</v>
      </c>
      <c r="V14" s="166">
        <f t="shared" si="2"/>
        <v>-189</v>
      </c>
      <c r="W14" s="167">
        <f t="shared" si="5"/>
        <v>5.2325697270708849E-2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6709</v>
      </c>
      <c r="P15" s="166">
        <v>2906</v>
      </c>
      <c r="Q15" s="166">
        <v>7134</v>
      </c>
      <c r="R15" s="166">
        <v>8524</v>
      </c>
      <c r="S15" s="166">
        <v>8756</v>
      </c>
      <c r="T15" s="166">
        <v>8567</v>
      </c>
      <c r="U15" s="167">
        <f t="shared" si="4"/>
        <v>-2.1585198720877163E-2</v>
      </c>
      <c r="V15" s="166">
        <f t="shared" si="2"/>
        <v>-189</v>
      </c>
      <c r="W15" s="167">
        <f t="shared" si="5"/>
        <v>3.4149024797605142E-2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1866</v>
      </c>
      <c r="P16" s="166">
        <v>784</v>
      </c>
      <c r="Q16" s="166">
        <v>1333</v>
      </c>
      <c r="R16" s="166">
        <v>2573</v>
      </c>
      <c r="S16" s="166">
        <v>2637</v>
      </c>
      <c r="T16" s="166">
        <v>2356</v>
      </c>
      <c r="U16" s="167">
        <f t="shared" si="4"/>
        <v>-0.10656048540007579</v>
      </c>
      <c r="V16" s="166">
        <f t="shared" si="2"/>
        <v>-281</v>
      </c>
      <c r="W16" s="167">
        <f t="shared" si="5"/>
        <v>9.3912807777702476E-3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1484</v>
      </c>
      <c r="P17" s="166">
        <v>812</v>
      </c>
      <c r="Q17" s="166">
        <v>1357</v>
      </c>
      <c r="R17" s="166">
        <v>1836</v>
      </c>
      <c r="S17" s="166">
        <v>1934</v>
      </c>
      <c r="T17" s="166">
        <v>2091</v>
      </c>
      <c r="U17" s="167">
        <f t="shared" si="4"/>
        <v>8.1178903826266913E-2</v>
      </c>
      <c r="V17" s="166">
        <f t="shared" si="2"/>
        <v>157</v>
      </c>
      <c r="W17" s="167">
        <f t="shared" si="5"/>
        <v>8.3349609958903188E-3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1623</v>
      </c>
      <c r="P18" s="166">
        <v>678</v>
      </c>
      <c r="Q18" s="166">
        <v>555</v>
      </c>
      <c r="R18" s="166">
        <v>1075</v>
      </c>
      <c r="S18" s="166">
        <v>1341</v>
      </c>
      <c r="T18" s="166">
        <v>1334</v>
      </c>
      <c r="U18" s="167">
        <f t="shared" si="4"/>
        <v>-5.2199850857569396E-3</v>
      </c>
      <c r="V18" s="166">
        <f t="shared" si="2"/>
        <v>-7</v>
      </c>
      <c r="W18" s="167">
        <f t="shared" si="5"/>
        <v>5.3174739208597249E-3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2681</v>
      </c>
      <c r="P19" s="166">
        <v>1097</v>
      </c>
      <c r="Q19" s="166">
        <v>919</v>
      </c>
      <c r="R19" s="166">
        <v>1885</v>
      </c>
      <c r="S19" s="166">
        <v>2455</v>
      </c>
      <c r="T19" s="166">
        <v>2493</v>
      </c>
      <c r="U19" s="167">
        <f t="shared" si="4"/>
        <v>1.5478615071283119E-2</v>
      </c>
      <c r="V19" s="166">
        <f t="shared" si="2"/>
        <v>38</v>
      </c>
      <c r="W19" s="167">
        <f t="shared" si="5"/>
        <v>9.9373781744402506E-3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65900</v>
      </c>
      <c r="P20" s="171">
        <f t="shared" si="7"/>
        <v>27674</v>
      </c>
      <c r="Q20" s="171">
        <f t="shared" si="7"/>
        <v>37753</v>
      </c>
      <c r="R20" s="171">
        <f t="shared" si="7"/>
        <v>57174</v>
      </c>
      <c r="S20" s="171">
        <f t="shared" si="7"/>
        <v>50594</v>
      </c>
      <c r="T20" s="171">
        <f t="shared" si="7"/>
        <v>53681</v>
      </c>
      <c r="U20" s="172">
        <f t="shared" si="4"/>
        <v>6.1015140135193935E-2</v>
      </c>
      <c r="V20" s="171">
        <f>T20-S20</f>
        <v>3087</v>
      </c>
      <c r="W20" s="172">
        <f t="shared" si="5"/>
        <v>0.21397849890979825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9D85F-A3E2-4611-B582-89358CFB6A35}">
  <sheetPr>
    <tabColor theme="7" tint="0.79998168889431442"/>
  </sheetPr>
  <dimension ref="A1:T165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264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263</v>
      </c>
      <c r="D9" s="174" t="s">
        <v>228</v>
      </c>
      <c r="E9" s="174" t="s">
        <v>229</v>
      </c>
      <c r="F9" s="174" t="s">
        <v>230</v>
      </c>
      <c r="G9" s="174" t="s">
        <v>231</v>
      </c>
      <c r="H9" s="174" t="s">
        <v>232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263</v>
      </c>
      <c r="O9" s="174" t="s">
        <v>228</v>
      </c>
      <c r="P9" s="174" t="s">
        <v>229</v>
      </c>
      <c r="Q9" s="174" t="s">
        <v>230</v>
      </c>
      <c r="R9" s="174" t="s">
        <v>231</v>
      </c>
      <c r="S9" s="174" t="s">
        <v>232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53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96087</v>
      </c>
      <c r="D11" s="178">
        <v>224964</v>
      </c>
      <c r="E11" s="178">
        <v>455417</v>
      </c>
      <c r="F11" s="178">
        <v>453884</v>
      </c>
      <c r="G11" s="178">
        <v>480798</v>
      </c>
      <c r="H11" s="178">
        <v>487331</v>
      </c>
      <c r="I11" s="179">
        <f t="shared" ref="I11:I23" si="0">IFERROR(H11/G11-1,"-")</f>
        <v>1.358782690443805E-2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14398</v>
      </c>
      <c r="P11" s="178">
        <v>18083</v>
      </c>
      <c r="Q11" s="178">
        <v>16810</v>
      </c>
      <c r="R11" s="178">
        <v>21632</v>
      </c>
      <c r="S11" s="179">
        <f t="shared" ref="S11:S23" si="1">IFERROR(R11/Q11-1,"-")</f>
        <v>0.28685306365258767</v>
      </c>
      <c r="T11" s="179">
        <f>R11/R11</f>
        <v>1</v>
      </c>
    </row>
    <row r="12" spans="1:20" x14ac:dyDescent="0.25">
      <c r="B12" s="161" t="s">
        <v>99</v>
      </c>
      <c r="C12" s="162">
        <v>45962</v>
      </c>
      <c r="D12" s="162">
        <v>111387</v>
      </c>
      <c r="E12" s="162">
        <v>135433</v>
      </c>
      <c r="F12" s="162">
        <v>123126</v>
      </c>
      <c r="G12" s="162">
        <v>121556</v>
      </c>
      <c r="H12" s="162">
        <v>129677</v>
      </c>
      <c r="I12" s="163">
        <f t="shared" si="0"/>
        <v>6.6808713679291865E-2</v>
      </c>
      <c r="J12" s="163">
        <f>H12/H11</f>
        <v>0.26609634929852605</v>
      </c>
      <c r="K12" s="81"/>
      <c r="L12" s="81"/>
      <c r="M12" s="161" t="s">
        <v>99</v>
      </c>
      <c r="N12" s="162">
        <v>0</v>
      </c>
      <c r="O12" s="162">
        <v>9928</v>
      </c>
      <c r="P12" s="162">
        <v>12525</v>
      </c>
      <c r="Q12" s="162">
        <v>11727</v>
      </c>
      <c r="R12" s="162">
        <v>16297</v>
      </c>
      <c r="S12" s="163">
        <f t="shared" si="1"/>
        <v>0.38969898524771884</v>
      </c>
      <c r="T12" s="163">
        <f>R12/R11</f>
        <v>0.75337463017751483</v>
      </c>
    </row>
    <row r="13" spans="1:20" x14ac:dyDescent="0.25">
      <c r="B13" s="165" t="s">
        <v>105</v>
      </c>
      <c r="C13" s="166">
        <v>23644</v>
      </c>
      <c r="D13" s="166">
        <v>51146</v>
      </c>
      <c r="E13" s="166">
        <v>64498</v>
      </c>
      <c r="F13" s="166">
        <v>56467</v>
      </c>
      <c r="G13" s="166">
        <v>54129</v>
      </c>
      <c r="H13" s="166">
        <v>55340</v>
      </c>
      <c r="I13" s="167">
        <f t="shared" si="0"/>
        <v>2.2372480555709506E-2</v>
      </c>
      <c r="J13" s="167">
        <f>H13/H11</f>
        <v>0.1135573152539034</v>
      </c>
      <c r="K13" s="81"/>
      <c r="L13" s="81"/>
      <c r="M13" s="165" t="s">
        <v>105</v>
      </c>
      <c r="N13" s="166">
        <v>0</v>
      </c>
      <c r="O13" s="166">
        <v>4603</v>
      </c>
      <c r="P13" s="166">
        <v>7285</v>
      </c>
      <c r="Q13" s="166">
        <v>4487</v>
      </c>
      <c r="R13" s="166">
        <v>9878</v>
      </c>
      <c r="S13" s="167">
        <f t="shared" si="1"/>
        <v>1.2014709159794963</v>
      </c>
      <c r="T13" s="167">
        <f>R13/R11</f>
        <v>0.45663831360946744</v>
      </c>
    </row>
    <row r="14" spans="1:20" x14ac:dyDescent="0.25">
      <c r="B14" s="165" t="s">
        <v>102</v>
      </c>
      <c r="C14" s="166">
        <v>22318</v>
      </c>
      <c r="D14" s="166">
        <v>60241</v>
      </c>
      <c r="E14" s="166">
        <v>70935</v>
      </c>
      <c r="F14" s="166">
        <v>66659</v>
      </c>
      <c r="G14" s="166">
        <v>67427</v>
      </c>
      <c r="H14" s="166">
        <v>74337</v>
      </c>
      <c r="I14" s="167">
        <f t="shared" si="0"/>
        <v>0.10248120189241705</v>
      </c>
      <c r="J14" s="167">
        <f>H14/H11</f>
        <v>0.15253903404462266</v>
      </c>
      <c r="K14" s="81"/>
      <c r="L14" s="81"/>
      <c r="M14" s="165" t="s">
        <v>102</v>
      </c>
      <c r="N14" s="166">
        <v>0</v>
      </c>
      <c r="O14" s="166">
        <v>5325</v>
      </c>
      <c r="P14" s="166">
        <v>5240</v>
      </c>
      <c r="Q14" s="166">
        <v>7240</v>
      </c>
      <c r="R14" s="166">
        <v>6419</v>
      </c>
      <c r="S14" s="167">
        <f t="shared" si="1"/>
        <v>-0.11339779005524864</v>
      </c>
      <c r="T14" s="167">
        <f>R14/R11</f>
        <v>0.29673631656804733</v>
      </c>
    </row>
    <row r="15" spans="1:20" x14ac:dyDescent="0.25">
      <c r="B15" s="161" t="s">
        <v>109</v>
      </c>
      <c r="C15" s="162">
        <v>50125</v>
      </c>
      <c r="D15" s="162">
        <v>113577</v>
      </c>
      <c r="E15" s="162">
        <v>319984</v>
      </c>
      <c r="F15" s="162">
        <v>330758</v>
      </c>
      <c r="G15" s="162">
        <v>359242</v>
      </c>
      <c r="H15" s="162">
        <v>357654</v>
      </c>
      <c r="I15" s="163">
        <f t="shared" si="0"/>
        <v>-4.4204185479426172E-3</v>
      </c>
      <c r="J15" s="163">
        <f>H15/H11</f>
        <v>0.7339036507014739</v>
      </c>
      <c r="K15" s="81"/>
      <c r="L15" s="81"/>
      <c r="M15" s="161" t="s">
        <v>109</v>
      </c>
      <c r="N15" s="162">
        <v>0</v>
      </c>
      <c r="O15" s="162">
        <v>4470</v>
      </c>
      <c r="P15" s="162">
        <v>5558</v>
      </c>
      <c r="Q15" s="162">
        <v>5083</v>
      </c>
      <c r="R15" s="162">
        <v>5335</v>
      </c>
      <c r="S15" s="163">
        <f t="shared" si="1"/>
        <v>4.9577021444029201E-2</v>
      </c>
      <c r="T15" s="163">
        <f>R15/R11</f>
        <v>0.2466253698224852</v>
      </c>
    </row>
    <row r="16" spans="1:20" x14ac:dyDescent="0.25">
      <c r="B16" s="165" t="s">
        <v>112</v>
      </c>
      <c r="C16" s="166">
        <v>18443</v>
      </c>
      <c r="D16" s="166">
        <v>17629</v>
      </c>
      <c r="E16" s="166">
        <v>165818</v>
      </c>
      <c r="F16" s="166">
        <v>169874</v>
      </c>
      <c r="G16" s="166">
        <v>185055</v>
      </c>
      <c r="H16" s="166">
        <v>185252</v>
      </c>
      <c r="I16" s="167">
        <f t="shared" si="0"/>
        <v>1.0645483775093556E-3</v>
      </c>
      <c r="J16" s="167">
        <f>H16/H11</f>
        <v>0.38013588300354378</v>
      </c>
      <c r="K16" s="81"/>
      <c r="L16" s="81"/>
      <c r="M16" s="165" t="s">
        <v>112</v>
      </c>
      <c r="N16" s="166">
        <v>0</v>
      </c>
      <c r="O16" s="166">
        <v>174</v>
      </c>
      <c r="P16" s="166">
        <v>730</v>
      </c>
      <c r="Q16" s="166">
        <v>662</v>
      </c>
      <c r="R16" s="166">
        <v>605</v>
      </c>
      <c r="S16" s="167">
        <f t="shared" si="1"/>
        <v>-8.6102719033232633E-2</v>
      </c>
      <c r="T16" s="167">
        <f>R16/R11</f>
        <v>2.7967825443786981E-2</v>
      </c>
    </row>
    <row r="17" spans="1:20" x14ac:dyDescent="0.25">
      <c r="B17" s="165" t="s">
        <v>115</v>
      </c>
      <c r="C17" s="166">
        <v>7854</v>
      </c>
      <c r="D17" s="166">
        <v>18480</v>
      </c>
      <c r="E17" s="166">
        <v>26193</v>
      </c>
      <c r="F17" s="166">
        <v>26813</v>
      </c>
      <c r="G17" s="166">
        <v>27620</v>
      </c>
      <c r="H17" s="166">
        <v>26267</v>
      </c>
      <c r="I17" s="167">
        <f t="shared" si="0"/>
        <v>-4.8986241853729129E-2</v>
      </c>
      <c r="J17" s="167">
        <f>H17/H11</f>
        <v>5.3899710874128676E-2</v>
      </c>
      <c r="K17" s="81"/>
      <c r="L17" s="81"/>
      <c r="M17" s="165" t="s">
        <v>115</v>
      </c>
      <c r="N17" s="166">
        <v>0</v>
      </c>
      <c r="O17" s="166">
        <v>460</v>
      </c>
      <c r="P17" s="166">
        <v>456</v>
      </c>
      <c r="Q17" s="166">
        <v>509</v>
      </c>
      <c r="R17" s="166">
        <v>495</v>
      </c>
      <c r="S17" s="167">
        <f t="shared" si="1"/>
        <v>-2.7504911591355596E-2</v>
      </c>
      <c r="T17" s="167">
        <f>R17/R11</f>
        <v>2.288276627218935E-2</v>
      </c>
    </row>
    <row r="18" spans="1:20" x14ac:dyDescent="0.25">
      <c r="B18" s="165" t="s">
        <v>118</v>
      </c>
      <c r="C18" s="166">
        <v>1663</v>
      </c>
      <c r="D18" s="166">
        <v>11943</v>
      </c>
      <c r="E18" s="166">
        <v>15278</v>
      </c>
      <c r="F18" s="166">
        <v>16278</v>
      </c>
      <c r="G18" s="166">
        <v>17707</v>
      </c>
      <c r="H18" s="166">
        <v>19118</v>
      </c>
      <c r="I18" s="167">
        <f t="shared" si="0"/>
        <v>7.9685999887050274E-2</v>
      </c>
      <c r="J18" s="167">
        <f>H18/H11</f>
        <v>3.9230009993207901E-2</v>
      </c>
      <c r="K18" s="81"/>
      <c r="L18" s="81"/>
      <c r="M18" s="165" t="s">
        <v>118</v>
      </c>
      <c r="N18" s="166">
        <v>0</v>
      </c>
      <c r="O18" s="166">
        <v>577</v>
      </c>
      <c r="P18" s="166">
        <v>405</v>
      </c>
      <c r="Q18" s="166">
        <v>479</v>
      </c>
      <c r="R18" s="166">
        <v>436</v>
      </c>
      <c r="S18" s="167">
        <f t="shared" si="1"/>
        <v>-8.9770354906054228E-2</v>
      </c>
      <c r="T18" s="167">
        <f>R18/R11</f>
        <v>2.0155325443786981E-2</v>
      </c>
    </row>
    <row r="19" spans="1:20" x14ac:dyDescent="0.25">
      <c r="B19" s="165" t="s">
        <v>125</v>
      </c>
      <c r="C19" s="166">
        <v>3109</v>
      </c>
      <c r="D19" s="166">
        <v>7761</v>
      </c>
      <c r="E19" s="166">
        <v>15218</v>
      </c>
      <c r="F19" s="166">
        <v>14552</v>
      </c>
      <c r="G19" s="166">
        <v>16518</v>
      </c>
      <c r="H19" s="166">
        <v>15790</v>
      </c>
      <c r="I19" s="167">
        <f t="shared" si="0"/>
        <v>-4.407313234047705E-2</v>
      </c>
      <c r="J19" s="167">
        <f>H19/H11</f>
        <v>3.2400975928065318E-2</v>
      </c>
      <c r="K19" s="81"/>
      <c r="L19" s="81"/>
      <c r="M19" s="165" t="s">
        <v>125</v>
      </c>
      <c r="N19" s="166">
        <v>0</v>
      </c>
      <c r="O19" s="166">
        <v>133</v>
      </c>
      <c r="P19" s="166">
        <v>98</v>
      </c>
      <c r="Q19" s="166">
        <v>303</v>
      </c>
      <c r="R19" s="166">
        <v>146</v>
      </c>
      <c r="S19" s="167">
        <f t="shared" si="1"/>
        <v>-0.51815181518151809</v>
      </c>
      <c r="T19" s="167">
        <f>R19/R11</f>
        <v>6.7492603550295856E-3</v>
      </c>
    </row>
    <row r="20" spans="1:20" x14ac:dyDescent="0.25">
      <c r="B20" s="165" t="s">
        <v>121</v>
      </c>
      <c r="C20" s="166">
        <v>3812</v>
      </c>
      <c r="D20" s="166">
        <v>8901</v>
      </c>
      <c r="E20" s="166">
        <v>14155</v>
      </c>
      <c r="F20" s="166">
        <v>15668</v>
      </c>
      <c r="G20" s="166">
        <v>15572</v>
      </c>
      <c r="H20" s="166">
        <v>13755</v>
      </c>
      <c r="I20" s="167">
        <f t="shared" si="0"/>
        <v>-0.11668379142049834</v>
      </c>
      <c r="J20" s="167">
        <f>H20/H11</f>
        <v>2.8225169340756077E-2</v>
      </c>
      <c r="K20" s="81"/>
      <c r="L20" s="81"/>
      <c r="M20" s="165" t="s">
        <v>121</v>
      </c>
      <c r="N20" s="166">
        <v>0</v>
      </c>
      <c r="O20" s="166">
        <v>83</v>
      </c>
      <c r="P20" s="166">
        <v>109</v>
      </c>
      <c r="Q20" s="166">
        <v>135</v>
      </c>
      <c r="R20" s="166">
        <v>123</v>
      </c>
      <c r="S20" s="167">
        <f t="shared" si="1"/>
        <v>-8.8888888888888906E-2</v>
      </c>
      <c r="T20" s="167">
        <f>R20/R11</f>
        <v>5.686020710059172E-3</v>
      </c>
    </row>
    <row r="21" spans="1:20" x14ac:dyDescent="0.25">
      <c r="B21" s="165" t="s">
        <v>130</v>
      </c>
      <c r="C21" s="166">
        <v>88</v>
      </c>
      <c r="D21" s="166">
        <v>1270</v>
      </c>
      <c r="E21" s="166">
        <v>2101</v>
      </c>
      <c r="F21" s="166">
        <v>1389</v>
      </c>
      <c r="G21" s="166">
        <v>2173</v>
      </c>
      <c r="H21" s="166">
        <v>2052</v>
      </c>
      <c r="I21" s="167">
        <f t="shared" si="0"/>
        <v>-5.5683387022549491E-2</v>
      </c>
      <c r="J21" s="167">
        <f>H21/H11</f>
        <v>4.2106904752621938E-3</v>
      </c>
      <c r="K21" s="81"/>
      <c r="L21" s="81"/>
      <c r="M21" s="165" t="s">
        <v>130</v>
      </c>
      <c r="N21" s="166">
        <v>0</v>
      </c>
      <c r="O21" s="166">
        <v>27</v>
      </c>
      <c r="P21" s="166">
        <v>30</v>
      </c>
      <c r="Q21" s="166">
        <v>25</v>
      </c>
      <c r="R21" s="166">
        <v>46</v>
      </c>
      <c r="S21" s="167">
        <f t="shared" si="1"/>
        <v>0.84000000000000008</v>
      </c>
      <c r="T21" s="167">
        <f>R21/R11</f>
        <v>2.1264792899408284E-3</v>
      </c>
    </row>
    <row r="22" spans="1:20" x14ac:dyDescent="0.25">
      <c r="A22" s="169"/>
      <c r="B22" s="165" t="s">
        <v>133</v>
      </c>
      <c r="C22" s="166">
        <v>58</v>
      </c>
      <c r="D22" s="166">
        <v>216</v>
      </c>
      <c r="E22" s="166">
        <v>648</v>
      </c>
      <c r="F22" s="166">
        <v>860</v>
      </c>
      <c r="G22" s="166">
        <v>563</v>
      </c>
      <c r="H22" s="166">
        <v>475</v>
      </c>
      <c r="I22" s="167">
        <f t="shared" si="0"/>
        <v>-0.15630550621669625</v>
      </c>
      <c r="J22" s="167">
        <f>H22/H11</f>
        <v>9.7469686927365593E-4</v>
      </c>
      <c r="K22" s="81"/>
      <c r="L22" s="81"/>
      <c r="M22" s="165" t="s">
        <v>133</v>
      </c>
      <c r="N22" s="166">
        <v>0</v>
      </c>
      <c r="O22" s="166">
        <v>25</v>
      </c>
      <c r="P22" s="166">
        <v>26</v>
      </c>
      <c r="Q22" s="166">
        <v>39</v>
      </c>
      <c r="R22" s="166">
        <v>47</v>
      </c>
      <c r="S22" s="167">
        <f t="shared" si="1"/>
        <v>0.20512820512820507</v>
      </c>
      <c r="T22" s="167">
        <f>R22/R11</f>
        <v>2.1727071005917158E-3</v>
      </c>
    </row>
    <row r="23" spans="1:20" x14ac:dyDescent="0.25">
      <c r="B23" s="170" t="s">
        <v>147</v>
      </c>
      <c r="C23" s="171">
        <f t="shared" ref="C23:H23" si="2">C15-SUM(C16:C22)</f>
        <v>15098</v>
      </c>
      <c r="D23" s="171">
        <f t="shared" si="2"/>
        <v>47377</v>
      </c>
      <c r="E23" s="171">
        <f t="shared" si="2"/>
        <v>80573</v>
      </c>
      <c r="F23" s="171">
        <f t="shared" si="2"/>
        <v>85324</v>
      </c>
      <c r="G23" s="171">
        <f t="shared" si="2"/>
        <v>94034</v>
      </c>
      <c r="H23" s="171">
        <f t="shared" si="2"/>
        <v>94945</v>
      </c>
      <c r="I23" s="172">
        <f t="shared" si="0"/>
        <v>9.6879851968436625E-3</v>
      </c>
      <c r="J23" s="172">
        <f>H23/H11</f>
        <v>0.19482651421723635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2991</v>
      </c>
      <c r="P23" s="171">
        <f>P15-SUM(P16:P22)</f>
        <v>3704</v>
      </c>
      <c r="Q23" s="171">
        <f>Q15-SUM(Q16:Q22)</f>
        <v>2931</v>
      </c>
      <c r="R23" s="171">
        <f>R15-SUM(R16:R22)</f>
        <v>3437</v>
      </c>
      <c r="S23" s="172">
        <f t="shared" si="1"/>
        <v>0.17263732514500174</v>
      </c>
      <c r="T23" s="172">
        <f>R23/R11</f>
        <v>0.15888498520710059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94144</v>
      </c>
      <c r="E25" s="178">
        <v>164843</v>
      </c>
      <c r="F25" s="178">
        <v>163971</v>
      </c>
      <c r="G25" s="178">
        <v>166795</v>
      </c>
      <c r="H25" s="178">
        <v>155030</v>
      </c>
      <c r="I25" s="179">
        <f t="shared" ref="I25:I37" si="3">IFERROR(H25/G25-1,"-")</f>
        <v>-7.0535687520609125E-2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41599</v>
      </c>
      <c r="E26" s="162">
        <v>30318</v>
      </c>
      <c r="F26" s="162">
        <v>23211</v>
      </c>
      <c r="G26" s="162">
        <v>19632</v>
      </c>
      <c r="H26" s="162">
        <v>17558</v>
      </c>
      <c r="I26" s="163">
        <f t="shared" si="3"/>
        <v>-0.1056438467807661</v>
      </c>
      <c r="J26" s="163">
        <f>H26/H25</f>
        <v>0.11325549893568987</v>
      </c>
    </row>
    <row r="27" spans="1:20" x14ac:dyDescent="0.25">
      <c r="B27" s="165" t="s">
        <v>105</v>
      </c>
      <c r="C27" s="166">
        <v>0</v>
      </c>
      <c r="D27" s="166">
        <v>19460</v>
      </c>
      <c r="E27" s="166">
        <v>12391</v>
      </c>
      <c r="F27" s="166">
        <v>9771</v>
      </c>
      <c r="G27" s="166">
        <v>8054</v>
      </c>
      <c r="H27" s="166">
        <v>8557</v>
      </c>
      <c r="I27" s="167">
        <f t="shared" si="3"/>
        <v>6.2453439284827494E-2</v>
      </c>
      <c r="J27" s="167">
        <f>H27/H25</f>
        <v>5.5195768560923696E-2</v>
      </c>
    </row>
    <row r="28" spans="1:20" x14ac:dyDescent="0.25">
      <c r="B28" s="165" t="s">
        <v>102</v>
      </c>
      <c r="C28" s="166">
        <v>0</v>
      </c>
      <c r="D28" s="166">
        <v>22139</v>
      </c>
      <c r="E28" s="166">
        <v>17927</v>
      </c>
      <c r="F28" s="166">
        <v>13440</v>
      </c>
      <c r="G28" s="166">
        <v>11578</v>
      </c>
      <c r="H28" s="166">
        <v>9001</v>
      </c>
      <c r="I28" s="167">
        <f t="shared" si="3"/>
        <v>-0.22257730177923651</v>
      </c>
      <c r="J28" s="167">
        <f>H28/H25</f>
        <v>5.8059730374766173E-2</v>
      </c>
    </row>
    <row r="29" spans="1:20" x14ac:dyDescent="0.25">
      <c r="B29" s="161" t="s">
        <v>109</v>
      </c>
      <c r="C29" s="162">
        <v>0</v>
      </c>
      <c r="D29" s="162">
        <v>52545</v>
      </c>
      <c r="E29" s="162">
        <v>134525</v>
      </c>
      <c r="F29" s="162">
        <v>140760</v>
      </c>
      <c r="G29" s="162">
        <v>147163</v>
      </c>
      <c r="H29" s="162">
        <v>137472</v>
      </c>
      <c r="I29" s="163">
        <f t="shared" si="3"/>
        <v>-6.5852150336701443E-2</v>
      </c>
      <c r="J29" s="163">
        <f>H29/H25</f>
        <v>0.88674450106431013</v>
      </c>
    </row>
    <row r="30" spans="1:20" x14ac:dyDescent="0.25">
      <c r="B30" s="165" t="s">
        <v>112</v>
      </c>
      <c r="C30" s="166">
        <v>0</v>
      </c>
      <c r="D30" s="166">
        <v>9512</v>
      </c>
      <c r="E30" s="166">
        <v>73077</v>
      </c>
      <c r="F30" s="166">
        <v>75546</v>
      </c>
      <c r="G30" s="166">
        <v>79721</v>
      </c>
      <c r="H30" s="166">
        <v>75152</v>
      </c>
      <c r="I30" s="167">
        <f t="shared" si="3"/>
        <v>-5.7312376914489316E-2</v>
      </c>
      <c r="J30" s="167">
        <f>H30/H25</f>
        <v>0.48475778881506804</v>
      </c>
    </row>
    <row r="31" spans="1:20" x14ac:dyDescent="0.25">
      <c r="B31" s="165" t="s">
        <v>115</v>
      </c>
      <c r="C31" s="166">
        <v>0</v>
      </c>
      <c r="D31" s="166">
        <v>11072</v>
      </c>
      <c r="E31" s="166">
        <v>13069</v>
      </c>
      <c r="F31" s="166">
        <v>13705</v>
      </c>
      <c r="G31" s="166">
        <v>13567</v>
      </c>
      <c r="H31" s="166">
        <v>12170</v>
      </c>
      <c r="I31" s="167">
        <f t="shared" si="3"/>
        <v>-0.10297044298665881</v>
      </c>
      <c r="J31" s="167">
        <f>H31/H25</f>
        <v>7.8500935302844604E-2</v>
      </c>
    </row>
    <row r="32" spans="1:20" x14ac:dyDescent="0.25">
      <c r="B32" s="165" t="s">
        <v>118</v>
      </c>
      <c r="C32" s="166">
        <v>0</v>
      </c>
      <c r="D32" s="166">
        <v>4549</v>
      </c>
      <c r="E32" s="166">
        <v>5091</v>
      </c>
      <c r="F32" s="166">
        <v>5154</v>
      </c>
      <c r="G32" s="166">
        <v>4329</v>
      </c>
      <c r="H32" s="166">
        <v>4042</v>
      </c>
      <c r="I32" s="167">
        <f t="shared" si="3"/>
        <v>-6.6297066297066332E-2</v>
      </c>
      <c r="J32" s="167">
        <f>H32/H25</f>
        <v>2.6072373089079531E-2</v>
      </c>
    </row>
    <row r="33" spans="2:10" x14ac:dyDescent="0.25">
      <c r="B33" s="165" t="s">
        <v>125</v>
      </c>
      <c r="C33" s="166">
        <v>0</v>
      </c>
      <c r="D33" s="166">
        <v>3643</v>
      </c>
      <c r="E33" s="166">
        <v>6649</v>
      </c>
      <c r="F33" s="166">
        <v>6648</v>
      </c>
      <c r="G33" s="166">
        <v>7014</v>
      </c>
      <c r="H33" s="166">
        <v>6431</v>
      </c>
      <c r="I33" s="167">
        <f t="shared" si="3"/>
        <v>-8.3119475335044157E-2</v>
      </c>
      <c r="J33" s="167">
        <f>H33/H25</f>
        <v>4.1482293749596853E-2</v>
      </c>
    </row>
    <row r="34" spans="2:10" x14ac:dyDescent="0.25">
      <c r="B34" s="165" t="s">
        <v>121</v>
      </c>
      <c r="C34" s="166">
        <v>0</v>
      </c>
      <c r="D34" s="166">
        <v>5182</v>
      </c>
      <c r="E34" s="166">
        <v>7856</v>
      </c>
      <c r="F34" s="166">
        <v>8079</v>
      </c>
      <c r="G34" s="166">
        <v>8019</v>
      </c>
      <c r="H34" s="166">
        <v>7025</v>
      </c>
      <c r="I34" s="167">
        <f t="shared" si="3"/>
        <v>-0.12395560543708695</v>
      </c>
      <c r="J34" s="167">
        <f>H34/H25</f>
        <v>4.5313810230278008E-2</v>
      </c>
    </row>
    <row r="35" spans="2:10" x14ac:dyDescent="0.25">
      <c r="B35" s="165" t="s">
        <v>130</v>
      </c>
      <c r="C35" s="166">
        <v>0</v>
      </c>
      <c r="D35" s="166">
        <v>194</v>
      </c>
      <c r="E35" s="166">
        <v>687</v>
      </c>
      <c r="F35" s="166">
        <v>522</v>
      </c>
      <c r="G35" s="166">
        <v>1214</v>
      </c>
      <c r="H35" s="166">
        <v>818</v>
      </c>
      <c r="I35" s="167">
        <f t="shared" si="3"/>
        <v>-0.32619439868204281</v>
      </c>
      <c r="J35" s="167">
        <f>H35/H25</f>
        <v>5.276398116493582E-3</v>
      </c>
    </row>
    <row r="36" spans="2:10" x14ac:dyDescent="0.25">
      <c r="B36" s="165" t="s">
        <v>133</v>
      </c>
      <c r="C36" s="166">
        <v>0</v>
      </c>
      <c r="D36" s="166">
        <v>70</v>
      </c>
      <c r="E36" s="166">
        <v>242</v>
      </c>
      <c r="F36" s="166">
        <v>391</v>
      </c>
      <c r="G36" s="166">
        <v>247</v>
      </c>
      <c r="H36" s="166">
        <v>144</v>
      </c>
      <c r="I36" s="167">
        <f t="shared" si="3"/>
        <v>-0.417004048582996</v>
      </c>
      <c r="J36" s="167">
        <f>H36/H25</f>
        <v>9.2885248016512931E-4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18323</v>
      </c>
      <c r="E37" s="171">
        <f t="shared" si="4"/>
        <v>27854</v>
      </c>
      <c r="F37" s="171">
        <f t="shared" si="4"/>
        <v>30715</v>
      </c>
      <c r="G37" s="171">
        <f t="shared" si="4"/>
        <v>33052</v>
      </c>
      <c r="H37" s="171">
        <f t="shared" si="4"/>
        <v>31690</v>
      </c>
      <c r="I37" s="172">
        <f t="shared" si="3"/>
        <v>-4.1207793779499013E-2</v>
      </c>
      <c r="J37" s="172">
        <f>H37/H25</f>
        <v>0.20441204928078435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42074</v>
      </c>
      <c r="E39" s="178">
        <v>119732</v>
      </c>
      <c r="F39" s="178">
        <v>112830</v>
      </c>
      <c r="G39" s="178">
        <v>121148</v>
      </c>
      <c r="H39" s="178">
        <v>127552</v>
      </c>
      <c r="I39" s="179">
        <f t="shared" ref="I39:I51" si="5">IFERROR(H39/G39-1,"-")</f>
        <v>5.2860963449664844E-2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14397</v>
      </c>
      <c r="E40" s="162">
        <v>18621</v>
      </c>
      <c r="F40" s="162">
        <v>14490</v>
      </c>
      <c r="G40" s="162">
        <v>14582</v>
      </c>
      <c r="H40" s="162">
        <v>14169</v>
      </c>
      <c r="I40" s="163">
        <f t="shared" si="5"/>
        <v>-2.8322589493896544E-2</v>
      </c>
      <c r="J40" s="163">
        <f>H40/H39</f>
        <v>0.1110841068740592</v>
      </c>
    </row>
    <row r="41" spans="2:10" x14ac:dyDescent="0.25">
      <c r="B41" s="165" t="s">
        <v>105</v>
      </c>
      <c r="C41" s="166">
        <v>0</v>
      </c>
      <c r="D41" s="166">
        <v>7964</v>
      </c>
      <c r="E41" s="166">
        <v>8149</v>
      </c>
      <c r="F41" s="166">
        <v>6870</v>
      </c>
      <c r="G41" s="166">
        <v>6983</v>
      </c>
      <c r="H41" s="166">
        <v>6208</v>
      </c>
      <c r="I41" s="167">
        <f t="shared" si="5"/>
        <v>-0.11098381784333378</v>
      </c>
      <c r="J41" s="167">
        <f>H41/H39</f>
        <v>4.8670346211741093E-2</v>
      </c>
    </row>
    <row r="42" spans="2:10" x14ac:dyDescent="0.25">
      <c r="B42" s="165" t="s">
        <v>102</v>
      </c>
      <c r="C42" s="166">
        <v>0</v>
      </c>
      <c r="D42" s="166">
        <v>6433</v>
      </c>
      <c r="E42" s="166">
        <v>10472</v>
      </c>
      <c r="F42" s="166">
        <v>7620</v>
      </c>
      <c r="G42" s="166">
        <v>7599</v>
      </c>
      <c r="H42" s="166">
        <v>7961</v>
      </c>
      <c r="I42" s="167">
        <f t="shared" si="5"/>
        <v>4.7637847085142848E-2</v>
      </c>
      <c r="J42" s="167">
        <f>H42/H39</f>
        <v>6.2413760662318116E-2</v>
      </c>
    </row>
    <row r="43" spans="2:10" x14ac:dyDescent="0.25">
      <c r="B43" s="161" t="s">
        <v>109</v>
      </c>
      <c r="C43" s="162">
        <v>0</v>
      </c>
      <c r="D43" s="162">
        <v>27677</v>
      </c>
      <c r="E43" s="162">
        <v>101111</v>
      </c>
      <c r="F43" s="162">
        <v>98340</v>
      </c>
      <c r="G43" s="162">
        <v>106566</v>
      </c>
      <c r="H43" s="162">
        <v>113383</v>
      </c>
      <c r="I43" s="163">
        <f t="shared" si="5"/>
        <v>6.3969746448210518E-2</v>
      </c>
      <c r="J43" s="163">
        <f>H43/H39</f>
        <v>0.88891589312594077</v>
      </c>
    </row>
    <row r="44" spans="2:10" x14ac:dyDescent="0.25">
      <c r="B44" s="165" t="s">
        <v>112</v>
      </c>
      <c r="C44" s="166">
        <v>0</v>
      </c>
      <c r="D44" s="166">
        <v>4901</v>
      </c>
      <c r="E44" s="166">
        <v>59229</v>
      </c>
      <c r="F44" s="166">
        <v>59288</v>
      </c>
      <c r="G44" s="166">
        <v>64142</v>
      </c>
      <c r="H44" s="166">
        <v>66362</v>
      </c>
      <c r="I44" s="167">
        <f t="shared" si="5"/>
        <v>3.4610707492750414E-2</v>
      </c>
      <c r="J44" s="167">
        <f>H44/H39</f>
        <v>0.52027408429503263</v>
      </c>
    </row>
    <row r="45" spans="2:10" x14ac:dyDescent="0.25">
      <c r="B45" s="165" t="s">
        <v>115</v>
      </c>
      <c r="C45" s="166">
        <v>0</v>
      </c>
      <c r="D45" s="166">
        <v>1389</v>
      </c>
      <c r="E45" s="166">
        <v>2941</v>
      </c>
      <c r="F45" s="166">
        <v>2534</v>
      </c>
      <c r="G45" s="166">
        <v>2455</v>
      </c>
      <c r="H45" s="166">
        <v>3114</v>
      </c>
      <c r="I45" s="167">
        <f t="shared" si="5"/>
        <v>0.26843177189409362</v>
      </c>
      <c r="J45" s="167">
        <f>H45/H39</f>
        <v>2.4413572503763172E-2</v>
      </c>
    </row>
    <row r="46" spans="2:10" x14ac:dyDescent="0.25">
      <c r="B46" s="165" t="s">
        <v>118</v>
      </c>
      <c r="C46" s="166">
        <v>0</v>
      </c>
      <c r="D46" s="166">
        <v>2008</v>
      </c>
      <c r="E46" s="166">
        <v>1994</v>
      </c>
      <c r="F46" s="166">
        <v>2053</v>
      </c>
      <c r="G46" s="166">
        <v>2235</v>
      </c>
      <c r="H46" s="166">
        <v>2775</v>
      </c>
      <c r="I46" s="167">
        <f t="shared" si="5"/>
        <v>0.24161073825503365</v>
      </c>
      <c r="J46" s="167">
        <f>H46/H39</f>
        <v>2.1755832915203211E-2</v>
      </c>
    </row>
    <row r="47" spans="2:10" x14ac:dyDescent="0.25">
      <c r="B47" s="165" t="s">
        <v>125</v>
      </c>
      <c r="C47" s="166">
        <v>0</v>
      </c>
      <c r="D47" s="166">
        <v>2798</v>
      </c>
      <c r="E47" s="166">
        <v>5544</v>
      </c>
      <c r="F47" s="166">
        <v>4636</v>
      </c>
      <c r="G47" s="166">
        <v>5583</v>
      </c>
      <c r="H47" s="166">
        <v>5490</v>
      </c>
      <c r="I47" s="167">
        <f t="shared" si="5"/>
        <v>-1.6657710908113965E-2</v>
      </c>
      <c r="J47" s="167">
        <f>H47/H39</f>
        <v>4.304126944305068E-2</v>
      </c>
    </row>
    <row r="48" spans="2:10" x14ac:dyDescent="0.25">
      <c r="B48" s="165" t="s">
        <v>121</v>
      </c>
      <c r="C48" s="166">
        <v>0</v>
      </c>
      <c r="D48" s="166">
        <v>2128</v>
      </c>
      <c r="E48" s="166">
        <v>3593</v>
      </c>
      <c r="F48" s="166">
        <v>4014</v>
      </c>
      <c r="G48" s="166">
        <v>4277</v>
      </c>
      <c r="H48" s="166">
        <v>3795</v>
      </c>
      <c r="I48" s="167">
        <f t="shared" si="5"/>
        <v>-0.11269581482347435</v>
      </c>
      <c r="J48" s="167">
        <f>H48/H39</f>
        <v>2.9752571500250877E-2</v>
      </c>
    </row>
    <row r="49" spans="2:10" x14ac:dyDescent="0.25">
      <c r="B49" s="165" t="s">
        <v>130</v>
      </c>
      <c r="C49" s="166">
        <v>0</v>
      </c>
      <c r="D49" s="166">
        <v>841</v>
      </c>
      <c r="E49" s="166">
        <v>835</v>
      </c>
      <c r="F49" s="166">
        <v>491</v>
      </c>
      <c r="G49" s="166">
        <v>639</v>
      </c>
      <c r="H49" s="166">
        <v>620</v>
      </c>
      <c r="I49" s="167">
        <f t="shared" si="5"/>
        <v>-2.9733959311424085E-2</v>
      </c>
      <c r="J49" s="167">
        <f>H49/H39</f>
        <v>4.8607626693426996E-3</v>
      </c>
    </row>
    <row r="50" spans="2:10" x14ac:dyDescent="0.25">
      <c r="B50" s="165" t="s">
        <v>133</v>
      </c>
      <c r="C50" s="166">
        <v>0</v>
      </c>
      <c r="D50" s="166">
        <v>57</v>
      </c>
      <c r="E50" s="166">
        <v>162</v>
      </c>
      <c r="F50" s="166">
        <v>231</v>
      </c>
      <c r="G50" s="166">
        <v>114</v>
      </c>
      <c r="H50" s="166">
        <v>111</v>
      </c>
      <c r="I50" s="167">
        <f t="shared" si="5"/>
        <v>-2.6315789473684181E-2</v>
      </c>
      <c r="J50" s="167">
        <f>H50/H39</f>
        <v>8.7023331660812848E-4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13555</v>
      </c>
      <c r="E51" s="171">
        <f t="shared" si="6"/>
        <v>26813</v>
      </c>
      <c r="F51" s="171">
        <f t="shared" si="6"/>
        <v>25093</v>
      </c>
      <c r="G51" s="171">
        <f t="shared" si="6"/>
        <v>27121</v>
      </c>
      <c r="H51" s="171">
        <f t="shared" si="6"/>
        <v>31116</v>
      </c>
      <c r="I51" s="172">
        <f t="shared" si="5"/>
        <v>0.14730282806681161</v>
      </c>
      <c r="J51" s="172">
        <f>H51/H39</f>
        <v>0.24394756648268942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1838</v>
      </c>
      <c r="E53" s="178">
        <v>2342</v>
      </c>
      <c r="F53" s="178">
        <v>2800</v>
      </c>
      <c r="G53" s="178">
        <v>2508</v>
      </c>
      <c r="H53" s="178">
        <v>2685</v>
      </c>
      <c r="I53" s="179">
        <f t="shared" ref="I53:I65" si="7">IFERROR(H53/G53-1,"-")</f>
        <v>7.0574162679425845E-2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819</v>
      </c>
      <c r="E54" s="162">
        <v>528</v>
      </c>
      <c r="F54" s="162">
        <v>1332</v>
      </c>
      <c r="G54" s="162">
        <v>891</v>
      </c>
      <c r="H54" s="162">
        <v>444</v>
      </c>
      <c r="I54" s="163">
        <f t="shared" si="7"/>
        <v>-0.50168350168350173</v>
      </c>
      <c r="J54" s="163">
        <f>H54/H53</f>
        <v>0.1653631284916201</v>
      </c>
    </row>
    <row r="55" spans="2:10" x14ac:dyDescent="0.25">
      <c r="B55" s="165" t="s">
        <v>105</v>
      </c>
      <c r="C55" s="166">
        <v>0</v>
      </c>
      <c r="D55" s="166">
        <v>476</v>
      </c>
      <c r="E55" s="166">
        <v>272</v>
      </c>
      <c r="F55" s="166">
        <v>1041</v>
      </c>
      <c r="G55" s="166">
        <v>638</v>
      </c>
      <c r="H55" s="166">
        <v>41</v>
      </c>
      <c r="I55" s="167">
        <f t="shared" si="7"/>
        <v>-0.9357366771159874</v>
      </c>
      <c r="J55" s="167">
        <f>H55/H53</f>
        <v>1.5270018621973929E-2</v>
      </c>
    </row>
    <row r="56" spans="2:10" x14ac:dyDescent="0.25">
      <c r="B56" s="165" t="s">
        <v>102</v>
      </c>
      <c r="C56" s="166">
        <v>0</v>
      </c>
      <c r="D56" s="166">
        <v>343</v>
      </c>
      <c r="E56" s="166">
        <v>256</v>
      </c>
      <c r="F56" s="166">
        <v>291</v>
      </c>
      <c r="G56" s="166">
        <v>253</v>
      </c>
      <c r="H56" s="166">
        <v>403</v>
      </c>
      <c r="I56" s="167">
        <f t="shared" si="7"/>
        <v>0.59288537549407105</v>
      </c>
      <c r="J56" s="167">
        <f>H56/H53</f>
        <v>0.15009310986964619</v>
      </c>
    </row>
    <row r="57" spans="2:10" x14ac:dyDescent="0.25">
      <c r="B57" s="161" t="s">
        <v>109</v>
      </c>
      <c r="C57" s="162">
        <v>0</v>
      </c>
      <c r="D57" s="162">
        <v>1019</v>
      </c>
      <c r="E57" s="162">
        <v>1814</v>
      </c>
      <c r="F57" s="162">
        <v>1468</v>
      </c>
      <c r="G57" s="162">
        <v>1617</v>
      </c>
      <c r="H57" s="162">
        <v>2241</v>
      </c>
      <c r="I57" s="163">
        <f t="shared" si="7"/>
        <v>0.38589981447124311</v>
      </c>
      <c r="J57" s="163">
        <f>H57/H53</f>
        <v>0.83463687150837984</v>
      </c>
    </row>
    <row r="58" spans="2:10" x14ac:dyDescent="0.25">
      <c r="B58" s="165" t="s">
        <v>112</v>
      </c>
      <c r="C58" s="166">
        <v>0</v>
      </c>
      <c r="D58" s="166">
        <v>55</v>
      </c>
      <c r="E58" s="166">
        <v>846</v>
      </c>
      <c r="F58" s="166">
        <v>532</v>
      </c>
      <c r="G58" s="166">
        <v>677</v>
      </c>
      <c r="H58" s="166">
        <v>863</v>
      </c>
      <c r="I58" s="167">
        <f t="shared" si="7"/>
        <v>0.27474150664697183</v>
      </c>
      <c r="J58" s="167">
        <f>H58/H53</f>
        <v>0.32141527001862197</v>
      </c>
    </row>
    <row r="59" spans="2:10" x14ac:dyDescent="0.25">
      <c r="B59" s="165" t="s">
        <v>115</v>
      </c>
      <c r="C59" s="166">
        <v>0</v>
      </c>
      <c r="D59" s="166">
        <v>365</v>
      </c>
      <c r="E59" s="166">
        <v>195</v>
      </c>
      <c r="F59" s="166">
        <v>189</v>
      </c>
      <c r="G59" s="166">
        <v>299</v>
      </c>
      <c r="H59" s="166">
        <v>291</v>
      </c>
      <c r="I59" s="167">
        <f t="shared" si="7"/>
        <v>-2.6755852842809347E-2</v>
      </c>
      <c r="J59" s="167">
        <f>H59/H53</f>
        <v>0.10837988826815642</v>
      </c>
    </row>
    <row r="60" spans="2:10" x14ac:dyDescent="0.25">
      <c r="B60" s="165" t="s">
        <v>118</v>
      </c>
      <c r="C60" s="166">
        <v>0</v>
      </c>
      <c r="D60" s="166">
        <v>104</v>
      </c>
      <c r="E60" s="166">
        <v>166</v>
      </c>
      <c r="F60" s="166">
        <v>166</v>
      </c>
      <c r="G60" s="166">
        <v>55</v>
      </c>
      <c r="H60" s="166">
        <v>281</v>
      </c>
      <c r="I60" s="167">
        <f t="shared" si="7"/>
        <v>4.1090909090909093</v>
      </c>
      <c r="J60" s="167">
        <f>H60/H53</f>
        <v>0.10465549348230913</v>
      </c>
    </row>
    <row r="61" spans="2:10" x14ac:dyDescent="0.25">
      <c r="B61" s="165" t="s">
        <v>125</v>
      </c>
      <c r="C61" s="166">
        <v>0</v>
      </c>
      <c r="D61" s="166">
        <v>30</v>
      </c>
      <c r="E61" s="166">
        <v>71</v>
      </c>
      <c r="F61" s="166">
        <v>39</v>
      </c>
      <c r="G61" s="166">
        <v>41</v>
      </c>
      <c r="H61" s="166">
        <v>57</v>
      </c>
      <c r="I61" s="167">
        <f t="shared" si="7"/>
        <v>0.39024390243902429</v>
      </c>
      <c r="J61" s="167">
        <f>H61/H53</f>
        <v>2.1229050279329607E-2</v>
      </c>
    </row>
    <row r="62" spans="2:10" x14ac:dyDescent="0.25">
      <c r="B62" s="165" t="s">
        <v>121</v>
      </c>
      <c r="C62" s="166">
        <v>0</v>
      </c>
      <c r="D62" s="166">
        <v>57</v>
      </c>
      <c r="E62" s="166">
        <v>51</v>
      </c>
      <c r="F62" s="166">
        <v>24</v>
      </c>
      <c r="G62" s="166">
        <v>5</v>
      </c>
      <c r="H62" s="166">
        <v>63</v>
      </c>
      <c r="I62" s="167">
        <f t="shared" si="7"/>
        <v>11.6</v>
      </c>
      <c r="J62" s="167">
        <f>H62/H53</f>
        <v>2.3463687150837988E-2</v>
      </c>
    </row>
    <row r="63" spans="2:10" x14ac:dyDescent="0.25">
      <c r="B63" s="165" t="s">
        <v>130</v>
      </c>
      <c r="C63" s="166">
        <v>0</v>
      </c>
      <c r="D63" s="166">
        <v>10</v>
      </c>
      <c r="E63" s="166">
        <v>13</v>
      </c>
      <c r="F63" s="166">
        <v>3</v>
      </c>
      <c r="G63" s="166">
        <v>6</v>
      </c>
      <c r="H63" s="166">
        <v>6</v>
      </c>
      <c r="I63" s="167">
        <f t="shared" si="7"/>
        <v>0</v>
      </c>
      <c r="J63" s="167">
        <f>H63/H53</f>
        <v>2.2346368715083797E-3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6</v>
      </c>
      <c r="F64" s="166">
        <v>0</v>
      </c>
      <c r="G64" s="166">
        <v>0</v>
      </c>
      <c r="H64" s="166">
        <v>10</v>
      </c>
      <c r="I64" s="167" t="str">
        <f t="shared" si="7"/>
        <v>-</v>
      </c>
      <c r="J64" s="167">
        <f>H64/H53</f>
        <v>3.7243947858472998E-3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395</v>
      </c>
      <c r="E65" s="171">
        <f t="shared" si="8"/>
        <v>466</v>
      </c>
      <c r="F65" s="171">
        <f t="shared" si="8"/>
        <v>515</v>
      </c>
      <c r="G65" s="171">
        <f t="shared" si="8"/>
        <v>534</v>
      </c>
      <c r="H65" s="171">
        <f t="shared" si="8"/>
        <v>670</v>
      </c>
      <c r="I65" s="172">
        <f t="shared" si="7"/>
        <v>0.25468164794007486</v>
      </c>
      <c r="J65" s="172">
        <f>H65/H53</f>
        <v>0.24953445065176907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2379</v>
      </c>
      <c r="E67" s="178">
        <v>24503</v>
      </c>
      <c r="F67" s="178">
        <v>23244</v>
      </c>
      <c r="G67" s="178">
        <v>16852</v>
      </c>
      <c r="H67" s="178">
        <v>17502</v>
      </c>
      <c r="I67" s="179">
        <f t="shared" ref="I67:I79" si="9">IFERROR(H67/G67-1,"-")</f>
        <v>3.8571089484927601E-2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2073</v>
      </c>
      <c r="E68" s="162">
        <v>11839</v>
      </c>
      <c r="F68" s="162">
        <v>11986</v>
      </c>
      <c r="G68" s="162">
        <v>4179</v>
      </c>
      <c r="H68" s="162">
        <v>6409</v>
      </c>
      <c r="I68" s="163">
        <f t="shared" si="9"/>
        <v>0.53362048336922707</v>
      </c>
      <c r="J68" s="163">
        <f>H68/H67</f>
        <v>0.36618672151754084</v>
      </c>
    </row>
    <row r="69" spans="2:10" x14ac:dyDescent="0.25">
      <c r="B69" s="165" t="s">
        <v>105</v>
      </c>
      <c r="C69" s="166">
        <v>0</v>
      </c>
      <c r="D69" s="166">
        <v>1964</v>
      </c>
      <c r="E69" s="166">
        <v>10726</v>
      </c>
      <c r="F69" s="166">
        <v>9562</v>
      </c>
      <c r="G69" s="166">
        <v>1991</v>
      </c>
      <c r="H69" s="166">
        <v>2608</v>
      </c>
      <c r="I69" s="167">
        <f t="shared" si="9"/>
        <v>0.30989452536413853</v>
      </c>
      <c r="J69" s="167">
        <f>H69/H67</f>
        <v>0.14901154153810994</v>
      </c>
    </row>
    <row r="70" spans="2:10" x14ac:dyDescent="0.25">
      <c r="B70" s="165" t="s">
        <v>102</v>
      </c>
      <c r="C70" s="166">
        <v>0</v>
      </c>
      <c r="D70" s="166">
        <v>109</v>
      </c>
      <c r="E70" s="166">
        <v>1113</v>
      </c>
      <c r="F70" s="166">
        <v>2424</v>
      </c>
      <c r="G70" s="166">
        <v>2188</v>
      </c>
      <c r="H70" s="166">
        <v>3801</v>
      </c>
      <c r="I70" s="167">
        <f t="shared" si="9"/>
        <v>0.73720292504570395</v>
      </c>
      <c r="J70" s="167">
        <f>H70/H67</f>
        <v>0.21717517997943092</v>
      </c>
    </row>
    <row r="71" spans="2:10" x14ac:dyDescent="0.25">
      <c r="B71" s="161" t="s">
        <v>109</v>
      </c>
      <c r="C71" s="162">
        <v>0</v>
      </c>
      <c r="D71" s="162">
        <v>306</v>
      </c>
      <c r="E71" s="162">
        <v>12664</v>
      </c>
      <c r="F71" s="162">
        <v>11258</v>
      </c>
      <c r="G71" s="162">
        <v>12673</v>
      </c>
      <c r="H71" s="162">
        <v>11093</v>
      </c>
      <c r="I71" s="163">
        <f t="shared" si="9"/>
        <v>-0.12467450485283671</v>
      </c>
      <c r="J71" s="163">
        <f>H71/H67</f>
        <v>0.63381327848245916</v>
      </c>
    </row>
    <row r="72" spans="2:10" x14ac:dyDescent="0.25">
      <c r="B72" s="165" t="s">
        <v>112</v>
      </c>
      <c r="C72" s="166">
        <v>0</v>
      </c>
      <c r="D72" s="166">
        <v>0</v>
      </c>
      <c r="E72" s="166">
        <v>7439</v>
      </c>
      <c r="F72" s="166">
        <v>4901</v>
      </c>
      <c r="G72" s="166">
        <v>7702</v>
      </c>
      <c r="H72" s="166">
        <v>6322</v>
      </c>
      <c r="I72" s="167">
        <f t="shared" si="9"/>
        <v>-0.17917424045702413</v>
      </c>
      <c r="J72" s="167">
        <f>H72/H67</f>
        <v>0.36121586104445208</v>
      </c>
    </row>
    <row r="73" spans="2:10" x14ac:dyDescent="0.25">
      <c r="B73" s="165" t="s">
        <v>115</v>
      </c>
      <c r="C73" s="166">
        <v>0</v>
      </c>
      <c r="D73" s="166">
        <v>26</v>
      </c>
      <c r="E73" s="166">
        <v>191</v>
      </c>
      <c r="F73" s="166">
        <v>279</v>
      </c>
      <c r="G73" s="166">
        <v>638</v>
      </c>
      <c r="H73" s="166">
        <v>521</v>
      </c>
      <c r="I73" s="167">
        <f t="shared" si="9"/>
        <v>-0.18338557993730409</v>
      </c>
      <c r="J73" s="167">
        <f>H73/H67</f>
        <v>2.9768026511255857E-2</v>
      </c>
    </row>
    <row r="74" spans="2:10" x14ac:dyDescent="0.25">
      <c r="B74" s="165" t="s">
        <v>118</v>
      </c>
      <c r="C74" s="166">
        <v>0</v>
      </c>
      <c r="D74" s="166">
        <v>183</v>
      </c>
      <c r="E74" s="166">
        <v>1449</v>
      </c>
      <c r="F74" s="166">
        <v>1571</v>
      </c>
      <c r="G74" s="166">
        <v>899</v>
      </c>
      <c r="H74" s="166">
        <v>794</v>
      </c>
      <c r="I74" s="167">
        <f t="shared" si="9"/>
        <v>-0.11679644048943272</v>
      </c>
      <c r="J74" s="167">
        <f>H74/H67</f>
        <v>4.5366243857844817E-2</v>
      </c>
    </row>
    <row r="75" spans="2:10" x14ac:dyDescent="0.25">
      <c r="B75" s="165" t="s">
        <v>125</v>
      </c>
      <c r="C75" s="166">
        <v>0</v>
      </c>
      <c r="D75" s="166">
        <v>6</v>
      </c>
      <c r="E75" s="166">
        <v>254</v>
      </c>
      <c r="F75" s="166">
        <v>440</v>
      </c>
      <c r="G75" s="166">
        <v>248</v>
      </c>
      <c r="H75" s="166">
        <v>497</v>
      </c>
      <c r="I75" s="167">
        <f t="shared" si="9"/>
        <v>1.004032258064516</v>
      </c>
      <c r="J75" s="167">
        <f>H75/H67</f>
        <v>2.8396754656610672E-2</v>
      </c>
    </row>
    <row r="76" spans="2:10" x14ac:dyDescent="0.25">
      <c r="B76" s="165" t="s">
        <v>121</v>
      </c>
      <c r="C76" s="166">
        <v>0</v>
      </c>
      <c r="D76" s="166">
        <v>32</v>
      </c>
      <c r="E76" s="166">
        <v>436</v>
      </c>
      <c r="F76" s="166">
        <v>599</v>
      </c>
      <c r="G76" s="166">
        <v>475</v>
      </c>
      <c r="H76" s="166">
        <v>199</v>
      </c>
      <c r="I76" s="167">
        <f t="shared" si="9"/>
        <v>-0.58105263157894738</v>
      </c>
      <c r="J76" s="167">
        <f>H76/H67</f>
        <v>1.1370129128099645E-2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8</v>
      </c>
      <c r="F77" s="166">
        <v>29</v>
      </c>
      <c r="G77" s="166">
        <v>0</v>
      </c>
      <c r="H77" s="166">
        <v>80</v>
      </c>
      <c r="I77" s="167" t="str">
        <f t="shared" si="9"/>
        <v>-</v>
      </c>
      <c r="J77" s="167">
        <f>H77/H67</f>
        <v>4.570906182150611E-3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10</v>
      </c>
      <c r="F78" s="166">
        <v>27</v>
      </c>
      <c r="G78" s="166">
        <v>0</v>
      </c>
      <c r="H78" s="166">
        <v>44</v>
      </c>
      <c r="I78" s="167" t="str">
        <f t="shared" si="9"/>
        <v>-</v>
      </c>
      <c r="J78" s="167">
        <f>H78/H67</f>
        <v>2.5139984001828364E-3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59</v>
      </c>
      <c r="E79" s="171">
        <f t="shared" si="10"/>
        <v>2877</v>
      </c>
      <c r="F79" s="171">
        <f t="shared" si="10"/>
        <v>3412</v>
      </c>
      <c r="G79" s="171">
        <f t="shared" si="10"/>
        <v>2711</v>
      </c>
      <c r="H79" s="171">
        <f t="shared" si="10"/>
        <v>2636</v>
      </c>
      <c r="I79" s="172">
        <f t="shared" si="9"/>
        <v>-2.7665068240501633E-2</v>
      </c>
      <c r="J79" s="172">
        <f>H79/H67</f>
        <v>0.15061135870186265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41575</v>
      </c>
      <c r="E81" s="178">
        <v>73949</v>
      </c>
      <c r="F81" s="178">
        <v>74357</v>
      </c>
      <c r="G81" s="178">
        <v>90048</v>
      </c>
      <c r="H81" s="178">
        <v>93261</v>
      </c>
      <c r="I81" s="179">
        <f t="shared" ref="I81:I93" si="11">IFERROR(H81/G81-1,"-")</f>
        <v>3.5680970149253755E-2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27705</v>
      </c>
      <c r="E82" s="162">
        <v>43951</v>
      </c>
      <c r="F82" s="162">
        <v>40381</v>
      </c>
      <c r="G82" s="162">
        <v>46418</v>
      </c>
      <c r="H82" s="162">
        <v>51378</v>
      </c>
      <c r="I82" s="163">
        <f t="shared" si="11"/>
        <v>0.10685509931492088</v>
      </c>
      <c r="J82" s="163">
        <f>H82/H81</f>
        <v>0.5509055232090585</v>
      </c>
    </row>
    <row r="83" spans="2:10" x14ac:dyDescent="0.25">
      <c r="B83" s="165" t="s">
        <v>105</v>
      </c>
      <c r="C83" s="166">
        <v>0</v>
      </c>
      <c r="D83" s="166">
        <v>9791</v>
      </c>
      <c r="E83" s="166">
        <v>16034</v>
      </c>
      <c r="F83" s="166">
        <v>13120</v>
      </c>
      <c r="G83" s="166">
        <v>15137</v>
      </c>
      <c r="H83" s="166">
        <v>14144</v>
      </c>
      <c r="I83" s="167">
        <f t="shared" si="11"/>
        <v>-6.5600845610094494E-2</v>
      </c>
      <c r="J83" s="167">
        <f>H83/H81</f>
        <v>0.15166039394816697</v>
      </c>
    </row>
    <row r="84" spans="2:10" x14ac:dyDescent="0.25">
      <c r="B84" s="165" t="s">
        <v>102</v>
      </c>
      <c r="C84" s="166">
        <v>0</v>
      </c>
      <c r="D84" s="166">
        <v>17914</v>
      </c>
      <c r="E84" s="166">
        <v>27917</v>
      </c>
      <c r="F84" s="166">
        <v>27261</v>
      </c>
      <c r="G84" s="166">
        <v>31281</v>
      </c>
      <c r="H84" s="166">
        <v>37234</v>
      </c>
      <c r="I84" s="167">
        <f t="shared" si="11"/>
        <v>0.1903072152424794</v>
      </c>
      <c r="J84" s="167">
        <f>H84/H81</f>
        <v>0.39924512926089145</v>
      </c>
    </row>
    <row r="85" spans="2:10" x14ac:dyDescent="0.25">
      <c r="B85" s="161" t="s">
        <v>109</v>
      </c>
      <c r="C85" s="162">
        <v>0</v>
      </c>
      <c r="D85" s="162">
        <v>13870</v>
      </c>
      <c r="E85" s="162">
        <v>29998</v>
      </c>
      <c r="F85" s="162">
        <v>33976</v>
      </c>
      <c r="G85" s="162">
        <v>43630</v>
      </c>
      <c r="H85" s="162">
        <v>41883</v>
      </c>
      <c r="I85" s="163">
        <f t="shared" si="11"/>
        <v>-4.0041256016502436E-2</v>
      </c>
      <c r="J85" s="163">
        <f>H85/H81</f>
        <v>0.44909447679094155</v>
      </c>
    </row>
    <row r="86" spans="2:10" x14ac:dyDescent="0.25">
      <c r="B86" s="165" t="s">
        <v>112</v>
      </c>
      <c r="C86" s="166">
        <v>0</v>
      </c>
      <c r="D86" s="166">
        <v>888</v>
      </c>
      <c r="E86" s="166">
        <v>7721</v>
      </c>
      <c r="F86" s="166">
        <v>8234</v>
      </c>
      <c r="G86" s="166">
        <v>10473</v>
      </c>
      <c r="H86" s="166">
        <v>12820</v>
      </c>
      <c r="I86" s="167">
        <f t="shared" si="11"/>
        <v>0.22410006683853712</v>
      </c>
      <c r="J86" s="167">
        <f>H86/H81</f>
        <v>0.13746367720697827</v>
      </c>
    </row>
    <row r="87" spans="2:10" x14ac:dyDescent="0.25">
      <c r="B87" s="165" t="s">
        <v>115</v>
      </c>
      <c r="C87" s="166">
        <v>0</v>
      </c>
      <c r="D87" s="166">
        <v>3531</v>
      </c>
      <c r="E87" s="166">
        <v>7419</v>
      </c>
      <c r="F87" s="166">
        <v>7114</v>
      </c>
      <c r="G87" s="166">
        <v>7892</v>
      </c>
      <c r="H87" s="166">
        <v>6647</v>
      </c>
      <c r="I87" s="167">
        <f t="shared" si="11"/>
        <v>-0.15775468829194117</v>
      </c>
      <c r="J87" s="167">
        <f>H87/H81</f>
        <v>7.127309379054482E-2</v>
      </c>
    </row>
    <row r="88" spans="2:10" x14ac:dyDescent="0.25">
      <c r="B88" s="165" t="s">
        <v>118</v>
      </c>
      <c r="C88" s="166">
        <v>0</v>
      </c>
      <c r="D88" s="166">
        <v>2026</v>
      </c>
      <c r="E88" s="166">
        <v>2337</v>
      </c>
      <c r="F88" s="166">
        <v>3169</v>
      </c>
      <c r="G88" s="166">
        <v>5388</v>
      </c>
      <c r="H88" s="166">
        <v>5232</v>
      </c>
      <c r="I88" s="167">
        <f t="shared" si="11"/>
        <v>-2.8953229398663738E-2</v>
      </c>
      <c r="J88" s="167">
        <f>H88/H81</f>
        <v>5.6100620838292536E-2</v>
      </c>
    </row>
    <row r="89" spans="2:10" x14ac:dyDescent="0.25">
      <c r="B89" s="165" t="s">
        <v>125</v>
      </c>
      <c r="C89" s="166">
        <v>0</v>
      </c>
      <c r="D89" s="166">
        <v>538</v>
      </c>
      <c r="E89" s="166">
        <v>1018</v>
      </c>
      <c r="F89" s="166">
        <v>1074</v>
      </c>
      <c r="G89" s="166">
        <v>2460</v>
      </c>
      <c r="H89" s="166">
        <v>1577</v>
      </c>
      <c r="I89" s="167">
        <f t="shared" si="11"/>
        <v>-0.35894308943089426</v>
      </c>
      <c r="J89" s="167">
        <f>H89/H81</f>
        <v>1.6909533459859964E-2</v>
      </c>
    </row>
    <row r="90" spans="2:10" x14ac:dyDescent="0.25">
      <c r="B90" s="165" t="s">
        <v>121</v>
      </c>
      <c r="C90" s="166">
        <v>0</v>
      </c>
      <c r="D90" s="166">
        <v>398</v>
      </c>
      <c r="E90" s="166">
        <v>504</v>
      </c>
      <c r="F90" s="166">
        <v>799</v>
      </c>
      <c r="G90" s="166">
        <v>1214</v>
      </c>
      <c r="H90" s="166">
        <v>930</v>
      </c>
      <c r="I90" s="167">
        <f t="shared" si="11"/>
        <v>-0.23393739703459637</v>
      </c>
      <c r="J90" s="167">
        <f>H90/H81</f>
        <v>9.972014025155209E-3</v>
      </c>
    </row>
    <row r="91" spans="2:10" x14ac:dyDescent="0.25">
      <c r="B91" s="165" t="s">
        <v>130</v>
      </c>
      <c r="C91" s="166">
        <v>0</v>
      </c>
      <c r="D91" s="166">
        <v>138</v>
      </c>
      <c r="E91" s="166">
        <v>397</v>
      </c>
      <c r="F91" s="166">
        <v>140</v>
      </c>
      <c r="G91" s="166">
        <v>219</v>
      </c>
      <c r="H91" s="166">
        <v>365</v>
      </c>
      <c r="I91" s="167">
        <f t="shared" si="11"/>
        <v>0.66666666666666674</v>
      </c>
      <c r="J91" s="167">
        <f>H91/H81</f>
        <v>3.9137474399802705E-3</v>
      </c>
    </row>
    <row r="92" spans="2:10" x14ac:dyDescent="0.25">
      <c r="B92" s="165" t="s">
        <v>133</v>
      </c>
      <c r="C92" s="166">
        <v>0</v>
      </c>
      <c r="D92" s="166">
        <v>40</v>
      </c>
      <c r="E92" s="166">
        <v>149</v>
      </c>
      <c r="F92" s="166">
        <v>117</v>
      </c>
      <c r="G92" s="166">
        <v>69</v>
      </c>
      <c r="H92" s="166">
        <v>62</v>
      </c>
      <c r="I92" s="167">
        <f t="shared" si="11"/>
        <v>-0.10144927536231885</v>
      </c>
      <c r="J92" s="167">
        <f>H92/H81</f>
        <v>6.6480093501034726E-4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6311</v>
      </c>
      <c r="E93" s="171">
        <f t="shared" si="12"/>
        <v>10453</v>
      </c>
      <c r="F93" s="171">
        <f t="shared" si="12"/>
        <v>13329</v>
      </c>
      <c r="G93" s="171">
        <f t="shared" si="12"/>
        <v>15915</v>
      </c>
      <c r="H93" s="171">
        <f t="shared" si="12"/>
        <v>14250</v>
      </c>
      <c r="I93" s="172">
        <f t="shared" si="11"/>
        <v>-0.10461828463713474</v>
      </c>
      <c r="J93" s="172">
        <f>H93/H81</f>
        <v>0.15279698909512016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2428</v>
      </c>
      <c r="E95" s="178">
        <v>4275</v>
      </c>
      <c r="F95" s="178">
        <v>4340</v>
      </c>
      <c r="G95" s="178">
        <v>4593</v>
      </c>
      <c r="H95" s="178">
        <v>3637</v>
      </c>
      <c r="I95" s="179">
        <f t="shared" ref="I95:I107" si="13">IFERROR(H95/G95-1,"-")</f>
        <v>-0.20814282603962553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1624</v>
      </c>
      <c r="E96" s="162">
        <v>3300</v>
      </c>
      <c r="F96" s="162">
        <v>3186</v>
      </c>
      <c r="G96" s="162">
        <v>3447</v>
      </c>
      <c r="H96" s="162">
        <v>2446</v>
      </c>
      <c r="I96" s="163">
        <f t="shared" si="13"/>
        <v>-0.29039744705541048</v>
      </c>
      <c r="J96" s="163">
        <f>H96/H95</f>
        <v>0.67253230684630194</v>
      </c>
    </row>
    <row r="97" spans="2:10" x14ac:dyDescent="0.25">
      <c r="B97" s="165" t="s">
        <v>105</v>
      </c>
      <c r="C97" s="166">
        <v>0</v>
      </c>
      <c r="D97" s="166">
        <v>630</v>
      </c>
      <c r="E97" s="166">
        <v>1707</v>
      </c>
      <c r="F97" s="166">
        <v>1209</v>
      </c>
      <c r="G97" s="166">
        <v>1616</v>
      </c>
      <c r="H97" s="166">
        <v>818</v>
      </c>
      <c r="I97" s="167">
        <f t="shared" si="13"/>
        <v>-0.49381188118811881</v>
      </c>
      <c r="J97" s="167">
        <f>H97/H95</f>
        <v>0.22491064063788838</v>
      </c>
    </row>
    <row r="98" spans="2:10" x14ac:dyDescent="0.25">
      <c r="B98" s="165" t="s">
        <v>102</v>
      </c>
      <c r="C98" s="166">
        <v>0</v>
      </c>
      <c r="D98" s="166">
        <v>994</v>
      </c>
      <c r="E98" s="166">
        <v>1593</v>
      </c>
      <c r="F98" s="166">
        <v>1977</v>
      </c>
      <c r="G98" s="166">
        <v>1831</v>
      </c>
      <c r="H98" s="166">
        <v>1628</v>
      </c>
      <c r="I98" s="167">
        <f t="shared" si="13"/>
        <v>-0.11086837793555437</v>
      </c>
      <c r="J98" s="167">
        <f>H98/H95</f>
        <v>0.44762166620841354</v>
      </c>
    </row>
    <row r="99" spans="2:10" x14ac:dyDescent="0.25">
      <c r="B99" s="161" t="s">
        <v>109</v>
      </c>
      <c r="C99" s="162">
        <v>0</v>
      </c>
      <c r="D99" s="162">
        <v>804</v>
      </c>
      <c r="E99" s="162">
        <v>975</v>
      </c>
      <c r="F99" s="162">
        <v>1154</v>
      </c>
      <c r="G99" s="162">
        <v>1146</v>
      </c>
      <c r="H99" s="162">
        <v>1191</v>
      </c>
      <c r="I99" s="163">
        <f t="shared" si="13"/>
        <v>3.9267015706806241E-2</v>
      </c>
      <c r="J99" s="163">
        <f>H99/H95</f>
        <v>0.32746769315369811</v>
      </c>
    </row>
    <row r="100" spans="2:10" x14ac:dyDescent="0.25">
      <c r="B100" s="165" t="s">
        <v>112</v>
      </c>
      <c r="C100" s="166">
        <v>0</v>
      </c>
      <c r="D100" s="166">
        <v>49</v>
      </c>
      <c r="E100" s="166">
        <v>82</v>
      </c>
      <c r="F100" s="166">
        <v>160</v>
      </c>
      <c r="G100" s="166">
        <v>156</v>
      </c>
      <c r="H100" s="166">
        <v>138</v>
      </c>
      <c r="I100" s="167">
        <f t="shared" si="13"/>
        <v>-0.11538461538461542</v>
      </c>
      <c r="J100" s="167">
        <f>H100/H95</f>
        <v>3.7943359912015397E-2</v>
      </c>
    </row>
    <row r="101" spans="2:10" x14ac:dyDescent="0.25">
      <c r="B101" s="165" t="s">
        <v>115</v>
      </c>
      <c r="C101" s="166">
        <v>0</v>
      </c>
      <c r="D101" s="166">
        <v>120</v>
      </c>
      <c r="E101" s="166">
        <v>136</v>
      </c>
      <c r="F101" s="166">
        <v>108</v>
      </c>
      <c r="G101" s="166">
        <v>124</v>
      </c>
      <c r="H101" s="166">
        <v>124</v>
      </c>
      <c r="I101" s="167">
        <f t="shared" si="13"/>
        <v>0</v>
      </c>
      <c r="J101" s="167">
        <f>H101/H95</f>
        <v>3.4094033544129779E-2</v>
      </c>
    </row>
    <row r="102" spans="2:10" x14ac:dyDescent="0.25">
      <c r="B102" s="165" t="s">
        <v>118</v>
      </c>
      <c r="C102" s="166">
        <v>0</v>
      </c>
      <c r="D102" s="166">
        <v>212</v>
      </c>
      <c r="E102" s="166">
        <v>200</v>
      </c>
      <c r="F102" s="166">
        <v>186</v>
      </c>
      <c r="G102" s="166">
        <v>184</v>
      </c>
      <c r="H102" s="166">
        <v>143</v>
      </c>
      <c r="I102" s="167">
        <f t="shared" si="13"/>
        <v>-0.22282608695652173</v>
      </c>
      <c r="J102" s="167">
        <f>H102/H95</f>
        <v>3.9318119329117406E-2</v>
      </c>
    </row>
    <row r="103" spans="2:10" x14ac:dyDescent="0.25">
      <c r="B103" s="165" t="s">
        <v>125</v>
      </c>
      <c r="C103" s="166">
        <v>0</v>
      </c>
      <c r="D103" s="166">
        <v>15</v>
      </c>
      <c r="E103" s="166">
        <v>42</v>
      </c>
      <c r="F103" s="166">
        <v>38</v>
      </c>
      <c r="G103" s="166">
        <v>29</v>
      </c>
      <c r="H103" s="166">
        <v>46</v>
      </c>
      <c r="I103" s="167">
        <f t="shared" si="13"/>
        <v>0.5862068965517242</v>
      </c>
      <c r="J103" s="167">
        <f>H103/H95</f>
        <v>1.2647786637338466E-2</v>
      </c>
    </row>
    <row r="104" spans="2:10" x14ac:dyDescent="0.25">
      <c r="B104" s="165" t="s">
        <v>121</v>
      </c>
      <c r="C104" s="166">
        <v>0</v>
      </c>
      <c r="D104" s="166">
        <v>43</v>
      </c>
      <c r="E104" s="166">
        <v>61</v>
      </c>
      <c r="F104" s="166">
        <v>43</v>
      </c>
      <c r="G104" s="166">
        <v>25</v>
      </c>
      <c r="H104" s="166">
        <v>39</v>
      </c>
      <c r="I104" s="167">
        <f t="shared" si="13"/>
        <v>0.56000000000000005</v>
      </c>
      <c r="J104" s="167">
        <f>H104/H95</f>
        <v>1.0723123453395655E-2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8</v>
      </c>
      <c r="F105" s="166">
        <v>9</v>
      </c>
      <c r="G105" s="166">
        <v>10</v>
      </c>
      <c r="H105" s="166">
        <v>25</v>
      </c>
      <c r="I105" s="167">
        <f t="shared" si="13"/>
        <v>1.5</v>
      </c>
      <c r="J105" s="167">
        <f>H105/H95</f>
        <v>6.8737970855100358E-3</v>
      </c>
    </row>
    <row r="106" spans="2:10" x14ac:dyDescent="0.25">
      <c r="B106" s="165" t="s">
        <v>133</v>
      </c>
      <c r="C106" s="166">
        <v>0</v>
      </c>
      <c r="D106" s="166">
        <v>2</v>
      </c>
      <c r="E106" s="166">
        <v>4</v>
      </c>
      <c r="F106" s="166">
        <v>9</v>
      </c>
      <c r="G106" s="166">
        <v>2</v>
      </c>
      <c r="H106" s="166">
        <v>6</v>
      </c>
      <c r="I106" s="167">
        <f t="shared" si="13"/>
        <v>2</v>
      </c>
      <c r="J106" s="167">
        <f>H106/H95</f>
        <v>1.6497113005224085E-3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361</v>
      </c>
      <c r="E107" s="171">
        <f t="shared" si="14"/>
        <v>442</v>
      </c>
      <c r="F107" s="171">
        <f t="shared" si="14"/>
        <v>601</v>
      </c>
      <c r="G107" s="171">
        <f t="shared" si="14"/>
        <v>616</v>
      </c>
      <c r="H107" s="171">
        <f t="shared" si="14"/>
        <v>670</v>
      </c>
      <c r="I107" s="172">
        <f t="shared" si="13"/>
        <v>8.7662337662337553E-2</v>
      </c>
      <c r="J107" s="172">
        <f>H107/H95</f>
        <v>0.18421776189166897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10658</v>
      </c>
      <c r="E109" s="178">
        <v>15515</v>
      </c>
      <c r="F109" s="178">
        <v>21748</v>
      </c>
      <c r="G109" s="178">
        <v>20589</v>
      </c>
      <c r="H109" s="178">
        <v>25675</v>
      </c>
      <c r="I109" s="179">
        <f t="shared" ref="I109:I121" si="15">IFERROR(H109/G109-1,"-")</f>
        <v>0.24702511049589582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5879</v>
      </c>
      <c r="E110" s="162">
        <v>5277</v>
      </c>
      <c r="F110" s="162">
        <v>6908</v>
      </c>
      <c r="G110" s="162">
        <v>5357</v>
      </c>
      <c r="H110" s="162">
        <v>8434</v>
      </c>
      <c r="I110" s="163">
        <f t="shared" si="15"/>
        <v>0.57438865036400966</v>
      </c>
      <c r="J110" s="163">
        <f>H110/H109</f>
        <v>0.32849074975657255</v>
      </c>
    </row>
    <row r="111" spans="2:10" x14ac:dyDescent="0.25">
      <c r="B111" s="165" t="s">
        <v>105</v>
      </c>
      <c r="C111" s="166">
        <v>0</v>
      </c>
      <c r="D111" s="166">
        <v>1813</v>
      </c>
      <c r="E111" s="166">
        <v>1304</v>
      </c>
      <c r="F111" s="166">
        <v>2963</v>
      </c>
      <c r="G111" s="166">
        <v>1930</v>
      </c>
      <c r="H111" s="166">
        <v>4333</v>
      </c>
      <c r="I111" s="167">
        <f t="shared" si="15"/>
        <v>1.245077720207254</v>
      </c>
      <c r="J111" s="167">
        <f>H111/H109</f>
        <v>0.16876338851022396</v>
      </c>
    </row>
    <row r="112" spans="2:10" x14ac:dyDescent="0.25">
      <c r="B112" s="165" t="s">
        <v>102</v>
      </c>
      <c r="C112" s="166">
        <v>0</v>
      </c>
      <c r="D112" s="166">
        <v>4066</v>
      </c>
      <c r="E112" s="166">
        <v>3973</v>
      </c>
      <c r="F112" s="166">
        <v>3945</v>
      </c>
      <c r="G112" s="166">
        <v>3427</v>
      </c>
      <c r="H112" s="166">
        <v>4101</v>
      </c>
      <c r="I112" s="167">
        <f t="shared" si="15"/>
        <v>0.19667347534286539</v>
      </c>
      <c r="J112" s="167">
        <f>H112/H109</f>
        <v>0.15972736124634859</v>
      </c>
    </row>
    <row r="113" spans="2:10" x14ac:dyDescent="0.25">
      <c r="B113" s="161" t="s">
        <v>109</v>
      </c>
      <c r="C113" s="162">
        <v>0</v>
      </c>
      <c r="D113" s="162">
        <v>4779</v>
      </c>
      <c r="E113" s="162">
        <v>10238</v>
      </c>
      <c r="F113" s="162">
        <v>14840</v>
      </c>
      <c r="G113" s="162">
        <v>15232</v>
      </c>
      <c r="H113" s="162">
        <v>17241</v>
      </c>
      <c r="I113" s="163">
        <f t="shared" si="15"/>
        <v>0.13189338235294112</v>
      </c>
      <c r="J113" s="163">
        <f>H113/H109</f>
        <v>0.67150925024342745</v>
      </c>
    </row>
    <row r="114" spans="2:10" x14ac:dyDescent="0.25">
      <c r="B114" s="165" t="s">
        <v>112</v>
      </c>
      <c r="C114" s="166">
        <v>0</v>
      </c>
      <c r="D114" s="166">
        <v>1257</v>
      </c>
      <c r="E114" s="166">
        <v>6493</v>
      </c>
      <c r="F114" s="166">
        <v>9714</v>
      </c>
      <c r="G114" s="166">
        <v>9908</v>
      </c>
      <c r="H114" s="166">
        <v>11785</v>
      </c>
      <c r="I114" s="167">
        <f t="shared" si="15"/>
        <v>0.18944287444489305</v>
      </c>
      <c r="J114" s="167">
        <f>H114/H109</f>
        <v>0.4590068159688413</v>
      </c>
    </row>
    <row r="115" spans="2:10" x14ac:dyDescent="0.25">
      <c r="B115" s="165" t="s">
        <v>115</v>
      </c>
      <c r="C115" s="166">
        <v>0</v>
      </c>
      <c r="D115" s="166">
        <v>425</v>
      </c>
      <c r="E115" s="166">
        <v>235</v>
      </c>
      <c r="F115" s="166">
        <v>368</v>
      </c>
      <c r="G115" s="166">
        <v>525</v>
      </c>
      <c r="H115" s="166">
        <v>416</v>
      </c>
      <c r="I115" s="167">
        <f t="shared" si="15"/>
        <v>-0.20761904761904759</v>
      </c>
      <c r="J115" s="167">
        <f>H115/H109</f>
        <v>1.6202531645569621E-2</v>
      </c>
    </row>
    <row r="116" spans="2:10" x14ac:dyDescent="0.25">
      <c r="B116" s="165" t="s">
        <v>118</v>
      </c>
      <c r="C116" s="166">
        <v>0</v>
      </c>
      <c r="D116" s="166">
        <v>690</v>
      </c>
      <c r="E116" s="166">
        <v>516</v>
      </c>
      <c r="F116" s="166">
        <v>780</v>
      </c>
      <c r="G116" s="166">
        <v>1247</v>
      </c>
      <c r="H116" s="166">
        <v>1247</v>
      </c>
      <c r="I116" s="167">
        <f t="shared" si="15"/>
        <v>0</v>
      </c>
      <c r="J116" s="167">
        <f>H116/H109</f>
        <v>4.8568646543330089E-2</v>
      </c>
    </row>
    <row r="117" spans="2:10" x14ac:dyDescent="0.25">
      <c r="B117" s="165" t="s">
        <v>125</v>
      </c>
      <c r="C117" s="166">
        <v>0</v>
      </c>
      <c r="D117" s="166">
        <v>401</v>
      </c>
      <c r="E117" s="166">
        <v>255</v>
      </c>
      <c r="F117" s="166">
        <v>394</v>
      </c>
      <c r="G117" s="166">
        <v>292</v>
      </c>
      <c r="H117" s="166">
        <v>803</v>
      </c>
      <c r="I117" s="167">
        <f t="shared" si="15"/>
        <v>1.75</v>
      </c>
      <c r="J117" s="167">
        <f>H117/H109</f>
        <v>3.1275559883154821E-2</v>
      </c>
    </row>
    <row r="118" spans="2:10" x14ac:dyDescent="0.25">
      <c r="B118" s="165" t="s">
        <v>121</v>
      </c>
      <c r="C118" s="166">
        <v>0</v>
      </c>
      <c r="D118" s="166">
        <v>570</v>
      </c>
      <c r="E118" s="166">
        <v>543</v>
      </c>
      <c r="F118" s="166">
        <v>1051</v>
      </c>
      <c r="G118" s="166">
        <v>327</v>
      </c>
      <c r="H118" s="166">
        <v>558</v>
      </c>
      <c r="I118" s="167">
        <f t="shared" si="15"/>
        <v>0.70642201834862384</v>
      </c>
      <c r="J118" s="167">
        <f>H118/H109</f>
        <v>2.1733203505355403E-2</v>
      </c>
    </row>
    <row r="119" spans="2:10" x14ac:dyDescent="0.25">
      <c r="B119" s="165" t="s">
        <v>130</v>
      </c>
      <c r="C119" s="166">
        <v>0</v>
      </c>
      <c r="D119" s="166">
        <v>26</v>
      </c>
      <c r="E119" s="166">
        <v>24</v>
      </c>
      <c r="F119" s="166">
        <v>153</v>
      </c>
      <c r="G119" s="166">
        <v>16</v>
      </c>
      <c r="H119" s="166">
        <v>38</v>
      </c>
      <c r="I119" s="167">
        <f t="shared" si="15"/>
        <v>1.375</v>
      </c>
      <c r="J119" s="167">
        <f>H119/H109</f>
        <v>1.4800389483933787E-3</v>
      </c>
    </row>
    <row r="120" spans="2:10" x14ac:dyDescent="0.25">
      <c r="B120" s="165" t="s">
        <v>133</v>
      </c>
      <c r="C120" s="166">
        <v>0</v>
      </c>
      <c r="D120" s="166">
        <v>1</v>
      </c>
      <c r="E120" s="166">
        <v>7</v>
      </c>
      <c r="F120" s="166">
        <v>18</v>
      </c>
      <c r="G120" s="166">
        <v>53</v>
      </c>
      <c r="H120" s="166">
        <v>13</v>
      </c>
      <c r="I120" s="167">
        <f t="shared" si="15"/>
        <v>-0.75471698113207553</v>
      </c>
      <c r="J120" s="167">
        <f>H120/H109</f>
        <v>5.0632911392405066E-4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1409</v>
      </c>
      <c r="E121" s="171">
        <f t="shared" si="16"/>
        <v>2165</v>
      </c>
      <c r="F121" s="171">
        <f t="shared" si="16"/>
        <v>2362</v>
      </c>
      <c r="G121" s="171">
        <f t="shared" si="16"/>
        <v>2864</v>
      </c>
      <c r="H121" s="171">
        <f t="shared" si="16"/>
        <v>2381</v>
      </c>
      <c r="I121" s="172">
        <f t="shared" si="15"/>
        <v>-0.1686452513966481</v>
      </c>
      <c r="J121" s="172">
        <f>H121/H109</f>
        <v>9.2736124634858808E-2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14398</v>
      </c>
      <c r="E123" s="178">
        <v>18083</v>
      </c>
      <c r="F123" s="178">
        <v>16810</v>
      </c>
      <c r="G123" s="178">
        <v>21632</v>
      </c>
      <c r="H123" s="178">
        <v>23873</v>
      </c>
      <c r="I123" s="179">
        <f t="shared" ref="I123:I135" si="17">IFERROR(H123/G123-1,"-")</f>
        <v>0.10359652366863914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9928</v>
      </c>
      <c r="E124" s="162">
        <v>12525</v>
      </c>
      <c r="F124" s="162">
        <v>11727</v>
      </c>
      <c r="G124" s="162">
        <v>16297</v>
      </c>
      <c r="H124" s="162">
        <v>17909</v>
      </c>
      <c r="I124" s="163">
        <f t="shared" si="17"/>
        <v>9.8913910535681326E-2</v>
      </c>
      <c r="J124" s="163">
        <f>H124/H123</f>
        <v>0.75017802538432543</v>
      </c>
    </row>
    <row r="125" spans="2:10" x14ac:dyDescent="0.25">
      <c r="B125" s="165" t="s">
        <v>105</v>
      </c>
      <c r="C125" s="166">
        <v>0</v>
      </c>
      <c r="D125" s="166">
        <v>4603</v>
      </c>
      <c r="E125" s="166">
        <v>7285</v>
      </c>
      <c r="F125" s="166">
        <v>4487</v>
      </c>
      <c r="G125" s="166">
        <v>9878</v>
      </c>
      <c r="H125" s="166">
        <v>11182</v>
      </c>
      <c r="I125" s="167">
        <f t="shared" si="17"/>
        <v>0.13201052844705408</v>
      </c>
      <c r="J125" s="167">
        <f>H125/H123</f>
        <v>0.46839525824152811</v>
      </c>
    </row>
    <row r="126" spans="2:10" x14ac:dyDescent="0.25">
      <c r="B126" s="165" t="s">
        <v>102</v>
      </c>
      <c r="C126" s="166">
        <v>0</v>
      </c>
      <c r="D126" s="166">
        <v>5325</v>
      </c>
      <c r="E126" s="166">
        <v>5240</v>
      </c>
      <c r="F126" s="166">
        <v>7240</v>
      </c>
      <c r="G126" s="166">
        <v>6419</v>
      </c>
      <c r="H126" s="166">
        <v>6727</v>
      </c>
      <c r="I126" s="167">
        <f t="shared" si="17"/>
        <v>4.7982551799345741E-2</v>
      </c>
      <c r="J126" s="167">
        <f>H126/H123</f>
        <v>0.28178276714279732</v>
      </c>
    </row>
    <row r="127" spans="2:10" x14ac:dyDescent="0.25">
      <c r="B127" s="161" t="s">
        <v>109</v>
      </c>
      <c r="C127" s="162">
        <v>0</v>
      </c>
      <c r="D127" s="162">
        <v>4470</v>
      </c>
      <c r="E127" s="162">
        <v>5558</v>
      </c>
      <c r="F127" s="162">
        <v>5083</v>
      </c>
      <c r="G127" s="162">
        <v>5335</v>
      </c>
      <c r="H127" s="162">
        <v>5964</v>
      </c>
      <c r="I127" s="163">
        <f t="shared" si="17"/>
        <v>0.11790065604498601</v>
      </c>
      <c r="J127" s="163">
        <f>H127/H123</f>
        <v>0.24982197461567462</v>
      </c>
    </row>
    <row r="128" spans="2:10" x14ac:dyDescent="0.25">
      <c r="B128" s="165" t="s">
        <v>112</v>
      </c>
      <c r="C128" s="166">
        <v>0</v>
      </c>
      <c r="D128" s="166">
        <v>174</v>
      </c>
      <c r="E128" s="166">
        <v>730</v>
      </c>
      <c r="F128" s="166">
        <v>662</v>
      </c>
      <c r="G128" s="166">
        <v>605</v>
      </c>
      <c r="H128" s="166">
        <v>600</v>
      </c>
      <c r="I128" s="167">
        <f t="shared" si="17"/>
        <v>-8.2644628099173278E-3</v>
      </c>
      <c r="J128" s="167">
        <f>H128/H123</f>
        <v>2.5132995434172495E-2</v>
      </c>
    </row>
    <row r="129" spans="2:10" x14ac:dyDescent="0.25">
      <c r="B129" s="165" t="s">
        <v>115</v>
      </c>
      <c r="C129" s="166">
        <v>0</v>
      </c>
      <c r="D129" s="166">
        <v>460</v>
      </c>
      <c r="E129" s="166">
        <v>456</v>
      </c>
      <c r="F129" s="166">
        <v>509</v>
      </c>
      <c r="G129" s="166">
        <v>495</v>
      </c>
      <c r="H129" s="166">
        <v>515</v>
      </c>
      <c r="I129" s="167">
        <f t="shared" si="17"/>
        <v>4.0404040404040442E-2</v>
      </c>
      <c r="J129" s="167">
        <f>H129/H123</f>
        <v>2.1572487747664727E-2</v>
      </c>
    </row>
    <row r="130" spans="2:10" x14ac:dyDescent="0.25">
      <c r="B130" s="165" t="s">
        <v>118</v>
      </c>
      <c r="C130" s="166">
        <v>0</v>
      </c>
      <c r="D130" s="166">
        <v>577</v>
      </c>
      <c r="E130" s="166">
        <v>405</v>
      </c>
      <c r="F130" s="166">
        <v>479</v>
      </c>
      <c r="G130" s="166">
        <v>436</v>
      </c>
      <c r="H130" s="166">
        <v>753</v>
      </c>
      <c r="I130" s="167">
        <f t="shared" si="17"/>
        <v>0.72706422018348627</v>
      </c>
      <c r="J130" s="167">
        <f>H130/H123</f>
        <v>3.1541909269886481E-2</v>
      </c>
    </row>
    <row r="131" spans="2:10" x14ac:dyDescent="0.25">
      <c r="B131" s="165" t="s">
        <v>125</v>
      </c>
      <c r="C131" s="166">
        <v>0</v>
      </c>
      <c r="D131" s="166">
        <v>133</v>
      </c>
      <c r="E131" s="166">
        <v>98</v>
      </c>
      <c r="F131" s="166">
        <v>303</v>
      </c>
      <c r="G131" s="166">
        <v>146</v>
      </c>
      <c r="H131" s="166">
        <v>207</v>
      </c>
      <c r="I131" s="167">
        <f t="shared" si="17"/>
        <v>0.41780821917808209</v>
      </c>
      <c r="J131" s="167">
        <f>H131/H123</f>
        <v>8.6708834247895116E-3</v>
      </c>
    </row>
    <row r="132" spans="2:10" x14ac:dyDescent="0.25">
      <c r="B132" s="165" t="s">
        <v>121</v>
      </c>
      <c r="C132" s="166">
        <v>0</v>
      </c>
      <c r="D132" s="166">
        <v>83</v>
      </c>
      <c r="E132" s="166">
        <v>109</v>
      </c>
      <c r="F132" s="166">
        <v>135</v>
      </c>
      <c r="G132" s="166">
        <v>123</v>
      </c>
      <c r="H132" s="166">
        <v>186</v>
      </c>
      <c r="I132" s="167">
        <f t="shared" si="17"/>
        <v>0.51219512195121952</v>
      </c>
      <c r="J132" s="167">
        <f>H132/H123</f>
        <v>7.7912285845934742E-3</v>
      </c>
    </row>
    <row r="133" spans="2:10" x14ac:dyDescent="0.25">
      <c r="B133" s="165" t="s">
        <v>130</v>
      </c>
      <c r="C133" s="166">
        <v>0</v>
      </c>
      <c r="D133" s="166">
        <v>27</v>
      </c>
      <c r="E133" s="166">
        <v>30</v>
      </c>
      <c r="F133" s="166">
        <v>25</v>
      </c>
      <c r="G133" s="166">
        <v>46</v>
      </c>
      <c r="H133" s="166">
        <v>38</v>
      </c>
      <c r="I133" s="167">
        <f t="shared" si="17"/>
        <v>-0.17391304347826086</v>
      </c>
      <c r="J133" s="167">
        <f>H133/H123</f>
        <v>1.5917563774975915E-3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26</v>
      </c>
      <c r="F134" s="166">
        <v>39</v>
      </c>
      <c r="G134" s="166">
        <v>47</v>
      </c>
      <c r="H134" s="166">
        <v>54</v>
      </c>
      <c r="I134" s="167">
        <f t="shared" si="17"/>
        <v>0.14893617021276606</v>
      </c>
      <c r="J134" s="167">
        <f>H134/H123</f>
        <v>2.2619695890755249E-3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2991</v>
      </c>
      <c r="E135" s="171">
        <f t="shared" si="18"/>
        <v>3704</v>
      </c>
      <c r="F135" s="171">
        <f t="shared" si="18"/>
        <v>2931</v>
      </c>
      <c r="G135" s="171">
        <f t="shared" si="18"/>
        <v>3437</v>
      </c>
      <c r="H135" s="171">
        <f t="shared" si="18"/>
        <v>3611</v>
      </c>
      <c r="I135" s="172">
        <f t="shared" si="17"/>
        <v>5.0625545533895755E-2</v>
      </c>
      <c r="J135" s="172">
        <f>H135/H123</f>
        <v>0.15125874418799481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10219</v>
      </c>
      <c r="E137" s="178">
        <v>23111</v>
      </c>
      <c r="F137" s="178">
        <v>24276</v>
      </c>
      <c r="G137" s="178">
        <v>24893</v>
      </c>
      <c r="H137" s="178">
        <v>26869</v>
      </c>
      <c r="I137" s="179">
        <f t="shared" ref="I137:I149" si="19">IFERROR(H137/G137-1,"-")</f>
        <v>7.937974530992653E-2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4124</v>
      </c>
      <c r="E138" s="162">
        <v>4035</v>
      </c>
      <c r="F138" s="162">
        <v>4301</v>
      </c>
      <c r="G138" s="162">
        <v>4112</v>
      </c>
      <c r="H138" s="162">
        <v>5186</v>
      </c>
      <c r="I138" s="163">
        <f t="shared" si="19"/>
        <v>0.26118677042801552</v>
      </c>
      <c r="J138" s="163">
        <f>H138/H137</f>
        <v>0.19301053258401876</v>
      </c>
    </row>
    <row r="139" spans="2:10" x14ac:dyDescent="0.25">
      <c r="B139" s="165" t="s">
        <v>105</v>
      </c>
      <c r="C139" s="166">
        <v>0</v>
      </c>
      <c r="D139" s="166">
        <v>2148</v>
      </c>
      <c r="E139" s="166">
        <v>2676</v>
      </c>
      <c r="F139" s="166">
        <v>2798</v>
      </c>
      <c r="G139" s="166">
        <v>2896</v>
      </c>
      <c r="H139" s="166">
        <v>3887</v>
      </c>
      <c r="I139" s="167">
        <f t="shared" si="19"/>
        <v>0.34219613259668513</v>
      </c>
      <c r="J139" s="167">
        <f>H139/H137</f>
        <v>0.14466485540957982</v>
      </c>
    </row>
    <row r="140" spans="2:10" x14ac:dyDescent="0.25">
      <c r="B140" s="165" t="s">
        <v>102</v>
      </c>
      <c r="C140" s="166">
        <v>0</v>
      </c>
      <c r="D140" s="166">
        <v>1976</v>
      </c>
      <c r="E140" s="166">
        <v>1359</v>
      </c>
      <c r="F140" s="166">
        <v>1503</v>
      </c>
      <c r="G140" s="166">
        <v>1216</v>
      </c>
      <c r="H140" s="166">
        <v>1299</v>
      </c>
      <c r="I140" s="167">
        <f t="shared" si="19"/>
        <v>6.8256578947368363E-2</v>
      </c>
      <c r="J140" s="167">
        <f>H140/H137</f>
        <v>4.8345677174438946E-2</v>
      </c>
    </row>
    <row r="141" spans="2:10" x14ac:dyDescent="0.25">
      <c r="B141" s="161" t="s">
        <v>109</v>
      </c>
      <c r="C141" s="162">
        <v>0</v>
      </c>
      <c r="D141" s="162">
        <v>6095</v>
      </c>
      <c r="E141" s="162">
        <v>19076</v>
      </c>
      <c r="F141" s="162">
        <v>19975</v>
      </c>
      <c r="G141" s="162">
        <v>20781</v>
      </c>
      <c r="H141" s="162">
        <v>21683</v>
      </c>
      <c r="I141" s="163">
        <f t="shared" si="19"/>
        <v>4.3405033444011254E-2</v>
      </c>
      <c r="J141" s="163">
        <f>H141/H137</f>
        <v>0.80698946741598121</v>
      </c>
    </row>
    <row r="142" spans="2:10" x14ac:dyDescent="0.25">
      <c r="B142" s="165" t="s">
        <v>112</v>
      </c>
      <c r="C142" s="166">
        <v>0</v>
      </c>
      <c r="D142" s="166">
        <v>659</v>
      </c>
      <c r="E142" s="166">
        <v>8399</v>
      </c>
      <c r="F142" s="166">
        <v>9581</v>
      </c>
      <c r="G142" s="166">
        <v>10171</v>
      </c>
      <c r="H142" s="166">
        <v>9685</v>
      </c>
      <c r="I142" s="167">
        <f t="shared" si="19"/>
        <v>-4.7782912201356775E-2</v>
      </c>
      <c r="J142" s="167">
        <f>H142/H137</f>
        <v>0.36045256615430421</v>
      </c>
    </row>
    <row r="143" spans="2:10" x14ac:dyDescent="0.25">
      <c r="B143" s="165" t="s">
        <v>115</v>
      </c>
      <c r="C143" s="166">
        <v>0</v>
      </c>
      <c r="D143" s="166">
        <v>675</v>
      </c>
      <c r="E143" s="166">
        <v>1114</v>
      </c>
      <c r="F143" s="166">
        <v>1435</v>
      </c>
      <c r="G143" s="166">
        <v>1166</v>
      </c>
      <c r="H143" s="166">
        <v>1959</v>
      </c>
      <c r="I143" s="167">
        <f t="shared" si="19"/>
        <v>0.68010291595197248</v>
      </c>
      <c r="J143" s="167">
        <f>H143/H137</f>
        <v>7.2909300681082284E-2</v>
      </c>
    </row>
    <row r="144" spans="2:10" x14ac:dyDescent="0.25">
      <c r="B144" s="165" t="s">
        <v>118</v>
      </c>
      <c r="C144" s="166">
        <v>0</v>
      </c>
      <c r="D144" s="166">
        <v>1143</v>
      </c>
      <c r="E144" s="166">
        <v>2623</v>
      </c>
      <c r="F144" s="166">
        <v>1969</v>
      </c>
      <c r="G144" s="166">
        <v>1892</v>
      </c>
      <c r="H144" s="166">
        <v>2136</v>
      </c>
      <c r="I144" s="167">
        <f t="shared" si="19"/>
        <v>0.12896405919661724</v>
      </c>
      <c r="J144" s="167">
        <f>H144/H137</f>
        <v>7.9496817894227551E-2</v>
      </c>
    </row>
    <row r="145" spans="2:10" x14ac:dyDescent="0.25">
      <c r="B145" s="165" t="s">
        <v>125</v>
      </c>
      <c r="C145" s="166">
        <v>0</v>
      </c>
      <c r="D145" s="166">
        <v>160</v>
      </c>
      <c r="E145" s="166">
        <v>1141</v>
      </c>
      <c r="F145" s="166">
        <v>865</v>
      </c>
      <c r="G145" s="166">
        <v>531</v>
      </c>
      <c r="H145" s="166">
        <v>570</v>
      </c>
      <c r="I145" s="167">
        <f t="shared" si="19"/>
        <v>7.344632768361592E-2</v>
      </c>
      <c r="J145" s="167">
        <f>H145/H137</f>
        <v>2.1214038483010161E-2</v>
      </c>
    </row>
    <row r="146" spans="2:10" x14ac:dyDescent="0.25">
      <c r="B146" s="165" t="s">
        <v>121</v>
      </c>
      <c r="C146" s="166">
        <v>0</v>
      </c>
      <c r="D146" s="166">
        <v>202</v>
      </c>
      <c r="E146" s="166">
        <v>528</v>
      </c>
      <c r="F146" s="166">
        <v>693</v>
      </c>
      <c r="G146" s="166">
        <v>628</v>
      </c>
      <c r="H146" s="166">
        <v>663</v>
      </c>
      <c r="I146" s="167">
        <f t="shared" si="19"/>
        <v>5.5732484076433053E-2</v>
      </c>
      <c r="J146" s="167">
        <f>H146/H137</f>
        <v>2.4675276340764451E-2</v>
      </c>
    </row>
    <row r="147" spans="2:10" x14ac:dyDescent="0.25">
      <c r="B147" s="165" t="s">
        <v>130</v>
      </c>
      <c r="C147" s="166">
        <v>0</v>
      </c>
      <c r="D147" s="166">
        <v>28</v>
      </c>
      <c r="E147" s="166">
        <v>80</v>
      </c>
      <c r="F147" s="166">
        <v>5</v>
      </c>
      <c r="G147" s="166">
        <v>17</v>
      </c>
      <c r="H147" s="166">
        <v>46</v>
      </c>
      <c r="I147" s="167">
        <f t="shared" si="19"/>
        <v>1.7058823529411766</v>
      </c>
      <c r="J147" s="167">
        <f>H147/H137</f>
        <v>1.7120101231902936E-3</v>
      </c>
    </row>
    <row r="148" spans="2:10" x14ac:dyDescent="0.25">
      <c r="B148" s="165" t="s">
        <v>133</v>
      </c>
      <c r="C148" s="166">
        <v>0</v>
      </c>
      <c r="D148" s="166">
        <v>12</v>
      </c>
      <c r="E148" s="166">
        <v>29</v>
      </c>
      <c r="F148" s="166">
        <v>13</v>
      </c>
      <c r="G148" s="166">
        <v>25</v>
      </c>
      <c r="H148" s="166">
        <v>16</v>
      </c>
      <c r="I148" s="167">
        <f t="shared" si="19"/>
        <v>-0.36</v>
      </c>
      <c r="J148" s="167">
        <f>H148/H137</f>
        <v>5.9548178197923259E-4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3216</v>
      </c>
      <c r="E149" s="171">
        <f t="shared" si="20"/>
        <v>5162</v>
      </c>
      <c r="F149" s="171">
        <f t="shared" si="20"/>
        <v>5414</v>
      </c>
      <c r="G149" s="171">
        <f t="shared" si="20"/>
        <v>6351</v>
      </c>
      <c r="H149" s="171">
        <f t="shared" si="20"/>
        <v>6608</v>
      </c>
      <c r="I149" s="172">
        <f t="shared" si="19"/>
        <v>4.0466068335695216E-2</v>
      </c>
      <c r="J149" s="172">
        <f>H149/H137</f>
        <v>0.24593397595742306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5251</v>
      </c>
      <c r="E151" s="178">
        <v>9064</v>
      </c>
      <c r="F151" s="178">
        <v>9508</v>
      </c>
      <c r="G151" s="178">
        <v>11740</v>
      </c>
      <c r="H151" s="178">
        <v>11247</v>
      </c>
      <c r="I151" s="179">
        <f t="shared" ref="I151:I163" si="21">IFERROR(H151/G151-1,"-")</f>
        <v>-4.199318568994892E-2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3239</v>
      </c>
      <c r="E152" s="162">
        <v>5039</v>
      </c>
      <c r="F152" s="162">
        <v>5604</v>
      </c>
      <c r="G152" s="162">
        <v>6641</v>
      </c>
      <c r="H152" s="162">
        <v>5744</v>
      </c>
      <c r="I152" s="163">
        <f t="shared" si="21"/>
        <v>-0.13507001957536513</v>
      </c>
      <c r="J152" s="163">
        <f>H152/H151</f>
        <v>0.5107139681692896</v>
      </c>
    </row>
    <row r="153" spans="2:10" x14ac:dyDescent="0.25">
      <c r="B153" s="165" t="s">
        <v>105</v>
      </c>
      <c r="C153" s="166">
        <v>0</v>
      </c>
      <c r="D153" s="166">
        <v>2297</v>
      </c>
      <c r="E153" s="166">
        <v>3954</v>
      </c>
      <c r="F153" s="166">
        <v>4646</v>
      </c>
      <c r="G153" s="166">
        <v>5006</v>
      </c>
      <c r="H153" s="166">
        <v>3562</v>
      </c>
      <c r="I153" s="167">
        <f t="shared" si="21"/>
        <v>-0.28845385537355173</v>
      </c>
      <c r="J153" s="167">
        <f>H153/H151</f>
        <v>0.31670667733617852</v>
      </c>
    </row>
    <row r="154" spans="2:10" x14ac:dyDescent="0.25">
      <c r="B154" s="165" t="s">
        <v>102</v>
      </c>
      <c r="C154" s="166">
        <v>0</v>
      </c>
      <c r="D154" s="166">
        <v>942</v>
      </c>
      <c r="E154" s="166">
        <v>1085</v>
      </c>
      <c r="F154" s="166">
        <v>958</v>
      </c>
      <c r="G154" s="166">
        <v>1635</v>
      </c>
      <c r="H154" s="166">
        <v>2182</v>
      </c>
      <c r="I154" s="167">
        <f t="shared" si="21"/>
        <v>0.33455657492354729</v>
      </c>
      <c r="J154" s="167">
        <f>H154/H151</f>
        <v>0.19400729083311105</v>
      </c>
    </row>
    <row r="155" spans="2:10" x14ac:dyDescent="0.25">
      <c r="B155" s="161" t="s">
        <v>109</v>
      </c>
      <c r="C155" s="162">
        <v>0</v>
      </c>
      <c r="D155" s="162">
        <v>2012</v>
      </c>
      <c r="E155" s="162">
        <v>4025</v>
      </c>
      <c r="F155" s="162">
        <v>3904</v>
      </c>
      <c r="G155" s="162">
        <v>5099</v>
      </c>
      <c r="H155" s="162">
        <v>5503</v>
      </c>
      <c r="I155" s="163">
        <f t="shared" si="21"/>
        <v>7.9231221808197638E-2</v>
      </c>
      <c r="J155" s="163">
        <f>H155/H151</f>
        <v>0.4892860318307104</v>
      </c>
    </row>
    <row r="156" spans="2:10" x14ac:dyDescent="0.25">
      <c r="B156" s="165" t="s">
        <v>112</v>
      </c>
      <c r="C156" s="166">
        <v>0</v>
      </c>
      <c r="D156" s="166">
        <v>134</v>
      </c>
      <c r="E156" s="166">
        <v>1802</v>
      </c>
      <c r="F156" s="166">
        <v>1256</v>
      </c>
      <c r="G156" s="166">
        <v>1500</v>
      </c>
      <c r="H156" s="166">
        <v>1525</v>
      </c>
      <c r="I156" s="167">
        <f t="shared" si="21"/>
        <v>1.6666666666666607E-2</v>
      </c>
      <c r="J156" s="167">
        <f>H156/H151</f>
        <v>0.1355917133457811</v>
      </c>
    </row>
    <row r="157" spans="2:10" x14ac:dyDescent="0.25">
      <c r="B157" s="165" t="s">
        <v>115</v>
      </c>
      <c r="C157" s="166">
        <v>0</v>
      </c>
      <c r="D157" s="166">
        <v>417</v>
      </c>
      <c r="E157" s="166">
        <v>437</v>
      </c>
      <c r="F157" s="166">
        <v>572</v>
      </c>
      <c r="G157" s="166">
        <v>459</v>
      </c>
      <c r="H157" s="166">
        <v>510</v>
      </c>
      <c r="I157" s="167">
        <f t="shared" si="21"/>
        <v>0.11111111111111116</v>
      </c>
      <c r="J157" s="167">
        <f>H157/H151</f>
        <v>4.5345425446785811E-2</v>
      </c>
    </row>
    <row r="158" spans="2:10" x14ac:dyDescent="0.25">
      <c r="B158" s="165" t="s">
        <v>118</v>
      </c>
      <c r="C158" s="166">
        <v>0</v>
      </c>
      <c r="D158" s="166">
        <v>451</v>
      </c>
      <c r="E158" s="166">
        <v>497</v>
      </c>
      <c r="F158" s="166">
        <v>751</v>
      </c>
      <c r="G158" s="166">
        <v>1042</v>
      </c>
      <c r="H158" s="166">
        <v>1715</v>
      </c>
      <c r="I158" s="167">
        <f t="shared" si="21"/>
        <v>0.64587332053742808</v>
      </c>
      <c r="J158" s="167">
        <f>H158/H151</f>
        <v>0.15248510713968169</v>
      </c>
    </row>
    <row r="159" spans="2:10" x14ac:dyDescent="0.25">
      <c r="B159" s="165" t="s">
        <v>125</v>
      </c>
      <c r="C159" s="166">
        <v>0</v>
      </c>
      <c r="D159" s="166">
        <v>37</v>
      </c>
      <c r="E159" s="166">
        <v>146</v>
      </c>
      <c r="F159" s="166">
        <v>115</v>
      </c>
      <c r="G159" s="166">
        <v>174</v>
      </c>
      <c r="H159" s="166">
        <v>112</v>
      </c>
      <c r="I159" s="167">
        <f t="shared" si="21"/>
        <v>-0.35632183908045978</v>
      </c>
      <c r="J159" s="167">
        <f>H159/H151</f>
        <v>9.9582110785098252E-3</v>
      </c>
    </row>
    <row r="160" spans="2:10" x14ac:dyDescent="0.25">
      <c r="B160" s="165" t="s">
        <v>121</v>
      </c>
      <c r="C160" s="166">
        <v>0</v>
      </c>
      <c r="D160" s="166">
        <v>206</v>
      </c>
      <c r="E160" s="166">
        <v>474</v>
      </c>
      <c r="F160" s="166">
        <v>231</v>
      </c>
      <c r="G160" s="166">
        <v>479</v>
      </c>
      <c r="H160" s="166">
        <v>297</v>
      </c>
      <c r="I160" s="167">
        <f t="shared" si="21"/>
        <v>-0.37995824634655528</v>
      </c>
      <c r="J160" s="167">
        <f>H160/H151</f>
        <v>2.6407041877834089E-2</v>
      </c>
    </row>
    <row r="161" spans="2:10" x14ac:dyDescent="0.25">
      <c r="B161" s="165" t="s">
        <v>130</v>
      </c>
      <c r="C161" s="166">
        <v>0</v>
      </c>
      <c r="D161" s="166">
        <v>4</v>
      </c>
      <c r="E161" s="166">
        <v>19</v>
      </c>
      <c r="F161" s="166">
        <v>12</v>
      </c>
      <c r="G161" s="166">
        <v>6</v>
      </c>
      <c r="H161" s="166">
        <v>16</v>
      </c>
      <c r="I161" s="167">
        <f t="shared" si="21"/>
        <v>1.6666666666666665</v>
      </c>
      <c r="J161" s="167">
        <f>H161/H151</f>
        <v>1.4226015826442606E-3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13</v>
      </c>
      <c r="F162" s="166">
        <v>15</v>
      </c>
      <c r="G162" s="166">
        <v>6</v>
      </c>
      <c r="H162" s="166">
        <v>15</v>
      </c>
      <c r="I162" s="167">
        <f t="shared" si="21"/>
        <v>1.5</v>
      </c>
      <c r="J162" s="167">
        <f>H162/H151</f>
        <v>1.3336889837289945E-3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757</v>
      </c>
      <c r="E163" s="171">
        <f t="shared" si="22"/>
        <v>637</v>
      </c>
      <c r="F163" s="171">
        <f t="shared" si="22"/>
        <v>952</v>
      </c>
      <c r="G163" s="171">
        <f t="shared" si="22"/>
        <v>1433</v>
      </c>
      <c r="H163" s="171">
        <f t="shared" si="22"/>
        <v>1313</v>
      </c>
      <c r="I163" s="172">
        <f t="shared" si="21"/>
        <v>-8.3740404745289654E-2</v>
      </c>
      <c r="J163" s="172">
        <f>H163/H151</f>
        <v>0.11674224237574464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E9868-A013-47FA-9DED-79273D2E3179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264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265</v>
      </c>
      <c r="R7" s="174" t="s">
        <v>266</v>
      </c>
      <c r="S7" s="174" t="s">
        <v>267</v>
      </c>
      <c r="T7" s="174" t="s">
        <v>268</v>
      </c>
      <c r="U7" s="174" t="s">
        <v>269</v>
      </c>
      <c r="V7" s="174" t="s">
        <v>270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53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1049130</v>
      </c>
      <c r="D9" s="178">
        <v>745750</v>
      </c>
      <c r="E9" s="178">
        <v>2658818</v>
      </c>
      <c r="F9" s="178">
        <v>2977282</v>
      </c>
      <c r="G9" s="178">
        <v>3166417</v>
      </c>
      <c r="H9" s="178">
        <v>3154023</v>
      </c>
      <c r="I9" s="179">
        <f>IFERROR(H9/G9-1,"-")</f>
        <v>-3.9142033408738897E-3</v>
      </c>
      <c r="J9" s="179">
        <f>IFERROR(H9/D9-1,"-")</f>
        <v>3.2293302044921219</v>
      </c>
      <c r="K9" s="178">
        <f>H9-G9</f>
        <v>-12394</v>
      </c>
      <c r="L9" s="178">
        <f>H9-D9</f>
        <v>2408273</v>
      </c>
      <c r="M9" s="179">
        <f t="shared" ref="M9:M21" si="0">H9/H$9</f>
        <v>1</v>
      </c>
      <c r="P9" s="158" t="s">
        <v>70</v>
      </c>
      <c r="Q9" s="178">
        <v>52853</v>
      </c>
      <c r="R9" s="178">
        <v>73201</v>
      </c>
      <c r="S9" s="178">
        <v>122504</v>
      </c>
      <c r="T9" s="178">
        <v>143386</v>
      </c>
      <c r="U9" s="178">
        <v>147042</v>
      </c>
      <c r="V9" s="178">
        <v>164634</v>
      </c>
      <c r="W9" s="179">
        <f>IFERROR(V9/U9-1,"-")</f>
        <v>0.11963928673440249</v>
      </c>
      <c r="X9" s="178">
        <f>V9-U9</f>
        <v>17592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190562</v>
      </c>
      <c r="D10" s="162">
        <v>384545</v>
      </c>
      <c r="E10" s="162">
        <v>582661</v>
      </c>
      <c r="F10" s="162">
        <v>610630</v>
      </c>
      <c r="G10" s="162">
        <v>602747</v>
      </c>
      <c r="H10" s="162">
        <v>610314</v>
      </c>
      <c r="I10" s="180">
        <f>IFERROR(H10/G10-1,"-")</f>
        <v>1.2554189402850691E-2</v>
      </c>
      <c r="J10" s="163">
        <f t="shared" ref="J10:J21" si="2">IFERROR(H10/D10-1,"-")</f>
        <v>0.58710684055182094</v>
      </c>
      <c r="K10" s="162">
        <f t="shared" ref="K10:K20" si="3">H10-G10</f>
        <v>7567</v>
      </c>
      <c r="L10" s="162">
        <f t="shared" ref="L10:L21" si="4">H10-D10</f>
        <v>225769</v>
      </c>
      <c r="M10" s="163">
        <f t="shared" si="0"/>
        <v>0.19350334477586245</v>
      </c>
      <c r="P10" s="161" t="s">
        <v>99</v>
      </c>
      <c r="Q10" s="162">
        <v>26940</v>
      </c>
      <c r="R10" s="162">
        <v>48582</v>
      </c>
      <c r="S10" s="162">
        <v>75501</v>
      </c>
      <c r="T10" s="162">
        <v>88192</v>
      </c>
      <c r="U10" s="162">
        <v>92234</v>
      </c>
      <c r="V10" s="162">
        <v>105634</v>
      </c>
      <c r="W10" s="180">
        <f>IFERROR(V10/U10-1,"-")</f>
        <v>0.14528265064943513</v>
      </c>
      <c r="X10" s="161">
        <f t="shared" ref="X10:X20" si="5">V10-U10</f>
        <v>13400</v>
      </c>
      <c r="Y10" s="163">
        <f t="shared" si="1"/>
        <v>0.64162931107790611</v>
      </c>
    </row>
    <row r="11" spans="1:25" x14ac:dyDescent="0.25">
      <c r="A11" s="164" t="s">
        <v>102</v>
      </c>
      <c r="B11" s="165" t="s">
        <v>105</v>
      </c>
      <c r="C11" s="166">
        <v>77391</v>
      </c>
      <c r="D11" s="166">
        <v>229473</v>
      </c>
      <c r="E11" s="166">
        <v>253134</v>
      </c>
      <c r="F11" s="166">
        <v>254990</v>
      </c>
      <c r="G11" s="166">
        <v>242917</v>
      </c>
      <c r="H11" s="166">
        <v>232134</v>
      </c>
      <c r="I11" s="181">
        <f>IFERROR(H11/G11-1,"-")</f>
        <v>-4.4389647492764972E-2</v>
      </c>
      <c r="J11" s="167">
        <f t="shared" si="2"/>
        <v>1.1596135493064486E-2</v>
      </c>
      <c r="K11" s="166">
        <f t="shared" si="3"/>
        <v>-10783</v>
      </c>
      <c r="L11" s="166">
        <f t="shared" si="4"/>
        <v>2661</v>
      </c>
      <c r="M11" s="167">
        <f t="shared" si="0"/>
        <v>7.3599336466474721E-2</v>
      </c>
      <c r="P11" s="165" t="s">
        <v>105</v>
      </c>
      <c r="Q11" s="166">
        <v>13715</v>
      </c>
      <c r="R11" s="166">
        <v>25464</v>
      </c>
      <c r="S11" s="166">
        <v>38799</v>
      </c>
      <c r="T11" s="166">
        <v>40048</v>
      </c>
      <c r="U11" s="166">
        <v>43987</v>
      </c>
      <c r="V11" s="166">
        <v>55226</v>
      </c>
      <c r="W11" s="181">
        <f>IFERROR(V11/U11-1,"-")</f>
        <v>0.2555073089776525</v>
      </c>
      <c r="X11" s="165">
        <f t="shared" si="5"/>
        <v>11239</v>
      </c>
      <c r="Y11" s="167">
        <f>V11/V$9</f>
        <v>0.33544711299002639</v>
      </c>
    </row>
    <row r="12" spans="1:25" x14ac:dyDescent="0.25">
      <c r="A12" s="1"/>
      <c r="B12" s="165" t="s">
        <v>102</v>
      </c>
      <c r="C12" s="166">
        <v>113171</v>
      </c>
      <c r="D12" s="166">
        <v>155072</v>
      </c>
      <c r="E12" s="166">
        <v>329527</v>
      </c>
      <c r="F12" s="166">
        <v>355640</v>
      </c>
      <c r="G12" s="166">
        <v>359830</v>
      </c>
      <c r="H12" s="166">
        <v>378180</v>
      </c>
      <c r="I12" s="181">
        <f>IFERROR(H12/G12-1,"-")</f>
        <v>5.0996303810132648E-2</v>
      </c>
      <c r="J12" s="167">
        <f t="shared" si="2"/>
        <v>1.4387381345439536</v>
      </c>
      <c r="K12" s="166">
        <f t="shared" si="3"/>
        <v>18350</v>
      </c>
      <c r="L12" s="166">
        <f t="shared" si="4"/>
        <v>223108</v>
      </c>
      <c r="M12" s="167">
        <f t="shared" si="0"/>
        <v>0.11990400830938773</v>
      </c>
      <c r="P12" s="165" t="s">
        <v>102</v>
      </c>
      <c r="Q12" s="166">
        <v>13225</v>
      </c>
      <c r="R12" s="166">
        <v>23118</v>
      </c>
      <c r="S12" s="166">
        <v>36702</v>
      </c>
      <c r="T12" s="166">
        <v>48144</v>
      </c>
      <c r="U12" s="166">
        <v>48247</v>
      </c>
      <c r="V12" s="166">
        <v>50408</v>
      </c>
      <c r="W12" s="181">
        <f>IFERROR(V12/U12-1,"-")</f>
        <v>4.4790349659046269E-2</v>
      </c>
      <c r="X12" s="165">
        <f t="shared" si="5"/>
        <v>2161</v>
      </c>
      <c r="Y12" s="167">
        <f t="shared" si="1"/>
        <v>0.30618219808787978</v>
      </c>
    </row>
    <row r="13" spans="1:25" s="57" customFormat="1" x14ac:dyDescent="0.25">
      <c r="B13" s="161" t="s">
        <v>109</v>
      </c>
      <c r="C13" s="162">
        <v>858568</v>
      </c>
      <c r="D13" s="162">
        <v>361205</v>
      </c>
      <c r="E13" s="162">
        <v>2076157</v>
      </c>
      <c r="F13" s="162">
        <v>2366652</v>
      </c>
      <c r="G13" s="162">
        <v>2563670</v>
      </c>
      <c r="H13" s="162">
        <v>2543709</v>
      </c>
      <c r="I13" s="180">
        <f>IFERROR(H13/G13-1,"-")</f>
        <v>-7.786103515663112E-3</v>
      </c>
      <c r="J13" s="163">
        <f t="shared" si="2"/>
        <v>6.0422862363477803</v>
      </c>
      <c r="K13" s="162">
        <f t="shared" si="3"/>
        <v>-19961</v>
      </c>
      <c r="L13" s="162">
        <f t="shared" si="4"/>
        <v>2182504</v>
      </c>
      <c r="M13" s="163">
        <f t="shared" si="0"/>
        <v>0.8064966552241376</v>
      </c>
      <c r="P13" s="161" t="s">
        <v>109</v>
      </c>
      <c r="Q13" s="162">
        <v>25913</v>
      </c>
      <c r="R13" s="162">
        <v>24619</v>
      </c>
      <c r="S13" s="162">
        <v>47003</v>
      </c>
      <c r="T13" s="162">
        <v>55194</v>
      </c>
      <c r="U13" s="162">
        <v>54808</v>
      </c>
      <c r="V13" s="162">
        <v>59000</v>
      </c>
      <c r="W13" s="180">
        <f>IFERROR(V13/U13-1,"-")</f>
        <v>7.6485184644577542E-2</v>
      </c>
      <c r="X13" s="161">
        <f t="shared" si="5"/>
        <v>4192</v>
      </c>
      <c r="Y13" s="163">
        <f t="shared" si="1"/>
        <v>0.35837068892209384</v>
      </c>
    </row>
    <row r="14" spans="1:25" s="57" customFormat="1" x14ac:dyDescent="0.25">
      <c r="B14" s="165" t="s">
        <v>112</v>
      </c>
      <c r="C14" s="166">
        <v>347039</v>
      </c>
      <c r="D14" s="166">
        <v>31530</v>
      </c>
      <c r="E14" s="166">
        <v>942987</v>
      </c>
      <c r="F14" s="166">
        <v>1093840</v>
      </c>
      <c r="G14" s="166">
        <v>1197012</v>
      </c>
      <c r="H14" s="166">
        <v>1197006</v>
      </c>
      <c r="I14" s="181">
        <f t="shared" ref="I14:I21" si="6">IFERROR(H14/G14-1,"-")</f>
        <v>-5.0124810778706674E-6</v>
      </c>
      <c r="J14" s="167">
        <f t="shared" si="2"/>
        <v>36.964034253092294</v>
      </c>
      <c r="K14" s="166">
        <f t="shared" si="3"/>
        <v>-6</v>
      </c>
      <c r="L14" s="166">
        <f t="shared" si="4"/>
        <v>1165476</v>
      </c>
      <c r="M14" s="167">
        <f t="shared" si="0"/>
        <v>0.37951720707173031</v>
      </c>
      <c r="P14" s="165" t="s">
        <v>112</v>
      </c>
      <c r="Q14" s="166">
        <v>2810</v>
      </c>
      <c r="R14" s="166">
        <v>789</v>
      </c>
      <c r="S14" s="166">
        <v>4796</v>
      </c>
      <c r="T14" s="166">
        <v>6695</v>
      </c>
      <c r="U14" s="166">
        <v>6643</v>
      </c>
      <c r="V14" s="166">
        <v>6109</v>
      </c>
      <c r="W14" s="181">
        <f t="shared" ref="W14:W21" si="7">IFERROR(V14/U14-1,"-")</f>
        <v>-8.0385368056600903E-2</v>
      </c>
      <c r="X14" s="165">
        <f t="shared" si="5"/>
        <v>-534</v>
      </c>
      <c r="Y14" s="167">
        <f t="shared" si="1"/>
        <v>3.7106551502119854E-2</v>
      </c>
    </row>
    <row r="15" spans="1:25" x14ac:dyDescent="0.25">
      <c r="A15" s="1"/>
      <c r="B15" s="165" t="s">
        <v>115</v>
      </c>
      <c r="C15" s="166">
        <v>109834</v>
      </c>
      <c r="D15" s="166">
        <v>55842</v>
      </c>
      <c r="E15" s="166">
        <v>210882</v>
      </c>
      <c r="F15" s="166">
        <v>243579</v>
      </c>
      <c r="G15" s="166">
        <v>256943</v>
      </c>
      <c r="H15" s="166">
        <v>249720</v>
      </c>
      <c r="I15" s="181">
        <f t="shared" si="6"/>
        <v>-2.8111293166188656E-2</v>
      </c>
      <c r="J15" s="167">
        <f t="shared" si="2"/>
        <v>3.4719028688084235</v>
      </c>
      <c r="K15" s="166">
        <f t="shared" si="3"/>
        <v>-7223</v>
      </c>
      <c r="L15" s="166">
        <f t="shared" si="4"/>
        <v>193878</v>
      </c>
      <c r="M15" s="167">
        <f t="shared" si="0"/>
        <v>7.9175072597758481E-2</v>
      </c>
      <c r="P15" s="165" t="s">
        <v>115</v>
      </c>
      <c r="Q15" s="166">
        <v>2894</v>
      </c>
      <c r="R15" s="166">
        <v>2583</v>
      </c>
      <c r="S15" s="166">
        <v>5107</v>
      </c>
      <c r="T15" s="166">
        <v>8113</v>
      </c>
      <c r="U15" s="166">
        <v>7662</v>
      </c>
      <c r="V15" s="166">
        <v>8533</v>
      </c>
      <c r="W15" s="181">
        <f t="shared" si="7"/>
        <v>0.11367789089010705</v>
      </c>
      <c r="X15" s="165">
        <f t="shared" si="5"/>
        <v>871</v>
      </c>
      <c r="Y15" s="167">
        <f t="shared" si="1"/>
        <v>5.183012014529198E-2</v>
      </c>
    </row>
    <row r="16" spans="1:25" x14ac:dyDescent="0.25">
      <c r="A16" s="1"/>
      <c r="B16" s="165" t="s">
        <v>118</v>
      </c>
      <c r="C16" s="166">
        <v>39042</v>
      </c>
      <c r="D16" s="166">
        <v>55737</v>
      </c>
      <c r="E16" s="166">
        <v>110427</v>
      </c>
      <c r="F16" s="166">
        <v>126317</v>
      </c>
      <c r="G16" s="166">
        <v>135779</v>
      </c>
      <c r="H16" s="166">
        <v>130085</v>
      </c>
      <c r="I16" s="181">
        <f t="shared" si="6"/>
        <v>-4.1935792721996767E-2</v>
      </c>
      <c r="J16" s="167">
        <f t="shared" si="2"/>
        <v>1.3339074582413835</v>
      </c>
      <c r="K16" s="166">
        <f t="shared" si="3"/>
        <v>-5694</v>
      </c>
      <c r="L16" s="166">
        <f t="shared" si="4"/>
        <v>74348</v>
      </c>
      <c r="M16" s="167">
        <f t="shared" si="0"/>
        <v>4.1244150724328896E-2</v>
      </c>
      <c r="P16" s="165" t="s">
        <v>118</v>
      </c>
      <c r="Q16" s="166">
        <v>1950</v>
      </c>
      <c r="R16" s="166">
        <v>3475</v>
      </c>
      <c r="S16" s="166">
        <v>4441</v>
      </c>
      <c r="T16" s="166">
        <v>4955</v>
      </c>
      <c r="U16" s="166">
        <v>4582</v>
      </c>
      <c r="V16" s="166">
        <v>5028</v>
      </c>
      <c r="W16" s="181">
        <f t="shared" si="7"/>
        <v>9.7337407245744245E-2</v>
      </c>
      <c r="X16" s="165">
        <f t="shared" si="5"/>
        <v>446</v>
      </c>
      <c r="Y16" s="167">
        <f t="shared" si="1"/>
        <v>3.0540471591530303E-2</v>
      </c>
    </row>
    <row r="17" spans="1:25" x14ac:dyDescent="0.25">
      <c r="A17" s="1"/>
      <c r="B17" s="165" t="s">
        <v>125</v>
      </c>
      <c r="C17" s="166">
        <v>30707</v>
      </c>
      <c r="D17" s="166">
        <v>17525</v>
      </c>
      <c r="E17" s="166">
        <v>102529</v>
      </c>
      <c r="F17" s="166">
        <v>90860</v>
      </c>
      <c r="G17" s="166">
        <v>100448</v>
      </c>
      <c r="H17" s="166">
        <v>92484</v>
      </c>
      <c r="I17" s="181">
        <f t="shared" si="6"/>
        <v>-7.9284804077731752E-2</v>
      </c>
      <c r="J17" s="167">
        <f t="shared" si="2"/>
        <v>4.2772610556348072</v>
      </c>
      <c r="K17" s="166">
        <f t="shared" si="3"/>
        <v>-7964</v>
      </c>
      <c r="L17" s="166">
        <f t="shared" si="4"/>
        <v>74959</v>
      </c>
      <c r="M17" s="167">
        <f t="shared" si="0"/>
        <v>2.9322550913547556E-2</v>
      </c>
      <c r="P17" s="165" t="s">
        <v>125</v>
      </c>
      <c r="Q17" s="166">
        <v>527</v>
      </c>
      <c r="R17" s="166">
        <v>444</v>
      </c>
      <c r="S17" s="166">
        <v>1275</v>
      </c>
      <c r="T17" s="166">
        <v>1516</v>
      </c>
      <c r="U17" s="166">
        <v>1395</v>
      </c>
      <c r="V17" s="166">
        <v>1505</v>
      </c>
      <c r="W17" s="181">
        <f t="shared" si="7"/>
        <v>7.8853046594982157E-2</v>
      </c>
      <c r="X17" s="165">
        <f t="shared" si="5"/>
        <v>110</v>
      </c>
      <c r="Y17" s="167">
        <f t="shared" si="1"/>
        <v>9.141489607250022E-3</v>
      </c>
    </row>
    <row r="18" spans="1:25" x14ac:dyDescent="0.25">
      <c r="A18" s="1"/>
      <c r="B18" s="165" t="s">
        <v>121</v>
      </c>
      <c r="C18" s="166">
        <v>33341</v>
      </c>
      <c r="D18" s="166">
        <v>22207</v>
      </c>
      <c r="E18" s="166">
        <v>85314</v>
      </c>
      <c r="F18" s="166">
        <v>85859</v>
      </c>
      <c r="G18" s="166">
        <v>91513</v>
      </c>
      <c r="H18" s="166">
        <v>83094</v>
      </c>
      <c r="I18" s="181">
        <f t="shared" si="6"/>
        <v>-9.1997858227792828E-2</v>
      </c>
      <c r="J18" s="167">
        <f t="shared" si="2"/>
        <v>2.7417931282928807</v>
      </c>
      <c r="K18" s="166">
        <f t="shared" si="3"/>
        <v>-8419</v>
      </c>
      <c r="L18" s="166">
        <f t="shared" si="4"/>
        <v>60887</v>
      </c>
      <c r="M18" s="167">
        <f t="shared" si="0"/>
        <v>2.6345400778624632E-2</v>
      </c>
      <c r="P18" s="165" t="s">
        <v>121</v>
      </c>
      <c r="Q18" s="166">
        <v>455</v>
      </c>
      <c r="R18" s="166">
        <v>388</v>
      </c>
      <c r="S18" s="166">
        <v>986</v>
      </c>
      <c r="T18" s="166">
        <v>1075</v>
      </c>
      <c r="U18" s="166">
        <v>1136</v>
      </c>
      <c r="V18" s="166">
        <v>1313</v>
      </c>
      <c r="W18" s="181">
        <f t="shared" si="7"/>
        <v>0.15580985915492951</v>
      </c>
      <c r="X18" s="165">
        <f t="shared" si="5"/>
        <v>177</v>
      </c>
      <c r="Y18" s="167">
        <f t="shared" si="1"/>
        <v>7.9752663483849025E-3</v>
      </c>
    </row>
    <row r="19" spans="1:25" x14ac:dyDescent="0.25">
      <c r="A19" s="164" t="s">
        <v>146</v>
      </c>
      <c r="B19" s="165" t="s">
        <v>130</v>
      </c>
      <c r="C19" s="166">
        <v>28434</v>
      </c>
      <c r="D19" s="166">
        <v>2074</v>
      </c>
      <c r="E19" s="166">
        <v>35056</v>
      </c>
      <c r="F19" s="166">
        <v>43836</v>
      </c>
      <c r="G19" s="166">
        <v>39617</v>
      </c>
      <c r="H19" s="166">
        <v>38647</v>
      </c>
      <c r="I19" s="181">
        <f t="shared" si="6"/>
        <v>-2.4484438498624361E-2</v>
      </c>
      <c r="J19" s="167">
        <f t="shared" si="2"/>
        <v>17.634040501446481</v>
      </c>
      <c r="K19" s="166">
        <f t="shared" si="3"/>
        <v>-970</v>
      </c>
      <c r="L19" s="166">
        <f t="shared" si="4"/>
        <v>36573</v>
      </c>
      <c r="M19" s="167">
        <f t="shared" si="0"/>
        <v>1.2253239751263703E-2</v>
      </c>
      <c r="P19" s="165" t="s">
        <v>130</v>
      </c>
      <c r="Q19" s="166">
        <v>630</v>
      </c>
      <c r="R19" s="166">
        <v>61</v>
      </c>
      <c r="S19" s="166">
        <v>602</v>
      </c>
      <c r="T19" s="166">
        <v>800</v>
      </c>
      <c r="U19" s="166">
        <v>904</v>
      </c>
      <c r="V19" s="166">
        <v>707</v>
      </c>
      <c r="W19" s="181">
        <f t="shared" si="7"/>
        <v>-0.21792035398230092</v>
      </c>
      <c r="X19" s="165">
        <f t="shared" si="5"/>
        <v>-197</v>
      </c>
      <c r="Y19" s="167">
        <f t="shared" si="1"/>
        <v>4.2943741875918701E-3</v>
      </c>
    </row>
    <row r="20" spans="1:25" x14ac:dyDescent="0.25">
      <c r="A20" s="169" t="s">
        <v>147</v>
      </c>
      <c r="B20" s="165" t="s">
        <v>133</v>
      </c>
      <c r="C20" s="166">
        <v>40183</v>
      </c>
      <c r="D20" s="166">
        <v>2811</v>
      </c>
      <c r="E20" s="166">
        <v>26721</v>
      </c>
      <c r="F20" s="166">
        <v>39628</v>
      </c>
      <c r="G20" s="166">
        <v>40951</v>
      </c>
      <c r="H20" s="166">
        <v>32773</v>
      </c>
      <c r="I20" s="181">
        <f t="shared" si="6"/>
        <v>-0.1997020829772167</v>
      </c>
      <c r="J20" s="167">
        <f t="shared" si="2"/>
        <v>10.658840270366417</v>
      </c>
      <c r="K20" s="166">
        <f t="shared" si="3"/>
        <v>-8178</v>
      </c>
      <c r="L20" s="166">
        <f t="shared" si="4"/>
        <v>29962</v>
      </c>
      <c r="M20" s="167">
        <f t="shared" si="0"/>
        <v>1.0390856376126616E-2</v>
      </c>
      <c r="P20" s="165" t="s">
        <v>133</v>
      </c>
      <c r="Q20" s="166">
        <v>970</v>
      </c>
      <c r="R20" s="166">
        <v>166</v>
      </c>
      <c r="S20" s="166">
        <v>1056</v>
      </c>
      <c r="T20" s="166">
        <v>1493</v>
      </c>
      <c r="U20" s="166">
        <v>1365</v>
      </c>
      <c r="V20" s="166">
        <v>1418</v>
      </c>
      <c r="W20" s="181">
        <f t="shared" si="7"/>
        <v>3.8827838827838912E-2</v>
      </c>
      <c r="X20" s="165">
        <f t="shared" si="5"/>
        <v>53</v>
      </c>
      <c r="Y20" s="167">
        <f t="shared" si="1"/>
        <v>8.6130446930767646E-3</v>
      </c>
    </row>
    <row r="21" spans="1:25" x14ac:dyDescent="0.25">
      <c r="B21" s="170" t="s">
        <v>147</v>
      </c>
      <c r="C21" s="171">
        <f t="shared" ref="C21" si="8">C13-SUM(C14:C20)</f>
        <v>229988</v>
      </c>
      <c r="D21" s="171">
        <f t="shared" ref="D21:E21" si="9">D13-SUM(D14:D20)</f>
        <v>173479</v>
      </c>
      <c r="E21" s="171">
        <f t="shared" si="9"/>
        <v>562241</v>
      </c>
      <c r="F21" s="171">
        <f t="shared" ref="F21:H21" si="10">F13-SUM(F14:F20)</f>
        <v>642733</v>
      </c>
      <c r="G21" s="171">
        <f t="shared" si="10"/>
        <v>701407</v>
      </c>
      <c r="H21" s="171">
        <f t="shared" si="10"/>
        <v>719900</v>
      </c>
      <c r="I21" s="182">
        <f t="shared" si="6"/>
        <v>2.6365576619566067E-2</v>
      </c>
      <c r="J21" s="172">
        <f t="shared" si="2"/>
        <v>3.1497818179722037</v>
      </c>
      <c r="K21" s="171">
        <f>H21-G21</f>
        <v>18493</v>
      </c>
      <c r="L21" s="171">
        <f t="shared" si="4"/>
        <v>546421</v>
      </c>
      <c r="M21" s="172">
        <f t="shared" si="0"/>
        <v>0.22824817701075736</v>
      </c>
      <c r="P21" s="170" t="s">
        <v>147</v>
      </c>
      <c r="Q21" s="171">
        <f t="shared" ref="Q21:V21" si="11">Q13-SUM(Q14:Q20)</f>
        <v>15677</v>
      </c>
      <c r="R21" s="171">
        <f t="shared" si="11"/>
        <v>16713</v>
      </c>
      <c r="S21" s="171">
        <f t="shared" si="11"/>
        <v>28740</v>
      </c>
      <c r="T21" s="171">
        <f t="shared" si="11"/>
        <v>30547</v>
      </c>
      <c r="U21" s="171">
        <f t="shared" si="11"/>
        <v>31121</v>
      </c>
      <c r="V21" s="171">
        <f t="shared" si="11"/>
        <v>34387</v>
      </c>
      <c r="W21" s="182">
        <f t="shared" si="7"/>
        <v>0.10494521384274291</v>
      </c>
      <c r="X21" s="170">
        <f>V21-U21</f>
        <v>3266</v>
      </c>
      <c r="Y21" s="172">
        <f t="shared" si="1"/>
        <v>0.20886937084684817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281997</v>
      </c>
      <c r="E23" s="178">
        <v>993053</v>
      </c>
      <c r="F23" s="178">
        <v>1080016</v>
      </c>
      <c r="G23" s="178">
        <v>1125712</v>
      </c>
      <c r="H23" s="178">
        <v>1072395</v>
      </c>
      <c r="I23" s="179">
        <f>IFERROR(H23/G23-1,"-")</f>
        <v>-4.736291342723542E-2</v>
      </c>
      <c r="J23" s="179">
        <f>IFERROR(H23/D23-1,"-")</f>
        <v>2.8028596048894139</v>
      </c>
      <c r="K23" s="178">
        <f>H23-G23</f>
        <v>-53317</v>
      </c>
      <c r="L23" s="178">
        <f>H23-D23</f>
        <v>790398</v>
      </c>
      <c r="M23" s="179">
        <f t="shared" ref="M23:M35" si="12">H23/H$9</f>
        <v>0.34000861756556627</v>
      </c>
    </row>
    <row r="24" spans="1:25" x14ac:dyDescent="0.25">
      <c r="B24" s="161" t="s">
        <v>99</v>
      </c>
      <c r="C24" s="162">
        <v>20277</v>
      </c>
      <c r="D24" s="162">
        <v>137416</v>
      </c>
      <c r="E24" s="162">
        <v>118869</v>
      </c>
      <c r="F24" s="162">
        <v>103873</v>
      </c>
      <c r="G24" s="162">
        <v>88842</v>
      </c>
      <c r="H24" s="162">
        <v>80599</v>
      </c>
      <c r="I24" s="180">
        <f>IFERROR(H24/G24-1,"-")</f>
        <v>-9.2782692870489236E-2</v>
      </c>
      <c r="J24" s="163">
        <f t="shared" ref="J24:J35" si="13">IFERROR(H24/D24-1,"-")</f>
        <v>-0.41346713628689524</v>
      </c>
      <c r="K24" s="162">
        <f t="shared" ref="K24:K34" si="14">H24-G24</f>
        <v>-8243</v>
      </c>
      <c r="L24" s="162">
        <f t="shared" ref="L24:L35" si="15">H24-D24</f>
        <v>-56817</v>
      </c>
      <c r="M24" s="163">
        <f t="shared" si="12"/>
        <v>2.5554347574510396E-2</v>
      </c>
    </row>
    <row r="25" spans="1:25" x14ac:dyDescent="0.25">
      <c r="B25" s="165" t="s">
        <v>105</v>
      </c>
      <c r="C25" s="166">
        <v>9378</v>
      </c>
      <c r="D25" s="166">
        <v>79916</v>
      </c>
      <c r="E25" s="166">
        <v>52433</v>
      </c>
      <c r="F25" s="166">
        <v>44230</v>
      </c>
      <c r="G25" s="166">
        <v>34305</v>
      </c>
      <c r="H25" s="166">
        <v>35714</v>
      </c>
      <c r="I25" s="181">
        <f>IFERROR(H25/G25-1,"-")</f>
        <v>4.1072729922751794E-2</v>
      </c>
      <c r="J25" s="167">
        <f t="shared" si="13"/>
        <v>-0.55310576104910147</v>
      </c>
      <c r="K25" s="166">
        <f t="shared" si="14"/>
        <v>1409</v>
      </c>
      <c r="L25" s="166">
        <f t="shared" si="15"/>
        <v>-44202</v>
      </c>
      <c r="M25" s="167">
        <f t="shared" si="12"/>
        <v>1.1323316285264883E-2</v>
      </c>
    </row>
    <row r="26" spans="1:25" x14ac:dyDescent="0.25">
      <c r="B26" s="165" t="s">
        <v>102</v>
      </c>
      <c r="C26" s="166">
        <v>10899</v>
      </c>
      <c r="D26" s="166">
        <v>57500</v>
      </c>
      <c r="E26" s="166">
        <v>66436</v>
      </c>
      <c r="F26" s="166">
        <v>59643</v>
      </c>
      <c r="G26" s="166">
        <v>54537</v>
      </c>
      <c r="H26" s="166">
        <v>44885</v>
      </c>
      <c r="I26" s="181">
        <f>IFERROR(H26/G26-1,"-")</f>
        <v>-0.17698076535196283</v>
      </c>
      <c r="J26" s="167">
        <f t="shared" si="13"/>
        <v>-0.21939130434782605</v>
      </c>
      <c r="K26" s="166">
        <f t="shared" si="14"/>
        <v>-9652</v>
      </c>
      <c r="L26" s="166">
        <f t="shared" si="15"/>
        <v>-12615</v>
      </c>
      <c r="M26" s="167">
        <f t="shared" si="12"/>
        <v>1.4231031289245513E-2</v>
      </c>
    </row>
    <row r="27" spans="1:25" x14ac:dyDescent="0.25">
      <c r="B27" s="161" t="s">
        <v>109</v>
      </c>
      <c r="C27" s="162">
        <v>323893</v>
      </c>
      <c r="D27" s="162">
        <v>144581</v>
      </c>
      <c r="E27" s="162">
        <v>874184</v>
      </c>
      <c r="F27" s="162">
        <v>976143</v>
      </c>
      <c r="G27" s="162">
        <v>1036870</v>
      </c>
      <c r="H27" s="162">
        <v>991796</v>
      </c>
      <c r="I27" s="180">
        <f>IFERROR(H27/G27-1,"-")</f>
        <v>-4.3471216256618428E-2</v>
      </c>
      <c r="J27" s="163">
        <f t="shared" si="13"/>
        <v>5.8597948554789356</v>
      </c>
      <c r="K27" s="162">
        <f t="shared" si="14"/>
        <v>-45074</v>
      </c>
      <c r="L27" s="162">
        <f t="shared" si="15"/>
        <v>847215</v>
      </c>
      <c r="M27" s="163">
        <f t="shared" si="12"/>
        <v>0.31445426999105586</v>
      </c>
    </row>
    <row r="28" spans="1:25" x14ac:dyDescent="0.25">
      <c r="B28" s="165" t="s">
        <v>112</v>
      </c>
      <c r="C28" s="166">
        <v>148381</v>
      </c>
      <c r="D28" s="166">
        <v>14861</v>
      </c>
      <c r="E28" s="166">
        <v>434524</v>
      </c>
      <c r="F28" s="166">
        <v>498335</v>
      </c>
      <c r="G28" s="166">
        <v>537673</v>
      </c>
      <c r="H28" s="166">
        <v>522665</v>
      </c>
      <c r="I28" s="181">
        <f t="shared" ref="I28:I35" si="16">IFERROR(H28/G28-1,"-")</f>
        <v>-2.7912876413730969E-2</v>
      </c>
      <c r="J28" s="167">
        <f t="shared" si="13"/>
        <v>34.170244263508515</v>
      </c>
      <c r="K28" s="166">
        <f t="shared" si="14"/>
        <v>-15008</v>
      </c>
      <c r="L28" s="166">
        <f t="shared" si="15"/>
        <v>507804</v>
      </c>
      <c r="M28" s="167">
        <f t="shared" si="12"/>
        <v>0.16571375668471663</v>
      </c>
    </row>
    <row r="29" spans="1:25" x14ac:dyDescent="0.25">
      <c r="B29" s="165" t="s">
        <v>115</v>
      </c>
      <c r="C29" s="166">
        <v>39437</v>
      </c>
      <c r="D29" s="166">
        <v>26204</v>
      </c>
      <c r="E29" s="166">
        <v>93699</v>
      </c>
      <c r="F29" s="166">
        <v>103763</v>
      </c>
      <c r="G29" s="166">
        <v>105308</v>
      </c>
      <c r="H29" s="166">
        <v>96733</v>
      </c>
      <c r="I29" s="181">
        <f t="shared" si="16"/>
        <v>-8.1427811752193602E-2</v>
      </c>
      <c r="J29" s="167">
        <f t="shared" si="13"/>
        <v>2.6915356434132192</v>
      </c>
      <c r="K29" s="166">
        <f t="shared" si="14"/>
        <v>-8575</v>
      </c>
      <c r="L29" s="166">
        <f t="shared" si="15"/>
        <v>70529</v>
      </c>
      <c r="M29" s="167">
        <f t="shared" si="12"/>
        <v>3.0669719275984986E-2</v>
      </c>
    </row>
    <row r="30" spans="1:25" x14ac:dyDescent="0.25">
      <c r="B30" s="165" t="s">
        <v>118</v>
      </c>
      <c r="C30" s="166">
        <v>12858</v>
      </c>
      <c r="D30" s="166">
        <v>19818</v>
      </c>
      <c r="E30" s="166">
        <v>36623</v>
      </c>
      <c r="F30" s="166">
        <v>37954</v>
      </c>
      <c r="G30" s="166">
        <v>36137</v>
      </c>
      <c r="H30" s="166">
        <v>30714</v>
      </c>
      <c r="I30" s="181">
        <f t="shared" si="16"/>
        <v>-0.15006779754821931</v>
      </c>
      <c r="J30" s="167">
        <f t="shared" si="13"/>
        <v>0.54980320920375414</v>
      </c>
      <c r="K30" s="166">
        <f t="shared" si="14"/>
        <v>-5423</v>
      </c>
      <c r="L30" s="166">
        <f t="shared" si="15"/>
        <v>10896</v>
      </c>
      <c r="M30" s="167">
        <f t="shared" si="12"/>
        <v>9.7380393231121017E-3</v>
      </c>
    </row>
    <row r="31" spans="1:25" x14ac:dyDescent="0.25">
      <c r="B31" s="165" t="s">
        <v>125</v>
      </c>
      <c r="C31" s="166">
        <v>12503</v>
      </c>
      <c r="D31" s="166">
        <v>7602</v>
      </c>
      <c r="E31" s="166">
        <v>47052</v>
      </c>
      <c r="F31" s="166">
        <v>40641</v>
      </c>
      <c r="G31" s="166">
        <v>42101</v>
      </c>
      <c r="H31" s="166">
        <v>38295</v>
      </c>
      <c r="I31" s="181">
        <f t="shared" si="16"/>
        <v>-9.0401653167383245E-2</v>
      </c>
      <c r="J31" s="167">
        <f t="shared" si="13"/>
        <v>4.0374901341752167</v>
      </c>
      <c r="K31" s="166">
        <f t="shared" si="14"/>
        <v>-3806</v>
      </c>
      <c r="L31" s="166">
        <f t="shared" si="15"/>
        <v>30693</v>
      </c>
      <c r="M31" s="167">
        <f t="shared" si="12"/>
        <v>1.2141636253128148E-2</v>
      </c>
    </row>
    <row r="32" spans="1:25" x14ac:dyDescent="0.25">
      <c r="B32" s="165" t="s">
        <v>121</v>
      </c>
      <c r="C32" s="166">
        <v>15876</v>
      </c>
      <c r="D32" s="166">
        <v>12667</v>
      </c>
      <c r="E32" s="166">
        <v>49550</v>
      </c>
      <c r="F32" s="166">
        <v>46002</v>
      </c>
      <c r="G32" s="166">
        <v>47428</v>
      </c>
      <c r="H32" s="166">
        <v>44660</v>
      </c>
      <c r="I32" s="181">
        <f t="shared" si="16"/>
        <v>-5.836214894155356E-2</v>
      </c>
      <c r="J32" s="167">
        <f t="shared" si="13"/>
        <v>2.5256966921923105</v>
      </c>
      <c r="K32" s="166">
        <f t="shared" si="14"/>
        <v>-2768</v>
      </c>
      <c r="L32" s="166">
        <f t="shared" si="15"/>
        <v>31993</v>
      </c>
      <c r="M32" s="167">
        <f t="shared" si="12"/>
        <v>1.4159693825948637E-2</v>
      </c>
    </row>
    <row r="33" spans="2:13" x14ac:dyDescent="0.25">
      <c r="B33" s="165" t="s">
        <v>130</v>
      </c>
      <c r="C33" s="166">
        <v>11519</v>
      </c>
      <c r="D33" s="166">
        <v>365</v>
      </c>
      <c r="E33" s="166">
        <v>13621</v>
      </c>
      <c r="F33" s="166">
        <v>15749</v>
      </c>
      <c r="G33" s="166">
        <v>14924</v>
      </c>
      <c r="H33" s="166">
        <v>13733</v>
      </c>
      <c r="I33" s="181">
        <f t="shared" si="16"/>
        <v>-7.9804341999463957E-2</v>
      </c>
      <c r="J33" s="167">
        <f t="shared" si="13"/>
        <v>36.624657534246573</v>
      </c>
      <c r="K33" s="166">
        <f t="shared" si="14"/>
        <v>-1191</v>
      </c>
      <c r="L33" s="166">
        <f t="shared" si="15"/>
        <v>13368</v>
      </c>
      <c r="M33" s="167">
        <f t="shared" si="12"/>
        <v>4.3541217042488275E-3</v>
      </c>
    </row>
    <row r="34" spans="2:13" x14ac:dyDescent="0.25">
      <c r="B34" s="165" t="s">
        <v>133</v>
      </c>
      <c r="C34" s="166">
        <v>12800</v>
      </c>
      <c r="D34" s="166">
        <v>415</v>
      </c>
      <c r="E34" s="166">
        <v>8187</v>
      </c>
      <c r="F34" s="166">
        <v>14053</v>
      </c>
      <c r="G34" s="166">
        <v>13597</v>
      </c>
      <c r="H34" s="166">
        <v>11000</v>
      </c>
      <c r="I34" s="181">
        <f t="shared" si="16"/>
        <v>-0.19099801426785323</v>
      </c>
      <c r="J34" s="167">
        <f t="shared" si="13"/>
        <v>25.506024096385541</v>
      </c>
      <c r="K34" s="166">
        <f t="shared" si="14"/>
        <v>-2597</v>
      </c>
      <c r="L34" s="166">
        <f t="shared" si="15"/>
        <v>10585</v>
      </c>
      <c r="M34" s="167">
        <f t="shared" si="12"/>
        <v>3.4876093167361178E-3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62649</v>
      </c>
      <c r="E35" s="171">
        <f t="shared" si="18"/>
        <v>190928</v>
      </c>
      <c r="F35" s="171">
        <f t="shared" ref="F35:H35" si="19">F27-SUM(F28:F34)</f>
        <v>219646</v>
      </c>
      <c r="G35" s="171">
        <f t="shared" si="19"/>
        <v>239702</v>
      </c>
      <c r="H35" s="171">
        <f t="shared" si="19"/>
        <v>233996</v>
      </c>
      <c r="I35" s="182">
        <f t="shared" si="16"/>
        <v>-2.3804557325345588E-2</v>
      </c>
      <c r="J35" s="172">
        <f t="shared" si="13"/>
        <v>2.7350316844642371</v>
      </c>
      <c r="K35" s="171">
        <f>H35-G35</f>
        <v>-5706</v>
      </c>
      <c r="L35" s="171">
        <f t="shared" si="15"/>
        <v>171347</v>
      </c>
      <c r="M35" s="172">
        <f t="shared" si="12"/>
        <v>7.4189693607180418E-2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123433</v>
      </c>
      <c r="E37" s="178">
        <v>692851</v>
      </c>
      <c r="F37" s="178">
        <v>750730</v>
      </c>
      <c r="G37" s="178">
        <v>796046</v>
      </c>
      <c r="H37" s="178">
        <v>823796</v>
      </c>
      <c r="I37" s="179">
        <f>IFERROR(H37/G37-1,"-")</f>
        <v>3.4859794534486621E-2</v>
      </c>
      <c r="J37" s="179">
        <f>IFERROR(H37/D37-1,"-")</f>
        <v>5.6740336862913487</v>
      </c>
      <c r="K37" s="178">
        <f>H37-G37</f>
        <v>27750</v>
      </c>
      <c r="L37" s="178">
        <f>H37-D37</f>
        <v>700363</v>
      </c>
      <c r="M37" s="179">
        <f t="shared" ref="M37:M49" si="20">H37/H$9</f>
        <v>0.26118896406272246</v>
      </c>
    </row>
    <row r="38" spans="2:13" x14ac:dyDescent="0.25">
      <c r="B38" s="161" t="s">
        <v>99</v>
      </c>
      <c r="C38" s="162">
        <v>13953</v>
      </c>
      <c r="D38" s="162">
        <v>41134</v>
      </c>
      <c r="E38" s="162">
        <v>69906</v>
      </c>
      <c r="F38" s="162">
        <v>63702</v>
      </c>
      <c r="G38" s="162">
        <v>61151</v>
      </c>
      <c r="H38" s="162">
        <v>63846</v>
      </c>
      <c r="I38" s="180">
        <f>IFERROR(H38/G38-1,"-")</f>
        <v>4.4071233503949259E-2</v>
      </c>
      <c r="J38" s="163">
        <f t="shared" ref="J38:J49" si="21">IFERROR(H38/D38-1,"-")</f>
        <v>0.55214664268002145</v>
      </c>
      <c r="K38" s="162">
        <f t="shared" ref="K38:K48" si="22">H38-G38</f>
        <v>2695</v>
      </c>
      <c r="L38" s="162">
        <f t="shared" ref="L38:L49" si="23">H38-D38</f>
        <v>22712</v>
      </c>
      <c r="M38" s="163">
        <f t="shared" si="20"/>
        <v>2.0242718585121288E-2</v>
      </c>
    </row>
    <row r="39" spans="2:13" x14ac:dyDescent="0.25">
      <c r="B39" s="165" t="s">
        <v>105</v>
      </c>
      <c r="C39" s="166">
        <v>5079</v>
      </c>
      <c r="D39" s="166">
        <v>28769</v>
      </c>
      <c r="E39" s="166">
        <v>29124</v>
      </c>
      <c r="F39" s="166">
        <v>26923</v>
      </c>
      <c r="G39" s="166">
        <v>27022</v>
      </c>
      <c r="H39" s="166">
        <v>26569</v>
      </c>
      <c r="I39" s="181">
        <f>IFERROR(H39/G39-1,"-")</f>
        <v>-1.676411812597145E-2</v>
      </c>
      <c r="J39" s="167">
        <f t="shared" si="21"/>
        <v>-7.6471201640654907E-2</v>
      </c>
      <c r="K39" s="166">
        <f t="shared" si="22"/>
        <v>-453</v>
      </c>
      <c r="L39" s="166">
        <f t="shared" si="23"/>
        <v>-2200</v>
      </c>
      <c r="M39" s="167">
        <f t="shared" si="20"/>
        <v>8.423844721487446E-3</v>
      </c>
    </row>
    <row r="40" spans="2:13" x14ac:dyDescent="0.25">
      <c r="B40" s="165" t="s">
        <v>102</v>
      </c>
      <c r="C40" s="166">
        <v>8874</v>
      </c>
      <c r="D40" s="166">
        <v>12365</v>
      </c>
      <c r="E40" s="166">
        <v>40782</v>
      </c>
      <c r="F40" s="166">
        <v>36779</v>
      </c>
      <c r="G40" s="166">
        <v>34129</v>
      </c>
      <c r="H40" s="166">
        <v>37277</v>
      </c>
      <c r="I40" s="181">
        <f>IFERROR(H40/G40-1,"-")</f>
        <v>9.2238272436930391E-2</v>
      </c>
      <c r="J40" s="167">
        <f t="shared" si="21"/>
        <v>2.0147189648200565</v>
      </c>
      <c r="K40" s="166">
        <f t="shared" si="22"/>
        <v>3148</v>
      </c>
      <c r="L40" s="166">
        <f t="shared" si="23"/>
        <v>24912</v>
      </c>
      <c r="M40" s="167">
        <f t="shared" si="20"/>
        <v>1.1818873863633842E-2</v>
      </c>
    </row>
    <row r="41" spans="2:13" x14ac:dyDescent="0.25">
      <c r="B41" s="161" t="s">
        <v>109</v>
      </c>
      <c r="C41" s="162">
        <v>235324</v>
      </c>
      <c r="D41" s="162">
        <v>82299</v>
      </c>
      <c r="E41" s="162">
        <v>622945</v>
      </c>
      <c r="F41" s="162">
        <v>687028</v>
      </c>
      <c r="G41" s="162">
        <v>734895</v>
      </c>
      <c r="H41" s="162">
        <v>759950</v>
      </c>
      <c r="I41" s="180">
        <f>IFERROR(H41/G41-1,"-")</f>
        <v>3.4093305846413458E-2</v>
      </c>
      <c r="J41" s="163">
        <f t="shared" si="21"/>
        <v>8.2340125639436685</v>
      </c>
      <c r="K41" s="162">
        <f t="shared" si="22"/>
        <v>25055</v>
      </c>
      <c r="L41" s="162">
        <f t="shared" si="23"/>
        <v>677651</v>
      </c>
      <c r="M41" s="163">
        <f t="shared" si="20"/>
        <v>0.24094624547760116</v>
      </c>
    </row>
    <row r="42" spans="2:13" x14ac:dyDescent="0.25">
      <c r="B42" s="165" t="s">
        <v>112</v>
      </c>
      <c r="C42" s="166">
        <v>106790</v>
      </c>
      <c r="D42" s="166">
        <v>7460</v>
      </c>
      <c r="E42" s="166">
        <v>317230</v>
      </c>
      <c r="F42" s="166">
        <v>359100</v>
      </c>
      <c r="G42" s="166">
        <v>393325</v>
      </c>
      <c r="H42" s="166">
        <v>402895</v>
      </c>
      <c r="I42" s="181">
        <f t="shared" ref="I42:I49" si="24">IFERROR(H42/G42-1,"-")</f>
        <v>2.4331023962372189E-2</v>
      </c>
      <c r="J42" s="167">
        <f t="shared" si="21"/>
        <v>53.007372654155496</v>
      </c>
      <c r="K42" s="166">
        <f t="shared" si="22"/>
        <v>9570</v>
      </c>
      <c r="L42" s="166">
        <f t="shared" si="23"/>
        <v>395435</v>
      </c>
      <c r="M42" s="167">
        <f t="shared" si="20"/>
        <v>0.12774003233330891</v>
      </c>
    </row>
    <row r="43" spans="2:13" x14ac:dyDescent="0.25">
      <c r="B43" s="165" t="s">
        <v>115</v>
      </c>
      <c r="C43" s="166">
        <v>11703</v>
      </c>
      <c r="D43" s="166">
        <v>5341</v>
      </c>
      <c r="E43" s="166">
        <v>21160</v>
      </c>
      <c r="F43" s="166">
        <v>25321</v>
      </c>
      <c r="G43" s="166">
        <v>24837</v>
      </c>
      <c r="H43" s="166">
        <v>27211</v>
      </c>
      <c r="I43" s="181">
        <f t="shared" si="24"/>
        <v>9.5583202480170604E-2</v>
      </c>
      <c r="J43" s="167">
        <f t="shared" si="21"/>
        <v>4.0947388129563755</v>
      </c>
      <c r="K43" s="166">
        <f t="shared" si="22"/>
        <v>2374</v>
      </c>
      <c r="L43" s="166">
        <f t="shared" si="23"/>
        <v>21870</v>
      </c>
      <c r="M43" s="167">
        <f t="shared" si="20"/>
        <v>8.6273942834278628E-3</v>
      </c>
    </row>
    <row r="44" spans="2:13" x14ac:dyDescent="0.25">
      <c r="B44" s="165" t="s">
        <v>118</v>
      </c>
      <c r="C44" s="166">
        <v>5799</v>
      </c>
      <c r="D44" s="166">
        <v>8908</v>
      </c>
      <c r="E44" s="166">
        <v>15136</v>
      </c>
      <c r="F44" s="166">
        <v>16940</v>
      </c>
      <c r="G44" s="166">
        <v>16916</v>
      </c>
      <c r="H44" s="166">
        <v>18167</v>
      </c>
      <c r="I44" s="181">
        <f t="shared" si="24"/>
        <v>7.3953653345944614E-2</v>
      </c>
      <c r="J44" s="167">
        <f t="shared" si="21"/>
        <v>1.0394027840143689</v>
      </c>
      <c r="K44" s="166">
        <f t="shared" si="22"/>
        <v>1251</v>
      </c>
      <c r="L44" s="166">
        <f t="shared" si="23"/>
        <v>9259</v>
      </c>
      <c r="M44" s="167">
        <f t="shared" si="20"/>
        <v>5.759945314285914E-3</v>
      </c>
    </row>
    <row r="45" spans="2:13" x14ac:dyDescent="0.25">
      <c r="B45" s="165" t="s">
        <v>125</v>
      </c>
      <c r="C45" s="166">
        <v>10447</v>
      </c>
      <c r="D45" s="166">
        <v>5935</v>
      </c>
      <c r="E45" s="166">
        <v>34591</v>
      </c>
      <c r="F45" s="166">
        <v>30080</v>
      </c>
      <c r="G45" s="166">
        <v>33155</v>
      </c>
      <c r="H45" s="166">
        <v>30167</v>
      </c>
      <c r="I45" s="181">
        <f t="shared" si="24"/>
        <v>-9.0122153521339121E-2</v>
      </c>
      <c r="J45" s="167">
        <f t="shared" si="21"/>
        <v>4.0828980623420383</v>
      </c>
      <c r="K45" s="166">
        <f t="shared" si="22"/>
        <v>-2988</v>
      </c>
      <c r="L45" s="166">
        <f t="shared" si="23"/>
        <v>24232</v>
      </c>
      <c r="M45" s="167">
        <f t="shared" si="20"/>
        <v>9.5646100234525865E-3</v>
      </c>
    </row>
    <row r="46" spans="2:13" x14ac:dyDescent="0.25">
      <c r="B46" s="165" t="s">
        <v>121</v>
      </c>
      <c r="C46" s="166">
        <v>9027</v>
      </c>
      <c r="D46" s="166">
        <v>4503</v>
      </c>
      <c r="E46" s="166">
        <v>21351</v>
      </c>
      <c r="F46" s="166">
        <v>24315</v>
      </c>
      <c r="G46" s="166">
        <v>26281</v>
      </c>
      <c r="H46" s="166">
        <v>22171</v>
      </c>
      <c r="I46" s="181">
        <f t="shared" si="24"/>
        <v>-0.156386743274609</v>
      </c>
      <c r="J46" s="167">
        <f t="shared" si="21"/>
        <v>3.9236064845658447</v>
      </c>
      <c r="K46" s="166">
        <f t="shared" si="22"/>
        <v>-4110</v>
      </c>
      <c r="L46" s="166">
        <f t="shared" si="23"/>
        <v>17668</v>
      </c>
      <c r="M46" s="167">
        <f t="shared" si="20"/>
        <v>7.0294351055778604E-3</v>
      </c>
    </row>
    <row r="47" spans="2:13" x14ac:dyDescent="0.25">
      <c r="B47" s="165" t="s">
        <v>130</v>
      </c>
      <c r="C47" s="166">
        <v>9587</v>
      </c>
      <c r="D47" s="166">
        <v>1207</v>
      </c>
      <c r="E47" s="166">
        <v>13129</v>
      </c>
      <c r="F47" s="166">
        <v>14938</v>
      </c>
      <c r="G47" s="166">
        <v>13612</v>
      </c>
      <c r="H47" s="166">
        <v>14019</v>
      </c>
      <c r="I47" s="181">
        <f t="shared" si="24"/>
        <v>2.9900088157507998E-2</v>
      </c>
      <c r="J47" s="167">
        <f t="shared" si="21"/>
        <v>10.614747307373653</v>
      </c>
      <c r="K47" s="166">
        <f t="shared" si="22"/>
        <v>407</v>
      </c>
      <c r="L47" s="166">
        <f t="shared" si="23"/>
        <v>12812</v>
      </c>
      <c r="M47" s="167">
        <f t="shared" si="20"/>
        <v>4.4447995464839667E-3</v>
      </c>
    </row>
    <row r="48" spans="2:13" x14ac:dyDescent="0.25">
      <c r="B48" s="165" t="s">
        <v>133</v>
      </c>
      <c r="C48" s="166">
        <v>15367</v>
      </c>
      <c r="D48" s="166">
        <v>1582</v>
      </c>
      <c r="E48" s="166">
        <v>11528</v>
      </c>
      <c r="F48" s="166">
        <v>14453</v>
      </c>
      <c r="G48" s="166">
        <v>14891</v>
      </c>
      <c r="H48" s="166">
        <v>11633</v>
      </c>
      <c r="I48" s="181">
        <f t="shared" si="24"/>
        <v>-0.21878987307769793</v>
      </c>
      <c r="J48" s="167">
        <f t="shared" si="21"/>
        <v>6.3533501896333755</v>
      </c>
      <c r="K48" s="166">
        <f t="shared" si="22"/>
        <v>-3258</v>
      </c>
      <c r="L48" s="166">
        <f t="shared" si="23"/>
        <v>10051</v>
      </c>
      <c r="M48" s="167">
        <f t="shared" si="20"/>
        <v>3.6883053801446599E-3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47363</v>
      </c>
      <c r="E49" s="171">
        <f t="shared" si="26"/>
        <v>188820</v>
      </c>
      <c r="F49" s="171">
        <f t="shared" ref="F49:H49" si="27">F41-SUM(F42:F48)</f>
        <v>201881</v>
      </c>
      <c r="G49" s="171">
        <f t="shared" si="27"/>
        <v>211878</v>
      </c>
      <c r="H49" s="171">
        <f t="shared" si="27"/>
        <v>233687</v>
      </c>
      <c r="I49" s="182">
        <f t="shared" si="24"/>
        <v>0.10293187589084285</v>
      </c>
      <c r="J49" s="172">
        <f t="shared" si="21"/>
        <v>3.9339568861769738</v>
      </c>
      <c r="K49" s="171">
        <f>H49-G49</f>
        <v>21809</v>
      </c>
      <c r="L49" s="171">
        <f t="shared" si="23"/>
        <v>186324</v>
      </c>
      <c r="M49" s="172">
        <f t="shared" si="20"/>
        <v>7.4091723490919373E-2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6896</v>
      </c>
      <c r="E51" s="178">
        <v>19165</v>
      </c>
      <c r="F51" s="178">
        <v>30246</v>
      </c>
      <c r="G51" s="178">
        <v>25739</v>
      </c>
      <c r="H51" s="178">
        <v>24470</v>
      </c>
      <c r="I51" s="179">
        <f>IFERROR(H51/G51-1,"-")</f>
        <v>-4.9302614709196169E-2</v>
      </c>
      <c r="J51" s="179">
        <f>IFERROR(H51/D51-1,"-")</f>
        <v>2.5484338747099766</v>
      </c>
      <c r="K51" s="178">
        <f>H51-G51</f>
        <v>-1269</v>
      </c>
      <c r="L51" s="178">
        <f>H51-D51</f>
        <v>17574</v>
      </c>
      <c r="M51" s="179">
        <f t="shared" ref="M51:M63" si="28">H51/H$9</f>
        <v>7.7583454527757091E-3</v>
      </c>
    </row>
    <row r="52" spans="2:13" x14ac:dyDescent="0.25">
      <c r="B52" s="161" t="s">
        <v>99</v>
      </c>
      <c r="C52" s="162">
        <v>1123</v>
      </c>
      <c r="D52" s="162">
        <v>2321</v>
      </c>
      <c r="E52" s="162">
        <v>2543</v>
      </c>
      <c r="F52" s="162">
        <v>13397</v>
      </c>
      <c r="G52" s="162">
        <v>7210</v>
      </c>
      <c r="H52" s="162">
        <v>4833</v>
      </c>
      <c r="I52" s="180">
        <f>IFERROR(H52/G52-1,"-")</f>
        <v>-0.32968099861303746</v>
      </c>
      <c r="J52" s="163">
        <f t="shared" ref="J52:J63" si="29">IFERROR(H52/D52-1,"-")</f>
        <v>1.0822921154674709</v>
      </c>
      <c r="K52" s="162">
        <f t="shared" ref="K52:K62" si="30">H52-G52</f>
        <v>-2377</v>
      </c>
      <c r="L52" s="162">
        <f t="shared" ref="L52:L63" si="31">H52-D52</f>
        <v>2512</v>
      </c>
      <c r="M52" s="163">
        <f t="shared" si="28"/>
        <v>1.532328711616878E-3</v>
      </c>
    </row>
    <row r="53" spans="2:13" x14ac:dyDescent="0.25">
      <c r="B53" s="165" t="s">
        <v>105</v>
      </c>
      <c r="C53" s="166">
        <v>538</v>
      </c>
      <c r="D53" s="166">
        <v>1161</v>
      </c>
      <c r="E53" s="166">
        <v>1046</v>
      </c>
      <c r="F53" s="166">
        <v>10008</v>
      </c>
      <c r="G53" s="166">
        <v>4880</v>
      </c>
      <c r="H53" s="166">
        <v>2885</v>
      </c>
      <c r="I53" s="181">
        <f>IFERROR(H53/G53-1,"-")</f>
        <v>-0.40881147540983609</v>
      </c>
      <c r="J53" s="167">
        <f t="shared" si="29"/>
        <v>1.4849267872523688</v>
      </c>
      <c r="K53" s="166">
        <f t="shared" si="30"/>
        <v>-1995</v>
      </c>
      <c r="L53" s="166">
        <f t="shared" si="31"/>
        <v>1724</v>
      </c>
      <c r="M53" s="167">
        <f t="shared" si="28"/>
        <v>9.1470480716215451E-4</v>
      </c>
    </row>
    <row r="54" spans="2:13" x14ac:dyDescent="0.25">
      <c r="B54" s="165" t="s">
        <v>102</v>
      </c>
      <c r="C54" s="166">
        <v>585</v>
      </c>
      <c r="D54" s="166">
        <v>1160</v>
      </c>
      <c r="E54" s="166">
        <v>1497</v>
      </c>
      <c r="F54" s="166">
        <v>3389</v>
      </c>
      <c r="G54" s="166">
        <v>2330</v>
      </c>
      <c r="H54" s="166">
        <v>1948</v>
      </c>
      <c r="I54" s="181">
        <f>IFERROR(H54/G54-1,"-")</f>
        <v>-0.16394849785407728</v>
      </c>
      <c r="J54" s="167">
        <f t="shared" si="29"/>
        <v>0.67931034482758612</v>
      </c>
      <c r="K54" s="166">
        <f t="shared" si="30"/>
        <v>-382</v>
      </c>
      <c r="L54" s="166">
        <f t="shared" si="31"/>
        <v>788</v>
      </c>
      <c r="M54" s="167">
        <f t="shared" si="28"/>
        <v>6.1762390445472333E-4</v>
      </c>
    </row>
    <row r="55" spans="2:13" x14ac:dyDescent="0.25">
      <c r="B55" s="161" t="s">
        <v>109</v>
      </c>
      <c r="C55" s="162">
        <v>8947</v>
      </c>
      <c r="D55" s="162">
        <v>4575</v>
      </c>
      <c r="E55" s="162">
        <v>16622</v>
      </c>
      <c r="F55" s="162">
        <v>16849</v>
      </c>
      <c r="G55" s="162">
        <v>18529</v>
      </c>
      <c r="H55" s="162">
        <v>19637</v>
      </c>
      <c r="I55" s="180">
        <f>IFERROR(H55/G55-1,"-")</f>
        <v>5.9798154244697477E-2</v>
      </c>
      <c r="J55" s="163">
        <f t="shared" si="29"/>
        <v>3.2922404371584699</v>
      </c>
      <c r="K55" s="162">
        <f t="shared" si="30"/>
        <v>1108</v>
      </c>
      <c r="L55" s="162">
        <f t="shared" si="31"/>
        <v>15062</v>
      </c>
      <c r="M55" s="163">
        <f t="shared" si="28"/>
        <v>6.2260167411588314E-3</v>
      </c>
    </row>
    <row r="56" spans="2:13" x14ac:dyDescent="0.25">
      <c r="B56" s="165" t="s">
        <v>112</v>
      </c>
      <c r="C56" s="166">
        <v>2897</v>
      </c>
      <c r="D56" s="166">
        <v>148</v>
      </c>
      <c r="E56" s="166">
        <v>6041</v>
      </c>
      <c r="F56" s="166">
        <v>5258</v>
      </c>
      <c r="G56" s="166">
        <v>6410</v>
      </c>
      <c r="H56" s="166">
        <v>6974</v>
      </c>
      <c r="I56" s="181">
        <f t="shared" ref="I56:I63" si="32">IFERROR(H56/G56-1,"-")</f>
        <v>8.7987519500779987E-2</v>
      </c>
      <c r="J56" s="167">
        <f t="shared" si="29"/>
        <v>46.121621621621621</v>
      </c>
      <c r="K56" s="166">
        <f t="shared" si="30"/>
        <v>564</v>
      </c>
      <c r="L56" s="166">
        <f t="shared" si="31"/>
        <v>6826</v>
      </c>
      <c r="M56" s="167">
        <f t="shared" si="28"/>
        <v>2.2111443068106988E-3</v>
      </c>
    </row>
    <row r="57" spans="2:13" x14ac:dyDescent="0.25">
      <c r="B57" s="165" t="s">
        <v>115</v>
      </c>
      <c r="C57" s="166">
        <v>2253</v>
      </c>
      <c r="D57" s="166">
        <v>1674</v>
      </c>
      <c r="E57" s="166">
        <v>3822</v>
      </c>
      <c r="F57" s="166">
        <v>2946</v>
      </c>
      <c r="G57" s="166">
        <v>3775</v>
      </c>
      <c r="H57" s="166">
        <v>3897</v>
      </c>
      <c r="I57" s="181">
        <f t="shared" si="32"/>
        <v>3.2317880794701992E-2</v>
      </c>
      <c r="J57" s="167">
        <f t="shared" si="29"/>
        <v>1.327956989247312</v>
      </c>
      <c r="K57" s="166">
        <f t="shared" si="30"/>
        <v>122</v>
      </c>
      <c r="L57" s="166">
        <f t="shared" si="31"/>
        <v>2223</v>
      </c>
      <c r="M57" s="167">
        <f t="shared" si="28"/>
        <v>1.2355648643018772E-3</v>
      </c>
    </row>
    <row r="58" spans="2:13" x14ac:dyDescent="0.25">
      <c r="B58" s="165" t="s">
        <v>118</v>
      </c>
      <c r="C58" s="166">
        <v>449</v>
      </c>
      <c r="D58" s="166">
        <v>722</v>
      </c>
      <c r="E58" s="166">
        <v>1296</v>
      </c>
      <c r="F58" s="166">
        <v>1740</v>
      </c>
      <c r="G58" s="166">
        <v>1290</v>
      </c>
      <c r="H58" s="166">
        <v>1375</v>
      </c>
      <c r="I58" s="181">
        <f t="shared" si="32"/>
        <v>6.5891472868216949E-2</v>
      </c>
      <c r="J58" s="167">
        <f t="shared" si="29"/>
        <v>0.90443213296398883</v>
      </c>
      <c r="K58" s="166">
        <f t="shared" si="30"/>
        <v>85</v>
      </c>
      <c r="L58" s="166">
        <f t="shared" si="31"/>
        <v>653</v>
      </c>
      <c r="M58" s="167">
        <f t="shared" si="28"/>
        <v>4.3595116459201473E-4</v>
      </c>
    </row>
    <row r="59" spans="2:13" x14ac:dyDescent="0.25">
      <c r="B59" s="165" t="s">
        <v>125</v>
      </c>
      <c r="C59" s="166">
        <v>218</v>
      </c>
      <c r="D59" s="166">
        <v>109</v>
      </c>
      <c r="E59" s="166">
        <v>491</v>
      </c>
      <c r="F59" s="166">
        <v>400</v>
      </c>
      <c r="G59" s="166">
        <v>591</v>
      </c>
      <c r="H59" s="166">
        <v>594</v>
      </c>
      <c r="I59" s="181">
        <f t="shared" si="32"/>
        <v>5.0761421319795996E-3</v>
      </c>
      <c r="J59" s="167">
        <f t="shared" si="29"/>
        <v>4.4495412844036695</v>
      </c>
      <c r="K59" s="166">
        <f t="shared" si="30"/>
        <v>3</v>
      </c>
      <c r="L59" s="166">
        <f t="shared" si="31"/>
        <v>485</v>
      </c>
      <c r="M59" s="167">
        <f t="shared" si="28"/>
        <v>1.8833090310375035E-4</v>
      </c>
    </row>
    <row r="60" spans="2:13" x14ac:dyDescent="0.25">
      <c r="B60" s="165" t="s">
        <v>121</v>
      </c>
      <c r="C60" s="166">
        <v>187</v>
      </c>
      <c r="D60" s="166">
        <v>164</v>
      </c>
      <c r="E60" s="166">
        <v>436</v>
      </c>
      <c r="F60" s="166">
        <v>398</v>
      </c>
      <c r="G60" s="166">
        <v>399</v>
      </c>
      <c r="H60" s="166">
        <v>541</v>
      </c>
      <c r="I60" s="181">
        <f t="shared" si="32"/>
        <v>0.35588972431077703</v>
      </c>
      <c r="J60" s="167">
        <f t="shared" si="29"/>
        <v>2.2987804878048781</v>
      </c>
      <c r="K60" s="166">
        <f t="shared" si="30"/>
        <v>142</v>
      </c>
      <c r="L60" s="166">
        <f t="shared" si="31"/>
        <v>377</v>
      </c>
      <c r="M60" s="167">
        <f t="shared" si="28"/>
        <v>1.7152696730493087E-4</v>
      </c>
    </row>
    <row r="61" spans="2:13" x14ac:dyDescent="0.25">
      <c r="B61" s="165" t="s">
        <v>130</v>
      </c>
      <c r="C61" s="166">
        <v>136</v>
      </c>
      <c r="D61" s="166">
        <v>39</v>
      </c>
      <c r="E61" s="166">
        <v>57</v>
      </c>
      <c r="F61" s="166">
        <v>156</v>
      </c>
      <c r="G61" s="166">
        <v>84</v>
      </c>
      <c r="H61" s="166">
        <v>172</v>
      </c>
      <c r="I61" s="181">
        <f t="shared" si="32"/>
        <v>1.0476190476190474</v>
      </c>
      <c r="J61" s="167">
        <f t="shared" si="29"/>
        <v>3.4102564102564106</v>
      </c>
      <c r="K61" s="166">
        <f t="shared" si="30"/>
        <v>88</v>
      </c>
      <c r="L61" s="166">
        <f t="shared" si="31"/>
        <v>133</v>
      </c>
      <c r="M61" s="167">
        <f t="shared" si="28"/>
        <v>5.453352749805566E-5</v>
      </c>
    </row>
    <row r="62" spans="2:13" x14ac:dyDescent="0.25">
      <c r="B62" s="165" t="s">
        <v>133</v>
      </c>
      <c r="C62" s="166">
        <v>201</v>
      </c>
      <c r="D62" s="166">
        <v>17</v>
      </c>
      <c r="E62" s="166">
        <v>95</v>
      </c>
      <c r="F62" s="166">
        <v>138</v>
      </c>
      <c r="G62" s="166">
        <v>86</v>
      </c>
      <c r="H62" s="166">
        <v>418</v>
      </c>
      <c r="I62" s="181">
        <f t="shared" si="32"/>
        <v>3.8604651162790695</v>
      </c>
      <c r="J62" s="167">
        <f t="shared" si="29"/>
        <v>23.588235294117649</v>
      </c>
      <c r="K62" s="166">
        <f t="shared" si="30"/>
        <v>332</v>
      </c>
      <c r="L62" s="166">
        <f t="shared" si="31"/>
        <v>401</v>
      </c>
      <c r="M62" s="167">
        <f t="shared" si="28"/>
        <v>1.3252915403597247E-4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1702</v>
      </c>
      <c r="E63" s="171">
        <f t="shared" si="34"/>
        <v>4384</v>
      </c>
      <c r="F63" s="171">
        <f t="shared" ref="F63:H63" si="35">F55-SUM(F56:F62)</f>
        <v>5813</v>
      </c>
      <c r="G63" s="171">
        <f t="shared" si="35"/>
        <v>5894</v>
      </c>
      <c r="H63" s="171">
        <f t="shared" si="35"/>
        <v>5666</v>
      </c>
      <c r="I63" s="182">
        <f t="shared" si="32"/>
        <v>-3.8683406854428282E-2</v>
      </c>
      <c r="J63" s="172">
        <f t="shared" si="29"/>
        <v>2.3290246768507639</v>
      </c>
      <c r="K63" s="171">
        <f>H63-G63</f>
        <v>-228</v>
      </c>
      <c r="L63" s="171">
        <f t="shared" si="31"/>
        <v>3964</v>
      </c>
      <c r="M63" s="172">
        <f t="shared" si="28"/>
        <v>1.7964358535115311E-3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19378</v>
      </c>
      <c r="E65" s="178">
        <v>91869</v>
      </c>
      <c r="F65" s="178">
        <v>109900</v>
      </c>
      <c r="G65" s="178">
        <v>133707</v>
      </c>
      <c r="H65" s="178">
        <v>111695</v>
      </c>
      <c r="I65" s="179">
        <f>IFERROR(H65/G65-1,"-")</f>
        <v>-0.16462862826927538</v>
      </c>
      <c r="J65" s="179">
        <f>IFERROR(H65/D65-1,"-")</f>
        <v>4.76401073382186</v>
      </c>
      <c r="K65" s="178">
        <f>H65-G65</f>
        <v>-22012</v>
      </c>
      <c r="L65" s="178">
        <f>H65-D65</f>
        <v>92317</v>
      </c>
      <c r="M65" s="179">
        <f t="shared" ref="M65:M77" si="36">H65/H$9</f>
        <v>3.5413502057530973E-2</v>
      </c>
    </row>
    <row r="66" spans="2:13" x14ac:dyDescent="0.25">
      <c r="B66" s="161" t="s">
        <v>99</v>
      </c>
      <c r="C66" s="162">
        <v>5545</v>
      </c>
      <c r="D66" s="162">
        <v>11048</v>
      </c>
      <c r="E66" s="162">
        <v>27158</v>
      </c>
      <c r="F66" s="162">
        <v>27541</v>
      </c>
      <c r="G66" s="162">
        <v>32909</v>
      </c>
      <c r="H66" s="162">
        <v>25581</v>
      </c>
      <c r="I66" s="180">
        <f>IFERROR(H66/G66-1,"-")</f>
        <v>-0.22267464827250905</v>
      </c>
      <c r="J66" s="163">
        <f t="shared" ref="J66:J77" si="37">IFERROR(H66/D66-1,"-")</f>
        <v>1.3154417089065893</v>
      </c>
      <c r="K66" s="162">
        <f t="shared" ref="K66:K76" si="38">H66-G66</f>
        <v>-7328</v>
      </c>
      <c r="L66" s="162">
        <f t="shared" ref="L66:L77" si="39">H66-D66</f>
        <v>14533</v>
      </c>
      <c r="M66" s="163">
        <f t="shared" si="36"/>
        <v>8.1105939937660566E-3</v>
      </c>
    </row>
    <row r="67" spans="2:13" x14ac:dyDescent="0.25">
      <c r="B67" s="165" t="s">
        <v>105</v>
      </c>
      <c r="C67" s="166">
        <v>2263</v>
      </c>
      <c r="D67" s="166">
        <v>10574</v>
      </c>
      <c r="E67" s="166">
        <v>21983</v>
      </c>
      <c r="F67" s="166">
        <v>20856</v>
      </c>
      <c r="G67" s="166">
        <v>19799</v>
      </c>
      <c r="H67" s="166">
        <v>10049</v>
      </c>
      <c r="I67" s="181">
        <f>IFERROR(H67/G67-1,"-")</f>
        <v>-0.49244911359159549</v>
      </c>
      <c r="J67" s="167">
        <f t="shared" si="37"/>
        <v>-4.9650085114431586E-2</v>
      </c>
      <c r="K67" s="166">
        <f t="shared" si="38"/>
        <v>-9750</v>
      </c>
      <c r="L67" s="166">
        <f t="shared" si="39"/>
        <v>-525</v>
      </c>
      <c r="M67" s="167">
        <f t="shared" si="36"/>
        <v>3.1860896385346588E-3</v>
      </c>
    </row>
    <row r="68" spans="2:13" x14ac:dyDescent="0.25">
      <c r="B68" s="165" t="s">
        <v>102</v>
      </c>
      <c r="C68" s="166">
        <v>3282</v>
      </c>
      <c r="D68" s="166">
        <v>474</v>
      </c>
      <c r="E68" s="166">
        <v>5175</v>
      </c>
      <c r="F68" s="166">
        <v>6685</v>
      </c>
      <c r="G68" s="166">
        <v>13110</v>
      </c>
      <c r="H68" s="166">
        <v>15532</v>
      </c>
      <c r="I68" s="181">
        <f>IFERROR(H68/G68-1,"-")</f>
        <v>0.184744469870328</v>
      </c>
      <c r="J68" s="167">
        <f t="shared" si="37"/>
        <v>31.767932489451475</v>
      </c>
      <c r="K68" s="166">
        <f t="shared" si="38"/>
        <v>2422</v>
      </c>
      <c r="L68" s="166">
        <f t="shared" si="39"/>
        <v>15058</v>
      </c>
      <c r="M68" s="167">
        <f t="shared" si="36"/>
        <v>4.9245043552313978E-3</v>
      </c>
    </row>
    <row r="69" spans="2:13" x14ac:dyDescent="0.25">
      <c r="B69" s="161" t="s">
        <v>109</v>
      </c>
      <c r="C69" s="162">
        <v>18528</v>
      </c>
      <c r="D69" s="162">
        <v>8330</v>
      </c>
      <c r="E69" s="162">
        <v>64711</v>
      </c>
      <c r="F69" s="162">
        <v>82359</v>
      </c>
      <c r="G69" s="162">
        <v>100798</v>
      </c>
      <c r="H69" s="162">
        <v>86114</v>
      </c>
      <c r="I69" s="180">
        <f>IFERROR(H69/G69-1,"-")</f>
        <v>-0.14567749360106352</v>
      </c>
      <c r="J69" s="163">
        <f t="shared" si="37"/>
        <v>9.3378151260504207</v>
      </c>
      <c r="K69" s="162">
        <f t="shared" si="38"/>
        <v>-14684</v>
      </c>
      <c r="L69" s="162">
        <f t="shared" si="39"/>
        <v>77784</v>
      </c>
      <c r="M69" s="163">
        <f t="shared" si="36"/>
        <v>2.7302908063764911E-2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28440</v>
      </c>
      <c r="F70" s="166">
        <v>30002</v>
      </c>
      <c r="G70" s="166">
        <v>42683</v>
      </c>
      <c r="H70" s="166">
        <v>43781</v>
      </c>
      <c r="I70" s="181">
        <f t="shared" ref="I70:I77" si="40">IFERROR(H70/G70-1,"-")</f>
        <v>2.5724527329381797E-2</v>
      </c>
      <c r="J70" s="167">
        <f t="shared" si="37"/>
        <v>48.921322690992021</v>
      </c>
      <c r="K70" s="166">
        <f t="shared" si="38"/>
        <v>1098</v>
      </c>
      <c r="L70" s="166">
        <f t="shared" si="39"/>
        <v>42904</v>
      </c>
      <c r="M70" s="167">
        <f t="shared" si="36"/>
        <v>1.3881002136002178E-2</v>
      </c>
    </row>
    <row r="71" spans="2:13" x14ac:dyDescent="0.25">
      <c r="B71" s="165" t="s">
        <v>115</v>
      </c>
      <c r="C71" s="166">
        <v>2105</v>
      </c>
      <c r="D71" s="166">
        <v>1276</v>
      </c>
      <c r="E71" s="166">
        <v>5592</v>
      </c>
      <c r="F71" s="166">
        <v>5853</v>
      </c>
      <c r="G71" s="166">
        <v>6151</v>
      </c>
      <c r="H71" s="166">
        <v>6122</v>
      </c>
      <c r="I71" s="181">
        <f t="shared" si="40"/>
        <v>-4.7146805397496605E-3</v>
      </c>
      <c r="J71" s="167">
        <f t="shared" si="37"/>
        <v>3.7978056426332287</v>
      </c>
      <c r="K71" s="166">
        <f t="shared" si="38"/>
        <v>-29</v>
      </c>
      <c r="L71" s="166">
        <f t="shared" si="39"/>
        <v>4846</v>
      </c>
      <c r="M71" s="167">
        <f t="shared" si="36"/>
        <v>1.9410131124598647E-3</v>
      </c>
    </row>
    <row r="72" spans="2:13" x14ac:dyDescent="0.25">
      <c r="B72" s="165" t="s">
        <v>118</v>
      </c>
      <c r="C72" s="166">
        <v>2465</v>
      </c>
      <c r="D72" s="166">
        <v>1376</v>
      </c>
      <c r="E72" s="166">
        <v>8342</v>
      </c>
      <c r="F72" s="166">
        <v>10358</v>
      </c>
      <c r="G72" s="166">
        <v>10999</v>
      </c>
      <c r="H72" s="166">
        <v>5823</v>
      </c>
      <c r="I72" s="181">
        <f t="shared" si="40"/>
        <v>-0.47058823529411764</v>
      </c>
      <c r="J72" s="167">
        <f t="shared" si="37"/>
        <v>3.2318313953488369</v>
      </c>
      <c r="K72" s="166">
        <f t="shared" si="38"/>
        <v>-5176</v>
      </c>
      <c r="L72" s="166">
        <f t="shared" si="39"/>
        <v>4447</v>
      </c>
      <c r="M72" s="167">
        <f t="shared" si="36"/>
        <v>1.8462135501231285E-3</v>
      </c>
    </row>
    <row r="73" spans="2:13" x14ac:dyDescent="0.25">
      <c r="B73" s="165" t="s">
        <v>125</v>
      </c>
      <c r="C73" s="166">
        <v>210</v>
      </c>
      <c r="D73" s="166">
        <v>425</v>
      </c>
      <c r="E73" s="166">
        <v>1776</v>
      </c>
      <c r="F73" s="166">
        <v>2310</v>
      </c>
      <c r="G73" s="166">
        <v>3644</v>
      </c>
      <c r="H73" s="166">
        <v>3147</v>
      </c>
      <c r="I73" s="181">
        <f t="shared" si="40"/>
        <v>-0.13638858397365528</v>
      </c>
      <c r="J73" s="167">
        <f t="shared" si="37"/>
        <v>6.4047058823529408</v>
      </c>
      <c r="K73" s="166">
        <f t="shared" si="38"/>
        <v>-497</v>
      </c>
      <c r="L73" s="166">
        <f t="shared" si="39"/>
        <v>2722</v>
      </c>
      <c r="M73" s="167">
        <f t="shared" si="36"/>
        <v>9.9777331997896019E-4</v>
      </c>
    </row>
    <row r="74" spans="2:13" x14ac:dyDescent="0.25">
      <c r="B74" s="165" t="s">
        <v>121</v>
      </c>
      <c r="C74" s="166">
        <v>472</v>
      </c>
      <c r="D74" s="166">
        <v>458</v>
      </c>
      <c r="E74" s="166">
        <v>1913</v>
      </c>
      <c r="F74" s="166">
        <v>2075</v>
      </c>
      <c r="G74" s="166">
        <v>2461</v>
      </c>
      <c r="H74" s="166">
        <v>1749</v>
      </c>
      <c r="I74" s="181">
        <f t="shared" si="40"/>
        <v>-0.28931328728159289</v>
      </c>
      <c r="J74" s="167">
        <f t="shared" si="37"/>
        <v>2.8187772925764194</v>
      </c>
      <c r="K74" s="166">
        <f t="shared" si="38"/>
        <v>-712</v>
      </c>
      <c r="L74" s="166">
        <f t="shared" si="39"/>
        <v>1291</v>
      </c>
      <c r="M74" s="167">
        <f t="shared" si="36"/>
        <v>5.5452988136104274E-4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1049</v>
      </c>
      <c r="F75" s="166">
        <v>3230</v>
      </c>
      <c r="G75" s="166">
        <v>2216</v>
      </c>
      <c r="H75" s="166">
        <v>1542</v>
      </c>
      <c r="I75" s="181">
        <f t="shared" si="40"/>
        <v>-0.30415162454873645</v>
      </c>
      <c r="J75" s="167">
        <f t="shared" si="37"/>
        <v>1541</v>
      </c>
      <c r="K75" s="166">
        <f t="shared" si="38"/>
        <v>-674</v>
      </c>
      <c r="L75" s="166">
        <f t="shared" si="39"/>
        <v>1541</v>
      </c>
      <c r="M75" s="167">
        <f t="shared" si="36"/>
        <v>4.8889941512791761E-4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428</v>
      </c>
      <c r="F76" s="166">
        <v>963</v>
      </c>
      <c r="G76" s="166">
        <v>1641</v>
      </c>
      <c r="H76" s="166">
        <v>1869</v>
      </c>
      <c r="I76" s="181">
        <f t="shared" si="40"/>
        <v>0.13893967093235826</v>
      </c>
      <c r="J76" s="167" t="str">
        <f t="shared" si="37"/>
        <v>-</v>
      </c>
      <c r="K76" s="166">
        <f t="shared" si="38"/>
        <v>228</v>
      </c>
      <c r="L76" s="166">
        <f t="shared" si="39"/>
        <v>1869</v>
      </c>
      <c r="M76" s="167">
        <f t="shared" si="36"/>
        <v>5.9257652845270947E-4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3917</v>
      </c>
      <c r="E77" s="171">
        <f t="shared" si="42"/>
        <v>17171</v>
      </c>
      <c r="F77" s="171">
        <f t="shared" ref="F77:H77" si="43">F69-SUM(F70:F76)</f>
        <v>27568</v>
      </c>
      <c r="G77" s="171">
        <f t="shared" si="43"/>
        <v>31003</v>
      </c>
      <c r="H77" s="171">
        <f t="shared" si="43"/>
        <v>22081</v>
      </c>
      <c r="I77" s="182">
        <f t="shared" si="40"/>
        <v>-0.28777860207076733</v>
      </c>
      <c r="J77" s="172">
        <f t="shared" si="37"/>
        <v>4.6372223640541232</v>
      </c>
      <c r="K77" s="171">
        <f>H77-G77</f>
        <v>-8922</v>
      </c>
      <c r="L77" s="171">
        <f t="shared" si="39"/>
        <v>18164</v>
      </c>
      <c r="M77" s="172">
        <f t="shared" si="36"/>
        <v>7.00090012025911E-3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111657</v>
      </c>
      <c r="E79" s="178">
        <v>395281</v>
      </c>
      <c r="F79" s="178">
        <v>453294</v>
      </c>
      <c r="G79" s="178">
        <v>524679</v>
      </c>
      <c r="H79" s="178">
        <v>537199</v>
      </c>
      <c r="I79" s="179">
        <f>IFERROR(H79/G79-1,"-")</f>
        <v>2.3862209084030361E-2</v>
      </c>
      <c r="J79" s="179">
        <f>IFERROR(H79/D79-1,"-")</f>
        <v>3.81115380137385</v>
      </c>
      <c r="K79" s="178">
        <f>H79-G79</f>
        <v>12520</v>
      </c>
      <c r="L79" s="178">
        <f>H79-D79</f>
        <v>425542</v>
      </c>
      <c r="M79" s="179">
        <f t="shared" ref="M79:M91" si="44">H79/H$9</f>
        <v>0.17032183975830234</v>
      </c>
    </row>
    <row r="80" spans="2:13" x14ac:dyDescent="0.25">
      <c r="B80" s="161" t="s">
        <v>99</v>
      </c>
      <c r="C80" s="162">
        <v>47060</v>
      </c>
      <c r="D80" s="162">
        <v>66876</v>
      </c>
      <c r="E80" s="162">
        <v>197068</v>
      </c>
      <c r="F80" s="162">
        <v>205761</v>
      </c>
      <c r="G80" s="162">
        <v>223593</v>
      </c>
      <c r="H80" s="162">
        <v>232483</v>
      </c>
      <c r="I80" s="180">
        <f>IFERROR(H80/G80-1,"-")</f>
        <v>3.9759742031280076E-2</v>
      </c>
      <c r="J80" s="163">
        <f t="shared" ref="J80:J91" si="45">IFERROR(H80/D80-1,"-")</f>
        <v>2.4763293259166219</v>
      </c>
      <c r="K80" s="162">
        <f t="shared" ref="K80:K90" si="46">H80-G80</f>
        <v>8890</v>
      </c>
      <c r="L80" s="162">
        <f t="shared" ref="L80:L91" si="47">H80-D80</f>
        <v>165607</v>
      </c>
      <c r="M80" s="163">
        <f t="shared" si="44"/>
        <v>7.370998879843299E-2</v>
      </c>
    </row>
    <row r="81" spans="2:13" x14ac:dyDescent="0.25">
      <c r="B81" s="165" t="s">
        <v>105</v>
      </c>
      <c r="C81" s="166">
        <v>8752</v>
      </c>
      <c r="D81" s="166">
        <v>27671</v>
      </c>
      <c r="E81" s="166">
        <v>57851</v>
      </c>
      <c r="F81" s="166">
        <v>55853</v>
      </c>
      <c r="G81" s="166">
        <v>65310</v>
      </c>
      <c r="H81" s="166">
        <v>55165</v>
      </c>
      <c r="I81" s="181">
        <f>IFERROR(H81/G81-1,"-")</f>
        <v>-0.15533608941969068</v>
      </c>
      <c r="J81" s="167">
        <f t="shared" si="45"/>
        <v>0.99360341151385922</v>
      </c>
      <c r="K81" s="166">
        <f t="shared" si="46"/>
        <v>-10145</v>
      </c>
      <c r="L81" s="166">
        <f t="shared" si="47"/>
        <v>27494</v>
      </c>
      <c r="M81" s="167">
        <f t="shared" si="44"/>
        <v>1.7490360723431631E-2</v>
      </c>
    </row>
    <row r="82" spans="2:13" x14ac:dyDescent="0.25">
      <c r="B82" s="165" t="s">
        <v>102</v>
      </c>
      <c r="C82" s="166">
        <v>38308</v>
      </c>
      <c r="D82" s="166">
        <v>39205</v>
      </c>
      <c r="E82" s="166">
        <v>139217</v>
      </c>
      <c r="F82" s="166">
        <v>149908</v>
      </c>
      <c r="G82" s="166">
        <v>158283</v>
      </c>
      <c r="H82" s="166">
        <v>177318</v>
      </c>
      <c r="I82" s="181">
        <f>IFERROR(H82/G82-1,"-")</f>
        <v>0.12025928242451811</v>
      </c>
      <c r="J82" s="167">
        <f t="shared" si="45"/>
        <v>3.5228414743017469</v>
      </c>
      <c r="K82" s="166">
        <f t="shared" si="46"/>
        <v>19035</v>
      </c>
      <c r="L82" s="166">
        <f t="shared" si="47"/>
        <v>138113</v>
      </c>
      <c r="M82" s="167">
        <f t="shared" si="44"/>
        <v>5.6219628075001353E-2</v>
      </c>
    </row>
    <row r="83" spans="2:13" x14ac:dyDescent="0.25">
      <c r="B83" s="161" t="s">
        <v>109</v>
      </c>
      <c r="C83" s="162">
        <v>95182</v>
      </c>
      <c r="D83" s="162">
        <v>44781</v>
      </c>
      <c r="E83" s="162">
        <v>198213</v>
      </c>
      <c r="F83" s="162">
        <v>247533</v>
      </c>
      <c r="G83" s="162">
        <v>301086</v>
      </c>
      <c r="H83" s="162">
        <v>304716</v>
      </c>
      <c r="I83" s="180">
        <f>IFERROR(H83/G83-1,"-")</f>
        <v>1.2056355991311385E-2</v>
      </c>
      <c r="J83" s="163">
        <f t="shared" si="45"/>
        <v>5.8045823005292423</v>
      </c>
      <c r="K83" s="162">
        <f t="shared" si="46"/>
        <v>3630</v>
      </c>
      <c r="L83" s="162">
        <f t="shared" si="47"/>
        <v>259935</v>
      </c>
      <c r="M83" s="163">
        <f t="shared" si="44"/>
        <v>9.661185095986935E-2</v>
      </c>
    </row>
    <row r="84" spans="2:13" x14ac:dyDescent="0.25">
      <c r="B84" s="165" t="s">
        <v>112</v>
      </c>
      <c r="C84" s="166">
        <v>16800</v>
      </c>
      <c r="D84" s="166">
        <v>2961</v>
      </c>
      <c r="E84" s="166">
        <v>37751</v>
      </c>
      <c r="F84" s="166">
        <v>48955</v>
      </c>
      <c r="G84" s="166">
        <v>61329</v>
      </c>
      <c r="H84" s="166">
        <v>63877</v>
      </c>
      <c r="I84" s="181">
        <f t="shared" ref="I84:I91" si="48">IFERROR(H84/G84-1,"-")</f>
        <v>4.1546413605308974E-2</v>
      </c>
      <c r="J84" s="167">
        <f t="shared" si="45"/>
        <v>20.572779466396486</v>
      </c>
      <c r="K84" s="166">
        <f t="shared" si="46"/>
        <v>2548</v>
      </c>
      <c r="L84" s="166">
        <f t="shared" si="47"/>
        <v>60916</v>
      </c>
      <c r="M84" s="167">
        <f t="shared" si="44"/>
        <v>2.0252547302286636E-2</v>
      </c>
    </row>
    <row r="85" spans="2:13" x14ac:dyDescent="0.25">
      <c r="B85" s="165" t="s">
        <v>115</v>
      </c>
      <c r="C85" s="166">
        <v>32881</v>
      </c>
      <c r="D85" s="166">
        <v>9932</v>
      </c>
      <c r="E85" s="166">
        <v>60603</v>
      </c>
      <c r="F85" s="166">
        <v>71651</v>
      </c>
      <c r="G85" s="166">
        <v>81362</v>
      </c>
      <c r="H85" s="166">
        <v>79701</v>
      </c>
      <c r="I85" s="181">
        <f t="shared" si="48"/>
        <v>-2.041493571937758E-2</v>
      </c>
      <c r="J85" s="167">
        <f t="shared" si="45"/>
        <v>7.0246677406363265</v>
      </c>
      <c r="K85" s="166">
        <f t="shared" si="46"/>
        <v>-1661</v>
      </c>
      <c r="L85" s="166">
        <f t="shared" si="47"/>
        <v>69769</v>
      </c>
      <c r="M85" s="167">
        <f t="shared" si="44"/>
        <v>2.5269631832107755E-2</v>
      </c>
    </row>
    <row r="86" spans="2:13" x14ac:dyDescent="0.25">
      <c r="B86" s="165" t="s">
        <v>118</v>
      </c>
      <c r="C86" s="166">
        <v>5852</v>
      </c>
      <c r="D86" s="166">
        <v>7948</v>
      </c>
      <c r="E86" s="166">
        <v>17790</v>
      </c>
      <c r="F86" s="166">
        <v>22741</v>
      </c>
      <c r="G86" s="166">
        <v>34253</v>
      </c>
      <c r="H86" s="166">
        <v>34366</v>
      </c>
      <c r="I86" s="181">
        <f t="shared" si="48"/>
        <v>3.2989811111434619E-3</v>
      </c>
      <c r="J86" s="167">
        <f t="shared" si="45"/>
        <v>3.3238550578761954</v>
      </c>
      <c r="K86" s="166">
        <f t="shared" si="46"/>
        <v>113</v>
      </c>
      <c r="L86" s="166">
        <f t="shared" si="47"/>
        <v>26418</v>
      </c>
      <c r="M86" s="167">
        <f t="shared" si="44"/>
        <v>1.0895925616268492E-2</v>
      </c>
    </row>
    <row r="87" spans="2:13" x14ac:dyDescent="0.25">
      <c r="B87" s="165" t="s">
        <v>125</v>
      </c>
      <c r="C87" s="166">
        <v>1464</v>
      </c>
      <c r="D87" s="166">
        <v>1117</v>
      </c>
      <c r="E87" s="166">
        <v>5814</v>
      </c>
      <c r="F87" s="166">
        <v>5821</v>
      </c>
      <c r="G87" s="166">
        <v>9717</v>
      </c>
      <c r="H87" s="166">
        <v>8720</v>
      </c>
      <c r="I87" s="181">
        <f t="shared" si="48"/>
        <v>-0.1026036842646908</v>
      </c>
      <c r="J87" s="167">
        <f t="shared" si="45"/>
        <v>6.8066248880931068</v>
      </c>
      <c r="K87" s="166">
        <f t="shared" si="46"/>
        <v>-997</v>
      </c>
      <c r="L87" s="166">
        <f t="shared" si="47"/>
        <v>7603</v>
      </c>
      <c r="M87" s="167">
        <f t="shared" si="44"/>
        <v>2.7647230219944498E-3</v>
      </c>
    </row>
    <row r="88" spans="2:13" x14ac:dyDescent="0.25">
      <c r="B88" s="165" t="s">
        <v>121</v>
      </c>
      <c r="C88" s="166">
        <v>1087</v>
      </c>
      <c r="D88" s="166">
        <v>1121</v>
      </c>
      <c r="E88" s="166">
        <v>3404</v>
      </c>
      <c r="F88" s="166">
        <v>3573</v>
      </c>
      <c r="G88" s="166">
        <v>4856</v>
      </c>
      <c r="H88" s="166">
        <v>4784</v>
      </c>
      <c r="I88" s="181">
        <f t="shared" si="48"/>
        <v>-1.4827018121911006E-2</v>
      </c>
      <c r="J88" s="167">
        <f t="shared" si="45"/>
        <v>3.2676181980374661</v>
      </c>
      <c r="K88" s="166">
        <f t="shared" si="46"/>
        <v>-72</v>
      </c>
      <c r="L88" s="166">
        <f t="shared" si="47"/>
        <v>3663</v>
      </c>
      <c r="M88" s="167">
        <f t="shared" si="44"/>
        <v>1.5167929973877805E-3</v>
      </c>
    </row>
    <row r="89" spans="2:13" x14ac:dyDescent="0.25">
      <c r="B89" s="165" t="s">
        <v>130</v>
      </c>
      <c r="C89" s="166">
        <v>3002</v>
      </c>
      <c r="D89" s="166">
        <v>250</v>
      </c>
      <c r="E89" s="166">
        <v>3773</v>
      </c>
      <c r="F89" s="166">
        <v>5364</v>
      </c>
      <c r="G89" s="166">
        <v>4537</v>
      </c>
      <c r="H89" s="166">
        <v>4864</v>
      </c>
      <c r="I89" s="181">
        <f t="shared" si="48"/>
        <v>7.2074057747410158E-2</v>
      </c>
      <c r="J89" s="167">
        <f t="shared" si="45"/>
        <v>18.456</v>
      </c>
      <c r="K89" s="166">
        <f t="shared" si="46"/>
        <v>327</v>
      </c>
      <c r="L89" s="166">
        <f t="shared" si="47"/>
        <v>4614</v>
      </c>
      <c r="M89" s="167">
        <f t="shared" si="44"/>
        <v>1.5421574287822252E-3</v>
      </c>
    </row>
    <row r="90" spans="2:13" x14ac:dyDescent="0.25">
      <c r="B90" s="165" t="s">
        <v>133</v>
      </c>
      <c r="C90" s="166">
        <v>4636</v>
      </c>
      <c r="D90" s="166">
        <v>445</v>
      </c>
      <c r="E90" s="166">
        <v>3304</v>
      </c>
      <c r="F90" s="166">
        <v>5775</v>
      </c>
      <c r="G90" s="166">
        <v>6008</v>
      </c>
      <c r="H90" s="166">
        <v>4065</v>
      </c>
      <c r="I90" s="181">
        <f t="shared" si="48"/>
        <v>-0.32340213049267641</v>
      </c>
      <c r="J90" s="167">
        <f t="shared" si="45"/>
        <v>8.1348314606741567</v>
      </c>
      <c r="K90" s="166">
        <f t="shared" si="46"/>
        <v>-1943</v>
      </c>
      <c r="L90" s="166">
        <f t="shared" si="47"/>
        <v>3620</v>
      </c>
      <c r="M90" s="167">
        <f t="shared" si="44"/>
        <v>1.2888301702302107E-3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21007</v>
      </c>
      <c r="E91" s="171">
        <f t="shared" si="50"/>
        <v>65774</v>
      </c>
      <c r="F91" s="171">
        <f t="shared" ref="F91:H91" si="51">F83-SUM(F84:F90)</f>
        <v>83653</v>
      </c>
      <c r="G91" s="171">
        <f t="shared" si="51"/>
        <v>99024</v>
      </c>
      <c r="H91" s="171">
        <f t="shared" si="51"/>
        <v>104339</v>
      </c>
      <c r="I91" s="182">
        <f t="shared" si="48"/>
        <v>5.3673856842785694E-2</v>
      </c>
      <c r="J91" s="172">
        <f t="shared" si="45"/>
        <v>3.9668681867948781</v>
      </c>
      <c r="K91" s="171">
        <f>H91-G91</f>
        <v>5315</v>
      </c>
      <c r="L91" s="171">
        <f t="shared" si="47"/>
        <v>83332</v>
      </c>
      <c r="M91" s="172">
        <f t="shared" si="44"/>
        <v>3.3081242590811799E-2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14230</v>
      </c>
      <c r="E93" s="178">
        <v>28946</v>
      </c>
      <c r="F93" s="178">
        <v>35023</v>
      </c>
      <c r="G93" s="178">
        <v>33791</v>
      </c>
      <c r="H93" s="178">
        <v>31909</v>
      </c>
      <c r="I93" s="179">
        <f>IFERROR(H93/G93-1,"-")</f>
        <v>-5.5695303483175973E-2</v>
      </c>
      <c r="J93" s="179">
        <f>IFERROR(H93/D93-1,"-")</f>
        <v>1.2423752635277583</v>
      </c>
      <c r="K93" s="178">
        <f>H93-G93</f>
        <v>-1882</v>
      </c>
      <c r="L93" s="178">
        <f>H93-D93</f>
        <v>17679</v>
      </c>
      <c r="M93" s="179">
        <f t="shared" ref="M93:M105" si="52">H93/H$9</f>
        <v>1.0116920517066617E-2</v>
      </c>
    </row>
    <row r="94" spans="2:13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3">
        <f t="shared" ref="J94:J105" si="53">IFERROR(H94/D94-1,"-")</f>
        <v>1.1112585711125855</v>
      </c>
      <c r="K94" s="162">
        <f t="shared" ref="K94:K104" si="54">H94-G94</f>
        <v>-1253</v>
      </c>
      <c r="L94" s="162">
        <f t="shared" ref="L94:L105" si="55">H94-D94</f>
        <v>10048</v>
      </c>
      <c r="M94" s="163">
        <f t="shared" si="52"/>
        <v>6.052587441499317E-3</v>
      </c>
    </row>
    <row r="95" spans="2:13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7">
        <f t="shared" si="53"/>
        <v>0.27216874872004926</v>
      </c>
      <c r="K95" s="166">
        <f t="shared" si="54"/>
        <v>-68</v>
      </c>
      <c r="L95" s="166">
        <f t="shared" si="55"/>
        <v>1329</v>
      </c>
      <c r="M95" s="167">
        <f t="shared" si="52"/>
        <v>1.9695480977786149E-3</v>
      </c>
    </row>
    <row r="96" spans="2:13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7">
        <f t="shared" si="53"/>
        <v>2.0964174080307765</v>
      </c>
      <c r="K96" s="166">
        <f t="shared" si="54"/>
        <v>-1185</v>
      </c>
      <c r="L96" s="166">
        <f t="shared" si="55"/>
        <v>8719</v>
      </c>
      <c r="M96" s="167">
        <f t="shared" si="52"/>
        <v>4.0830393437207022E-3</v>
      </c>
    </row>
    <row r="97" spans="2:13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3">
        <f t="shared" si="53"/>
        <v>1.470894371626831</v>
      </c>
      <c r="K97" s="162">
        <f t="shared" si="54"/>
        <v>-629</v>
      </c>
      <c r="L97" s="162">
        <f t="shared" si="55"/>
        <v>7631</v>
      </c>
      <c r="M97" s="163">
        <f t="shared" si="52"/>
        <v>4.0643330755672996E-3</v>
      </c>
    </row>
    <row r="98" spans="2:13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56">IFERROR(H98/G98-1,"-")</f>
        <v>-0.15542228885557219</v>
      </c>
      <c r="J98" s="167">
        <f t="shared" si="53"/>
        <v>7.7113402061855663</v>
      </c>
      <c r="K98" s="166">
        <f t="shared" si="54"/>
        <v>-311</v>
      </c>
      <c r="L98" s="166">
        <f t="shared" si="55"/>
        <v>1496</v>
      </c>
      <c r="M98" s="167">
        <f t="shared" si="52"/>
        <v>5.3582361320763988E-4</v>
      </c>
    </row>
    <row r="99" spans="2:13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56"/>
        <v>-0.12093379257558357</v>
      </c>
      <c r="J99" s="167">
        <f t="shared" si="53"/>
        <v>1.9486521181001284</v>
      </c>
      <c r="K99" s="166">
        <f t="shared" si="54"/>
        <v>-316</v>
      </c>
      <c r="L99" s="166">
        <f t="shared" si="55"/>
        <v>1518</v>
      </c>
      <c r="M99" s="167">
        <f t="shared" si="52"/>
        <v>7.2827623641298753E-4</v>
      </c>
    </row>
    <row r="100" spans="2:13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56"/>
        <v>-4.1041482789055617E-2</v>
      </c>
      <c r="J100" s="167">
        <f t="shared" si="53"/>
        <v>5.2810077519379828E-2</v>
      </c>
      <c r="K100" s="166">
        <f t="shared" si="54"/>
        <v>-93</v>
      </c>
      <c r="L100" s="166">
        <f t="shared" si="55"/>
        <v>109</v>
      </c>
      <c r="M100" s="167">
        <f t="shared" si="52"/>
        <v>6.8896136775159847E-4</v>
      </c>
    </row>
    <row r="101" spans="2:13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56"/>
        <v>-7.9744816586921896E-3</v>
      </c>
      <c r="J101" s="167">
        <f t="shared" si="53"/>
        <v>5.2828282828282829</v>
      </c>
      <c r="K101" s="166">
        <f t="shared" si="54"/>
        <v>-5</v>
      </c>
      <c r="L101" s="166">
        <f t="shared" si="55"/>
        <v>523</v>
      </c>
      <c r="M101" s="167">
        <f t="shared" si="52"/>
        <v>1.9720845409180592E-4</v>
      </c>
    </row>
    <row r="102" spans="2:13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56"/>
        <v>-2.9684601113172504E-2</v>
      </c>
      <c r="J102" s="167">
        <f t="shared" si="53"/>
        <v>1.6548223350253806</v>
      </c>
      <c r="K102" s="166">
        <f t="shared" si="54"/>
        <v>-16</v>
      </c>
      <c r="L102" s="166">
        <f t="shared" si="55"/>
        <v>326</v>
      </c>
      <c r="M102" s="167">
        <f t="shared" si="52"/>
        <v>1.6581997024118087E-4</v>
      </c>
    </row>
    <row r="103" spans="2:13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56"/>
        <v>-4.9689440993788803E-2</v>
      </c>
      <c r="J103" s="167">
        <f t="shared" si="53"/>
        <v>7.0526315789473681</v>
      </c>
      <c r="K103" s="166">
        <f t="shared" si="54"/>
        <v>-8</v>
      </c>
      <c r="L103" s="166">
        <f t="shared" si="55"/>
        <v>134</v>
      </c>
      <c r="M103" s="167">
        <f t="shared" si="52"/>
        <v>4.8509475041875092E-5</v>
      </c>
    </row>
    <row r="104" spans="2:13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56"/>
        <v>-0.44194756554307113</v>
      </c>
      <c r="J104" s="167">
        <f t="shared" si="53"/>
        <v>2.3863636363636362</v>
      </c>
      <c r="K104" s="166">
        <f t="shared" si="54"/>
        <v>-118</v>
      </c>
      <c r="L104" s="166">
        <f t="shared" si="55"/>
        <v>105</v>
      </c>
      <c r="M104" s="167">
        <f t="shared" si="52"/>
        <v>4.7241253472152864E-5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1792</v>
      </c>
      <c r="E105" s="171">
        <f t="shared" si="58"/>
        <v>3475</v>
      </c>
      <c r="F105" s="171">
        <f t="shared" ref="F105:H105" si="59">F97-SUM(F98:F104)</f>
        <v>4596</v>
      </c>
      <c r="G105" s="171">
        <f t="shared" si="59"/>
        <v>4974</v>
      </c>
      <c r="H105" s="171">
        <f t="shared" si="59"/>
        <v>5212</v>
      </c>
      <c r="I105" s="182">
        <f t="shared" si="56"/>
        <v>4.7848813831925963E-2</v>
      </c>
      <c r="J105" s="172">
        <f t="shared" si="53"/>
        <v>1.9084821428571428</v>
      </c>
      <c r="K105" s="171">
        <f>H105-G105</f>
        <v>238</v>
      </c>
      <c r="L105" s="171">
        <f t="shared" si="55"/>
        <v>3420</v>
      </c>
      <c r="M105" s="172">
        <f t="shared" si="52"/>
        <v>1.6524927053480586E-3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43336</v>
      </c>
      <c r="E107" s="178">
        <v>107595</v>
      </c>
      <c r="F107" s="178">
        <v>148504</v>
      </c>
      <c r="G107" s="178">
        <v>138865</v>
      </c>
      <c r="H107" s="178">
        <v>154252</v>
      </c>
      <c r="I107" s="179">
        <f>IFERROR(H107/G107-1,"-")</f>
        <v>0.1108054585388687</v>
      </c>
      <c r="J107" s="179">
        <f>IFERROR(H107/D107-1,"-")</f>
        <v>2.5594424958464095</v>
      </c>
      <c r="K107" s="178">
        <f>H107-G107</f>
        <v>15387</v>
      </c>
      <c r="L107" s="178">
        <f>H107-D107</f>
        <v>110916</v>
      </c>
      <c r="M107" s="179">
        <f t="shared" ref="M107:M119" si="60">H107/H$9</f>
        <v>4.8906428393198149E-2</v>
      </c>
    </row>
    <row r="108" spans="2:13" x14ac:dyDescent="0.25">
      <c r="B108" s="161" t="s">
        <v>99</v>
      </c>
      <c r="C108" s="162">
        <v>7208</v>
      </c>
      <c r="D108" s="162">
        <v>25544</v>
      </c>
      <c r="E108" s="162">
        <v>24458</v>
      </c>
      <c r="F108" s="162">
        <v>31500</v>
      </c>
      <c r="G108" s="162">
        <v>28196</v>
      </c>
      <c r="H108" s="162">
        <v>33627</v>
      </c>
      <c r="I108" s="180">
        <f>IFERROR(H108/G108-1,"-")</f>
        <v>0.19261597389700658</v>
      </c>
      <c r="J108" s="163">
        <f t="shared" ref="J108:J119" si="61">IFERROR(H108/D108-1,"-")</f>
        <v>0.31643438772314436</v>
      </c>
      <c r="K108" s="162">
        <f t="shared" ref="K108:K118" si="62">H108-G108</f>
        <v>5431</v>
      </c>
      <c r="L108" s="162">
        <f t="shared" ref="L108:L119" si="63">H108-D108</f>
        <v>8083</v>
      </c>
      <c r="M108" s="163">
        <f t="shared" si="60"/>
        <v>1.0661621681262312E-2</v>
      </c>
    </row>
    <row r="109" spans="2:13" x14ac:dyDescent="0.25">
      <c r="B109" s="165" t="s">
        <v>105</v>
      </c>
      <c r="C109" s="166">
        <v>1451</v>
      </c>
      <c r="D109" s="166">
        <v>16373</v>
      </c>
      <c r="E109" s="166">
        <v>8840</v>
      </c>
      <c r="F109" s="166">
        <v>12945</v>
      </c>
      <c r="G109" s="166">
        <v>8706</v>
      </c>
      <c r="H109" s="166">
        <v>12973</v>
      </c>
      <c r="I109" s="181">
        <f>IFERROR(H109/G109-1,"-")</f>
        <v>0.49012175511141742</v>
      </c>
      <c r="J109" s="167">
        <f t="shared" si="61"/>
        <v>-0.20765895071153728</v>
      </c>
      <c r="K109" s="166">
        <f t="shared" si="62"/>
        <v>4267</v>
      </c>
      <c r="L109" s="166">
        <f t="shared" si="63"/>
        <v>-3400</v>
      </c>
      <c r="M109" s="167">
        <f t="shared" si="60"/>
        <v>4.1131596060016047E-3</v>
      </c>
    </row>
    <row r="110" spans="2:13" x14ac:dyDescent="0.25">
      <c r="B110" s="165" t="s">
        <v>102</v>
      </c>
      <c r="C110" s="166">
        <v>5757</v>
      </c>
      <c r="D110" s="166">
        <v>9171</v>
      </c>
      <c r="E110" s="166">
        <v>15618</v>
      </c>
      <c r="F110" s="166">
        <v>18555</v>
      </c>
      <c r="G110" s="166">
        <v>19490</v>
      </c>
      <c r="H110" s="166">
        <v>20654</v>
      </c>
      <c r="I110" s="181">
        <f>IFERROR(H110/G110-1,"-")</f>
        <v>5.9722934838378761E-2</v>
      </c>
      <c r="J110" s="167">
        <f t="shared" si="61"/>
        <v>1.2520990077417946</v>
      </c>
      <c r="K110" s="166">
        <f t="shared" si="62"/>
        <v>1164</v>
      </c>
      <c r="L110" s="166">
        <f t="shared" si="63"/>
        <v>11483</v>
      </c>
      <c r="M110" s="167">
        <f t="shared" si="60"/>
        <v>6.5484620752607071E-3</v>
      </c>
    </row>
    <row r="111" spans="2:13" x14ac:dyDescent="0.25">
      <c r="B111" s="161" t="s">
        <v>109</v>
      </c>
      <c r="C111" s="162">
        <v>28801</v>
      </c>
      <c r="D111" s="162">
        <v>17792</v>
      </c>
      <c r="E111" s="162">
        <v>83137</v>
      </c>
      <c r="F111" s="162">
        <v>117004</v>
      </c>
      <c r="G111" s="162">
        <v>110669</v>
      </c>
      <c r="H111" s="162">
        <v>120625</v>
      </c>
      <c r="I111" s="180">
        <f>IFERROR(H111/G111-1,"-")</f>
        <v>8.9961958633402395E-2</v>
      </c>
      <c r="J111" s="163">
        <f t="shared" si="61"/>
        <v>5.7797324640287773</v>
      </c>
      <c r="K111" s="162">
        <f t="shared" si="62"/>
        <v>9956</v>
      </c>
      <c r="L111" s="162">
        <f t="shared" si="63"/>
        <v>102833</v>
      </c>
      <c r="M111" s="163">
        <f t="shared" si="60"/>
        <v>3.8244806711935836E-2</v>
      </c>
    </row>
    <row r="112" spans="2:13" x14ac:dyDescent="0.25">
      <c r="B112" s="165" t="s">
        <v>112</v>
      </c>
      <c r="C112" s="166">
        <v>15739</v>
      </c>
      <c r="D112" s="166">
        <v>2735</v>
      </c>
      <c r="E112" s="166">
        <v>48464</v>
      </c>
      <c r="F112" s="166">
        <v>75563</v>
      </c>
      <c r="G112" s="166">
        <v>67792</v>
      </c>
      <c r="H112" s="166">
        <v>72023</v>
      </c>
      <c r="I112" s="181">
        <f t="shared" ref="I112:I119" si="64">IFERROR(H112/G112-1,"-")</f>
        <v>6.2411493981590738E-2</v>
      </c>
      <c r="J112" s="167">
        <f t="shared" si="61"/>
        <v>25.33382084095064</v>
      </c>
      <c r="K112" s="166">
        <f t="shared" si="62"/>
        <v>4231</v>
      </c>
      <c r="L112" s="166">
        <f t="shared" si="63"/>
        <v>69288</v>
      </c>
      <c r="M112" s="167">
        <f t="shared" si="60"/>
        <v>2.2835280529025944E-2</v>
      </c>
    </row>
    <row r="113" spans="2:13" x14ac:dyDescent="0.25">
      <c r="B113" s="165" t="s">
        <v>115</v>
      </c>
      <c r="C113" s="166">
        <v>1827</v>
      </c>
      <c r="D113" s="166">
        <v>4176</v>
      </c>
      <c r="E113" s="166">
        <v>3868</v>
      </c>
      <c r="F113" s="166">
        <v>5363</v>
      </c>
      <c r="G113" s="166">
        <v>4954</v>
      </c>
      <c r="H113" s="166">
        <v>5679</v>
      </c>
      <c r="I113" s="181">
        <f t="shared" si="64"/>
        <v>0.14634638675817513</v>
      </c>
      <c r="J113" s="167">
        <f t="shared" si="61"/>
        <v>0.35991379310344818</v>
      </c>
      <c r="K113" s="166">
        <f t="shared" si="62"/>
        <v>725</v>
      </c>
      <c r="L113" s="166">
        <f t="shared" si="63"/>
        <v>1503</v>
      </c>
      <c r="M113" s="167">
        <f t="shared" si="60"/>
        <v>1.8005575736131283E-3</v>
      </c>
    </row>
    <row r="114" spans="2:13" x14ac:dyDescent="0.25">
      <c r="B114" s="165" t="s">
        <v>118</v>
      </c>
      <c r="C114" s="166">
        <v>1518</v>
      </c>
      <c r="D114" s="166">
        <v>3382</v>
      </c>
      <c r="E114" s="166">
        <v>5029</v>
      </c>
      <c r="F114" s="166">
        <v>9203</v>
      </c>
      <c r="G114" s="166">
        <v>7511</v>
      </c>
      <c r="H114" s="166">
        <v>9223</v>
      </c>
      <c r="I114" s="181">
        <f t="shared" si="64"/>
        <v>0.22793236586340027</v>
      </c>
      <c r="J114" s="167">
        <f t="shared" si="61"/>
        <v>1.7270845653459492</v>
      </c>
      <c r="K114" s="166">
        <f t="shared" si="62"/>
        <v>1712</v>
      </c>
      <c r="L114" s="166">
        <f t="shared" si="63"/>
        <v>5841</v>
      </c>
      <c r="M114" s="167">
        <f t="shared" si="60"/>
        <v>2.9242018843870193E-3</v>
      </c>
    </row>
    <row r="115" spans="2:13" x14ac:dyDescent="0.25">
      <c r="B115" s="165" t="s">
        <v>125</v>
      </c>
      <c r="C115" s="166">
        <v>586</v>
      </c>
      <c r="D115" s="166">
        <v>1156</v>
      </c>
      <c r="E115" s="166">
        <v>3931</v>
      </c>
      <c r="F115" s="166">
        <v>3495</v>
      </c>
      <c r="G115" s="166">
        <v>3811</v>
      </c>
      <c r="H115" s="166">
        <v>4357</v>
      </c>
      <c r="I115" s="181">
        <f t="shared" si="64"/>
        <v>0.14326948307530829</v>
      </c>
      <c r="J115" s="167">
        <f t="shared" si="61"/>
        <v>2.7690311418685121</v>
      </c>
      <c r="K115" s="166">
        <f t="shared" si="62"/>
        <v>546</v>
      </c>
      <c r="L115" s="166">
        <f t="shared" si="63"/>
        <v>3201</v>
      </c>
      <c r="M115" s="167">
        <f t="shared" si="60"/>
        <v>1.381410344819933E-3</v>
      </c>
    </row>
    <row r="116" spans="2:13" x14ac:dyDescent="0.25">
      <c r="B116" s="165" t="s">
        <v>121</v>
      </c>
      <c r="C116" s="166">
        <v>875</v>
      </c>
      <c r="D116" s="166">
        <v>1565</v>
      </c>
      <c r="E116" s="166">
        <v>2948</v>
      </c>
      <c r="F116" s="166">
        <v>3386</v>
      </c>
      <c r="G116" s="166">
        <v>2969</v>
      </c>
      <c r="H116" s="166">
        <v>3037</v>
      </c>
      <c r="I116" s="181">
        <f t="shared" si="64"/>
        <v>2.2903334456045865E-2</v>
      </c>
      <c r="J116" s="167">
        <f t="shared" si="61"/>
        <v>0.94057507987220457</v>
      </c>
      <c r="K116" s="166">
        <f t="shared" si="62"/>
        <v>68</v>
      </c>
      <c r="L116" s="166">
        <f t="shared" si="63"/>
        <v>1472</v>
      </c>
      <c r="M116" s="167">
        <f t="shared" si="60"/>
        <v>9.6289722681159901E-4</v>
      </c>
    </row>
    <row r="117" spans="2:13" x14ac:dyDescent="0.25">
      <c r="B117" s="165" t="s">
        <v>130</v>
      </c>
      <c r="C117" s="166">
        <v>386</v>
      </c>
      <c r="D117" s="166">
        <v>40</v>
      </c>
      <c r="E117" s="166">
        <v>495</v>
      </c>
      <c r="F117" s="166">
        <v>853</v>
      </c>
      <c r="G117" s="166">
        <v>894</v>
      </c>
      <c r="H117" s="166">
        <v>876</v>
      </c>
      <c r="I117" s="181">
        <f t="shared" si="64"/>
        <v>-2.0134228187919434E-2</v>
      </c>
      <c r="J117" s="167">
        <f t="shared" si="61"/>
        <v>20.9</v>
      </c>
      <c r="K117" s="166">
        <f t="shared" si="62"/>
        <v>-18</v>
      </c>
      <c r="L117" s="166">
        <f t="shared" si="63"/>
        <v>836</v>
      </c>
      <c r="M117" s="167">
        <f t="shared" si="60"/>
        <v>2.7774052376916721E-4</v>
      </c>
    </row>
    <row r="118" spans="2:13" x14ac:dyDescent="0.25">
      <c r="B118" s="165" t="s">
        <v>133</v>
      </c>
      <c r="C118" s="166">
        <v>909</v>
      </c>
      <c r="D118" s="166">
        <v>21</v>
      </c>
      <c r="E118" s="166">
        <v>708</v>
      </c>
      <c r="F118" s="166">
        <v>455</v>
      </c>
      <c r="G118" s="166">
        <v>1131</v>
      </c>
      <c r="H118" s="166">
        <v>732</v>
      </c>
      <c r="I118" s="181">
        <f t="shared" si="64"/>
        <v>-0.35278514588859411</v>
      </c>
      <c r="J118" s="167">
        <f t="shared" si="61"/>
        <v>33.857142857142854</v>
      </c>
      <c r="K118" s="166">
        <f t="shared" si="62"/>
        <v>-399</v>
      </c>
      <c r="L118" s="166">
        <f t="shared" si="63"/>
        <v>711</v>
      </c>
      <c r="M118" s="167">
        <f t="shared" si="60"/>
        <v>2.320845472591671E-4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4717</v>
      </c>
      <c r="E119" s="171">
        <f t="shared" si="66"/>
        <v>17694</v>
      </c>
      <c r="F119" s="171">
        <f t="shared" ref="F119:H119" si="67">F111-SUM(F112:F118)</f>
        <v>18686</v>
      </c>
      <c r="G119" s="171">
        <f t="shared" si="67"/>
        <v>21607</v>
      </c>
      <c r="H119" s="171">
        <f t="shared" si="67"/>
        <v>24698</v>
      </c>
      <c r="I119" s="182">
        <f t="shared" si="64"/>
        <v>0.14305549127597539</v>
      </c>
      <c r="J119" s="172">
        <f t="shared" si="61"/>
        <v>4.2359550561797752</v>
      </c>
      <c r="K119" s="171">
        <f>H119-G119</f>
        <v>3091</v>
      </c>
      <c r="L119" s="171">
        <f t="shared" si="63"/>
        <v>19981</v>
      </c>
      <c r="M119" s="172">
        <f t="shared" si="60"/>
        <v>7.8306340822498766E-3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73201</v>
      </c>
      <c r="E121" s="178">
        <v>122504</v>
      </c>
      <c r="F121" s="178">
        <v>143386</v>
      </c>
      <c r="G121" s="178">
        <v>147042</v>
      </c>
      <c r="H121" s="178">
        <v>164634</v>
      </c>
      <c r="I121" s="179">
        <f>IFERROR(H121/G121-1,"-")</f>
        <v>0.11963928673440249</v>
      </c>
      <c r="J121" s="179">
        <f>IFERROR(H121/D121-1,"-")</f>
        <v>1.249067635688037</v>
      </c>
      <c r="K121" s="178">
        <f>H121-G121</f>
        <v>17592</v>
      </c>
      <c r="L121" s="178">
        <f>H121-D121</f>
        <v>91433</v>
      </c>
      <c r="M121" s="179">
        <f t="shared" ref="M121:M133" si="68">H121/H$9</f>
        <v>5.2198097477412178E-2</v>
      </c>
    </row>
    <row r="122" spans="2:13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3">
        <f t="shared" ref="J122:J133" si="69">IFERROR(H122/D122-1,"-")</f>
        <v>1.1743444073936851</v>
      </c>
      <c r="K122" s="162">
        <f t="shared" ref="K122:K132" si="70">H122-G122</f>
        <v>13400</v>
      </c>
      <c r="L122" s="162">
        <f t="shared" ref="L122:L133" si="71">H122-D122</f>
        <v>57052</v>
      </c>
      <c r="M122" s="163">
        <f t="shared" si="68"/>
        <v>3.3491829324009369E-2</v>
      </c>
    </row>
    <row r="123" spans="2:13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7">
        <f t="shared" si="69"/>
        <v>1.1687873075714736</v>
      </c>
      <c r="K123" s="166">
        <f t="shared" si="70"/>
        <v>11239</v>
      </c>
      <c r="L123" s="166">
        <f t="shared" si="71"/>
        <v>29762</v>
      </c>
      <c r="M123" s="167">
        <f t="shared" si="68"/>
        <v>1.7509701102369893E-2</v>
      </c>
    </row>
    <row r="124" spans="2:13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7">
        <f t="shared" si="69"/>
        <v>1.1804654381866944</v>
      </c>
      <c r="K124" s="166">
        <f t="shared" si="70"/>
        <v>2161</v>
      </c>
      <c r="L124" s="166">
        <f t="shared" si="71"/>
        <v>27290</v>
      </c>
      <c r="M124" s="167">
        <f t="shared" si="68"/>
        <v>1.5982128221639476E-2</v>
      </c>
    </row>
    <row r="125" spans="2:13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3">
        <f t="shared" si="69"/>
        <v>1.3965230106828059</v>
      </c>
      <c r="K125" s="162">
        <f t="shared" si="70"/>
        <v>4192</v>
      </c>
      <c r="L125" s="162">
        <f t="shared" si="71"/>
        <v>34381</v>
      </c>
      <c r="M125" s="163">
        <f t="shared" si="68"/>
        <v>1.8706268153402813E-2</v>
      </c>
    </row>
    <row r="126" spans="2:13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72">IFERROR(H126/G126-1,"-")</f>
        <v>-8.0385368056600903E-2</v>
      </c>
      <c r="J126" s="167">
        <f t="shared" si="69"/>
        <v>6.7427122940430921</v>
      </c>
      <c r="K126" s="166">
        <f t="shared" si="70"/>
        <v>-534</v>
      </c>
      <c r="L126" s="166">
        <f t="shared" si="71"/>
        <v>5320</v>
      </c>
      <c r="M126" s="167">
        <f t="shared" si="68"/>
        <v>1.9368913923582675E-3</v>
      </c>
    </row>
    <row r="127" spans="2:13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72"/>
        <v>0.11367789089010705</v>
      </c>
      <c r="J127" s="167">
        <f t="shared" si="69"/>
        <v>2.3035230352303522</v>
      </c>
      <c r="K127" s="166">
        <f t="shared" si="70"/>
        <v>871</v>
      </c>
      <c r="L127" s="166">
        <f t="shared" si="71"/>
        <v>5950</v>
      </c>
      <c r="M127" s="167">
        <f t="shared" si="68"/>
        <v>2.7054336636099358E-3</v>
      </c>
    </row>
    <row r="128" spans="2:13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72"/>
        <v>9.7337407245744245E-2</v>
      </c>
      <c r="J128" s="167">
        <f t="shared" si="69"/>
        <v>0.4469064748201439</v>
      </c>
      <c r="K128" s="166">
        <f t="shared" si="70"/>
        <v>446</v>
      </c>
      <c r="L128" s="166">
        <f t="shared" si="71"/>
        <v>1553</v>
      </c>
      <c r="M128" s="167">
        <f t="shared" si="68"/>
        <v>1.5941545131408362E-3</v>
      </c>
    </row>
    <row r="129" spans="2:13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72"/>
        <v>7.8853046594982157E-2</v>
      </c>
      <c r="J129" s="167">
        <f t="shared" si="69"/>
        <v>2.3896396396396398</v>
      </c>
      <c r="K129" s="166">
        <f t="shared" si="70"/>
        <v>110</v>
      </c>
      <c r="L129" s="166">
        <f t="shared" si="71"/>
        <v>1061</v>
      </c>
      <c r="M129" s="167">
        <f t="shared" si="68"/>
        <v>4.7716836560798701E-4</v>
      </c>
    </row>
    <row r="130" spans="2:13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72"/>
        <v>0.15580985915492951</v>
      </c>
      <c r="J130" s="167">
        <f t="shared" si="69"/>
        <v>2.384020618556701</v>
      </c>
      <c r="K130" s="166">
        <f t="shared" si="70"/>
        <v>177</v>
      </c>
      <c r="L130" s="166">
        <f t="shared" si="71"/>
        <v>925</v>
      </c>
      <c r="M130" s="167">
        <f t="shared" si="68"/>
        <v>4.162937302613202E-4</v>
      </c>
    </row>
    <row r="131" spans="2:13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72"/>
        <v>-0.21792035398230092</v>
      </c>
      <c r="J131" s="167">
        <f t="shared" si="69"/>
        <v>10.590163934426229</v>
      </c>
      <c r="K131" s="166">
        <f t="shared" si="70"/>
        <v>-197</v>
      </c>
      <c r="L131" s="166">
        <f t="shared" si="71"/>
        <v>646</v>
      </c>
      <c r="M131" s="167">
        <f t="shared" si="68"/>
        <v>2.2415816244840319E-4</v>
      </c>
    </row>
    <row r="132" spans="2:13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72"/>
        <v>3.8827838827838912E-2</v>
      </c>
      <c r="J132" s="167">
        <f t="shared" si="69"/>
        <v>7.5421686746987948</v>
      </c>
      <c r="K132" s="166">
        <f t="shared" si="70"/>
        <v>53</v>
      </c>
      <c r="L132" s="166">
        <f t="shared" si="71"/>
        <v>1252</v>
      </c>
      <c r="M132" s="167">
        <f t="shared" si="68"/>
        <v>4.495845464665286E-4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16713</v>
      </c>
      <c r="E133" s="171">
        <f t="shared" si="74"/>
        <v>28740</v>
      </c>
      <c r="F133" s="171">
        <f t="shared" ref="F133:H133" si="75">F125-SUM(F126:F132)</f>
        <v>30547</v>
      </c>
      <c r="G133" s="171">
        <f t="shared" si="75"/>
        <v>31121</v>
      </c>
      <c r="H133" s="171">
        <f t="shared" si="75"/>
        <v>34387</v>
      </c>
      <c r="I133" s="182">
        <f t="shared" si="72"/>
        <v>0.10494521384274291</v>
      </c>
      <c r="J133" s="172">
        <f t="shared" si="69"/>
        <v>1.0575001495841558</v>
      </c>
      <c r="K133" s="171">
        <f>H133-G133</f>
        <v>3266</v>
      </c>
      <c r="L133" s="171">
        <f t="shared" si="71"/>
        <v>17674</v>
      </c>
      <c r="M133" s="172">
        <f t="shared" si="68"/>
        <v>1.0902583779509534E-2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44078</v>
      </c>
      <c r="E135" s="178">
        <v>145637</v>
      </c>
      <c r="F135" s="178">
        <v>157637</v>
      </c>
      <c r="G135" s="178">
        <v>167315</v>
      </c>
      <c r="H135" s="178">
        <v>162934</v>
      </c>
      <c r="I135" s="179">
        <f>IFERROR(H135/G135-1,"-")</f>
        <v>-2.6184143681080574E-2</v>
      </c>
      <c r="J135" s="179">
        <f>IFERROR(H135/D135-1,"-")</f>
        <v>2.6964925813330916</v>
      </c>
      <c r="K135" s="178">
        <f>H135-G135</f>
        <v>-4381</v>
      </c>
      <c r="L135" s="178">
        <f>H135-D135</f>
        <v>118856</v>
      </c>
      <c r="M135" s="179">
        <f t="shared" ref="M135:M147" si="76">H135/H$9</f>
        <v>5.1659103310280237E-2</v>
      </c>
    </row>
    <row r="136" spans="2:13" x14ac:dyDescent="0.25">
      <c r="B136" s="161" t="s">
        <v>99</v>
      </c>
      <c r="C136" s="162">
        <v>2629</v>
      </c>
      <c r="D136" s="162">
        <v>23814</v>
      </c>
      <c r="E136" s="162">
        <v>15534</v>
      </c>
      <c r="F136" s="162">
        <v>18834</v>
      </c>
      <c r="G136" s="162">
        <v>15150</v>
      </c>
      <c r="H136" s="162">
        <v>14655</v>
      </c>
      <c r="I136" s="180">
        <f>IFERROR(H136/G136-1,"-")</f>
        <v>-3.2673267326732702E-2</v>
      </c>
      <c r="J136" s="163">
        <f t="shared" ref="J136:J147" si="77">IFERROR(H136/D136-1,"-")</f>
        <v>-0.38460569412950363</v>
      </c>
      <c r="K136" s="162">
        <f t="shared" ref="K136:K146" si="78">H136-G136</f>
        <v>-495</v>
      </c>
      <c r="L136" s="162">
        <f t="shared" ref="L136:L147" si="79">H136-D136</f>
        <v>-9159</v>
      </c>
      <c r="M136" s="163">
        <f t="shared" si="76"/>
        <v>4.6464467760698007E-3</v>
      </c>
    </row>
    <row r="137" spans="2:13" x14ac:dyDescent="0.25">
      <c r="B137" s="165" t="s">
        <v>105</v>
      </c>
      <c r="C137" s="166">
        <v>1763</v>
      </c>
      <c r="D137" s="166">
        <v>18780</v>
      </c>
      <c r="E137" s="166">
        <v>10551</v>
      </c>
      <c r="F137" s="166">
        <v>12385</v>
      </c>
      <c r="G137" s="166">
        <v>10024</v>
      </c>
      <c r="H137" s="166">
        <v>8568</v>
      </c>
      <c r="I137" s="181">
        <f>IFERROR(H137/G137-1,"-")</f>
        <v>-0.14525139664804465</v>
      </c>
      <c r="J137" s="167">
        <f t="shared" si="77"/>
        <v>-0.54376996805111821</v>
      </c>
      <c r="K137" s="166">
        <f t="shared" si="78"/>
        <v>-1456</v>
      </c>
      <c r="L137" s="166">
        <f t="shared" si="79"/>
        <v>-10212</v>
      </c>
      <c r="M137" s="167">
        <f t="shared" si="76"/>
        <v>2.716530602345005E-3</v>
      </c>
    </row>
    <row r="138" spans="2:13" x14ac:dyDescent="0.25">
      <c r="B138" s="165" t="s">
        <v>102</v>
      </c>
      <c r="C138" s="166">
        <v>866</v>
      </c>
      <c r="D138" s="166">
        <v>5034</v>
      </c>
      <c r="E138" s="166">
        <v>4983</v>
      </c>
      <c r="F138" s="166">
        <v>6449</v>
      </c>
      <c r="G138" s="166">
        <v>5126</v>
      </c>
      <c r="H138" s="166">
        <v>6087</v>
      </c>
      <c r="I138" s="181">
        <f>IFERROR(H138/G138-1,"-")</f>
        <v>0.18747561451424111</v>
      </c>
      <c r="J138" s="167">
        <f t="shared" si="77"/>
        <v>0.20917759237187128</v>
      </c>
      <c r="K138" s="166">
        <f t="shared" si="78"/>
        <v>961</v>
      </c>
      <c r="L138" s="166">
        <f t="shared" si="79"/>
        <v>1053</v>
      </c>
      <c r="M138" s="167">
        <f t="shared" si="76"/>
        <v>1.9299161737247952E-3</v>
      </c>
    </row>
    <row r="139" spans="2:13" x14ac:dyDescent="0.25">
      <c r="B139" s="161" t="s">
        <v>109</v>
      </c>
      <c r="C139" s="162">
        <v>49670</v>
      </c>
      <c r="D139" s="162">
        <v>20264</v>
      </c>
      <c r="E139" s="162">
        <v>130103</v>
      </c>
      <c r="F139" s="162">
        <v>138803</v>
      </c>
      <c r="G139" s="162">
        <v>152165</v>
      </c>
      <c r="H139" s="162">
        <v>148279</v>
      </c>
      <c r="I139" s="180">
        <f>IFERROR(H139/G139-1,"-")</f>
        <v>-2.5538067229652017E-2</v>
      </c>
      <c r="J139" s="163">
        <f t="shared" si="77"/>
        <v>6.3173608369522309</v>
      </c>
      <c r="K139" s="162">
        <f t="shared" si="78"/>
        <v>-3886</v>
      </c>
      <c r="L139" s="162">
        <f t="shared" si="79"/>
        <v>128015</v>
      </c>
      <c r="M139" s="163">
        <f t="shared" si="76"/>
        <v>4.7012656534210433E-2</v>
      </c>
    </row>
    <row r="140" spans="2:13" x14ac:dyDescent="0.25">
      <c r="B140" s="165" t="s">
        <v>112</v>
      </c>
      <c r="C140" s="166">
        <v>21732</v>
      </c>
      <c r="D140" s="166">
        <v>1117</v>
      </c>
      <c r="E140" s="166">
        <v>53836</v>
      </c>
      <c r="F140" s="166">
        <v>57454</v>
      </c>
      <c r="G140" s="166">
        <v>67114</v>
      </c>
      <c r="H140" s="166">
        <v>66583</v>
      </c>
      <c r="I140" s="181">
        <f t="shared" ref="I140:I147" si="80">IFERROR(H140/G140-1,"-")</f>
        <v>-7.9119110766755485E-3</v>
      </c>
      <c r="J140" s="167">
        <f t="shared" si="77"/>
        <v>58.608773500447626</v>
      </c>
      <c r="K140" s="166">
        <f t="shared" si="78"/>
        <v>-531</v>
      </c>
      <c r="L140" s="166">
        <f t="shared" si="79"/>
        <v>65466</v>
      </c>
      <c r="M140" s="167">
        <f t="shared" si="76"/>
        <v>2.111049919420372E-2</v>
      </c>
    </row>
    <row r="141" spans="2:13" x14ac:dyDescent="0.25">
      <c r="B141" s="165" t="s">
        <v>115</v>
      </c>
      <c r="C141" s="166">
        <v>3339</v>
      </c>
      <c r="D141" s="166">
        <v>2184</v>
      </c>
      <c r="E141" s="166">
        <v>8757</v>
      </c>
      <c r="F141" s="166">
        <v>11684</v>
      </c>
      <c r="G141" s="166">
        <v>12889</v>
      </c>
      <c r="H141" s="166">
        <v>12375</v>
      </c>
      <c r="I141" s="181">
        <f t="shared" si="80"/>
        <v>-3.9878966560633056E-2</v>
      </c>
      <c r="J141" s="167">
        <f t="shared" si="77"/>
        <v>4.6662087912087911</v>
      </c>
      <c r="K141" s="166">
        <f t="shared" si="78"/>
        <v>-514</v>
      </c>
      <c r="L141" s="166">
        <f t="shared" si="79"/>
        <v>10191</v>
      </c>
      <c r="M141" s="167">
        <f t="shared" si="76"/>
        <v>3.9235604813281323E-3</v>
      </c>
    </row>
    <row r="142" spans="2:13" x14ac:dyDescent="0.25">
      <c r="B142" s="165" t="s">
        <v>118</v>
      </c>
      <c r="C142" s="166">
        <v>3563</v>
      </c>
      <c r="D142" s="166">
        <v>5600</v>
      </c>
      <c r="E142" s="166">
        <v>16478</v>
      </c>
      <c r="F142" s="166">
        <v>14890</v>
      </c>
      <c r="G142" s="166">
        <v>15236</v>
      </c>
      <c r="H142" s="166">
        <v>13630</v>
      </c>
      <c r="I142" s="181">
        <f t="shared" si="80"/>
        <v>-0.10540824363349965</v>
      </c>
      <c r="J142" s="167">
        <f t="shared" si="77"/>
        <v>1.4339285714285714</v>
      </c>
      <c r="K142" s="166">
        <f t="shared" si="78"/>
        <v>-1606</v>
      </c>
      <c r="L142" s="166">
        <f t="shared" si="79"/>
        <v>8030</v>
      </c>
      <c r="M142" s="167">
        <f t="shared" si="76"/>
        <v>4.3214649988284805E-3</v>
      </c>
    </row>
    <row r="143" spans="2:13" x14ac:dyDescent="0.25">
      <c r="B143" s="165" t="s">
        <v>125</v>
      </c>
      <c r="C143" s="166">
        <v>765</v>
      </c>
      <c r="D143" s="166">
        <v>364</v>
      </c>
      <c r="E143" s="166">
        <v>5965</v>
      </c>
      <c r="F143" s="166">
        <v>4950</v>
      </c>
      <c r="G143" s="166">
        <v>3776</v>
      </c>
      <c r="H143" s="166">
        <v>3574</v>
      </c>
      <c r="I143" s="181">
        <f t="shared" si="80"/>
        <v>-5.3495762711864403E-2</v>
      </c>
      <c r="J143" s="167">
        <f t="shared" si="77"/>
        <v>8.8186813186813193</v>
      </c>
      <c r="K143" s="166">
        <f t="shared" si="78"/>
        <v>-202</v>
      </c>
      <c r="L143" s="166">
        <f t="shared" si="79"/>
        <v>3210</v>
      </c>
      <c r="M143" s="167">
        <f t="shared" si="76"/>
        <v>1.1331559725468077E-3</v>
      </c>
    </row>
    <row r="144" spans="2:13" x14ac:dyDescent="0.25">
      <c r="B144" s="165" t="s">
        <v>121</v>
      </c>
      <c r="C144" s="166">
        <v>861</v>
      </c>
      <c r="D144" s="166">
        <v>654</v>
      </c>
      <c r="E144" s="166">
        <v>2707</v>
      </c>
      <c r="F144" s="166">
        <v>3057</v>
      </c>
      <c r="G144" s="166">
        <v>3589</v>
      </c>
      <c r="H144" s="166">
        <v>2805</v>
      </c>
      <c r="I144" s="181">
        <f t="shared" si="80"/>
        <v>-0.2184452493730844</v>
      </c>
      <c r="J144" s="167">
        <f t="shared" si="77"/>
        <v>3.2889908256880735</v>
      </c>
      <c r="K144" s="166">
        <f t="shared" si="78"/>
        <v>-784</v>
      </c>
      <c r="L144" s="166">
        <f t="shared" si="79"/>
        <v>2151</v>
      </c>
      <c r="M144" s="167">
        <f t="shared" si="76"/>
        <v>8.8934037576770999E-4</v>
      </c>
    </row>
    <row r="145" spans="2:13" x14ac:dyDescent="0.25">
      <c r="B145" s="165" t="s">
        <v>130</v>
      </c>
      <c r="C145" s="166">
        <v>1961</v>
      </c>
      <c r="D145" s="166">
        <v>64</v>
      </c>
      <c r="E145" s="166">
        <v>1870</v>
      </c>
      <c r="F145" s="166">
        <v>2245</v>
      </c>
      <c r="G145" s="166">
        <v>2001</v>
      </c>
      <c r="H145" s="166">
        <v>2294</v>
      </c>
      <c r="I145" s="181">
        <f t="shared" si="80"/>
        <v>0.14642678660669661</v>
      </c>
      <c r="J145" s="167">
        <f t="shared" si="77"/>
        <v>34.84375</v>
      </c>
      <c r="K145" s="166">
        <f t="shared" si="78"/>
        <v>293</v>
      </c>
      <c r="L145" s="166">
        <f t="shared" si="79"/>
        <v>2230</v>
      </c>
      <c r="M145" s="167">
        <f t="shared" si="76"/>
        <v>7.2732507023569586E-4</v>
      </c>
    </row>
    <row r="146" spans="2:13" x14ac:dyDescent="0.25">
      <c r="B146" s="165" t="s">
        <v>133</v>
      </c>
      <c r="C146" s="166">
        <v>3933</v>
      </c>
      <c r="D146" s="166">
        <v>53</v>
      </c>
      <c r="E146" s="166">
        <v>917</v>
      </c>
      <c r="F146" s="166">
        <v>1598</v>
      </c>
      <c r="G146" s="166">
        <v>1484</v>
      </c>
      <c r="H146" s="166">
        <v>1109</v>
      </c>
      <c r="I146" s="181">
        <f t="shared" si="80"/>
        <v>-0.25269541778975746</v>
      </c>
      <c r="J146" s="167">
        <f t="shared" si="77"/>
        <v>19.924528301886792</v>
      </c>
      <c r="K146" s="166">
        <f t="shared" si="78"/>
        <v>-375</v>
      </c>
      <c r="L146" s="166">
        <f t="shared" si="79"/>
        <v>1056</v>
      </c>
      <c r="M146" s="167">
        <f t="shared" si="76"/>
        <v>3.5161443020548678E-4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10228</v>
      </c>
      <c r="E147" s="171">
        <f t="shared" si="82"/>
        <v>39573</v>
      </c>
      <c r="F147" s="171">
        <f t="shared" ref="F147:H147" si="83">F139-SUM(F140:F146)</f>
        <v>42925</v>
      </c>
      <c r="G147" s="171">
        <f t="shared" si="83"/>
        <v>46076</v>
      </c>
      <c r="H147" s="171">
        <f t="shared" si="83"/>
        <v>45909</v>
      </c>
      <c r="I147" s="182">
        <f t="shared" si="80"/>
        <v>-3.6244465665422609E-3</v>
      </c>
      <c r="J147" s="172">
        <f t="shared" si="77"/>
        <v>3.4885608134532653</v>
      </c>
      <c r="K147" s="171">
        <f>H147-G147</f>
        <v>-167</v>
      </c>
      <c r="L147" s="171">
        <f t="shared" si="79"/>
        <v>35681</v>
      </c>
      <c r="M147" s="172">
        <f t="shared" si="76"/>
        <v>1.4555696011094403E-2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27544</v>
      </c>
      <c r="E149" s="178">
        <v>61917</v>
      </c>
      <c r="F149" s="178">
        <v>68546</v>
      </c>
      <c r="G149" s="178">
        <v>73521</v>
      </c>
      <c r="H149" s="178">
        <v>70739</v>
      </c>
      <c r="I149" s="179">
        <f>IFERROR(H149/G149-1,"-")</f>
        <v>-3.7839528842099512E-2</v>
      </c>
      <c r="J149" s="179">
        <f>IFERROR(H149/D149-1,"-")</f>
        <v>1.5682181237293058</v>
      </c>
      <c r="K149" s="178">
        <f>H149-G149</f>
        <v>-2782</v>
      </c>
      <c r="L149" s="178">
        <f>H149-D149</f>
        <v>43195</v>
      </c>
      <c r="M149" s="179">
        <f t="shared" ref="M149:M161" si="84">H149/H$9</f>
        <v>2.242818140514511E-2</v>
      </c>
    </row>
    <row r="150" spans="2:13" x14ac:dyDescent="0.25">
      <c r="B150" s="161" t="s">
        <v>99</v>
      </c>
      <c r="C150" s="162">
        <v>8081</v>
      </c>
      <c r="D150" s="162">
        <v>18768</v>
      </c>
      <c r="E150" s="162">
        <v>32941</v>
      </c>
      <c r="F150" s="162">
        <v>34724</v>
      </c>
      <c r="G150" s="162">
        <v>33119</v>
      </c>
      <c r="H150" s="162">
        <v>29966</v>
      </c>
      <c r="I150" s="180">
        <f>IFERROR(H150/G150-1,"-")</f>
        <v>-9.5202149823364279E-2</v>
      </c>
      <c r="J150" s="163">
        <f t="shared" ref="J150:J161" si="85">IFERROR(H150/D150-1,"-")</f>
        <v>0.59665387894288147</v>
      </c>
      <c r="K150" s="162">
        <f t="shared" ref="K150:K160" si="86">H150-G150</f>
        <v>-3153</v>
      </c>
      <c r="L150" s="162">
        <f t="shared" ref="L150:L161" si="87">H150-D150</f>
        <v>11198</v>
      </c>
      <c r="M150" s="163">
        <f t="shared" si="84"/>
        <v>9.5008818895740456E-3</v>
      </c>
    </row>
    <row r="151" spans="2:13" x14ac:dyDescent="0.25">
      <c r="B151" s="165" t="s">
        <v>105</v>
      </c>
      <c r="C151" s="166">
        <v>4041</v>
      </c>
      <c r="D151" s="166">
        <v>15882</v>
      </c>
      <c r="E151" s="166">
        <v>23300</v>
      </c>
      <c r="F151" s="166">
        <v>24578</v>
      </c>
      <c r="G151" s="166">
        <v>22604</v>
      </c>
      <c r="H151" s="166">
        <v>18773</v>
      </c>
      <c r="I151" s="181">
        <f>IFERROR(H151/G151-1,"-")</f>
        <v>-0.16948327729605384</v>
      </c>
      <c r="J151" s="167">
        <f t="shared" si="85"/>
        <v>0.18202997103639351</v>
      </c>
      <c r="K151" s="166">
        <f t="shared" si="86"/>
        <v>-3831</v>
      </c>
      <c r="L151" s="166">
        <f t="shared" si="87"/>
        <v>2891</v>
      </c>
      <c r="M151" s="167">
        <f t="shared" si="84"/>
        <v>5.9520808820988308E-3</v>
      </c>
    </row>
    <row r="152" spans="2:13" x14ac:dyDescent="0.25">
      <c r="B152" s="165" t="s">
        <v>102</v>
      </c>
      <c r="C152" s="166">
        <v>4040</v>
      </c>
      <c r="D152" s="166">
        <v>2886</v>
      </c>
      <c r="E152" s="166">
        <v>9641</v>
      </c>
      <c r="F152" s="166">
        <v>10146</v>
      </c>
      <c r="G152" s="166">
        <v>10515</v>
      </c>
      <c r="H152" s="166">
        <v>11193</v>
      </c>
      <c r="I152" s="181">
        <f>IFERROR(H152/G152-1,"-")</f>
        <v>6.447931526390871E-2</v>
      </c>
      <c r="J152" s="167">
        <f t="shared" si="85"/>
        <v>2.8783783783783785</v>
      </c>
      <c r="K152" s="166">
        <f t="shared" si="86"/>
        <v>678</v>
      </c>
      <c r="L152" s="166">
        <f t="shared" si="87"/>
        <v>8307</v>
      </c>
      <c r="M152" s="167">
        <f t="shared" si="84"/>
        <v>3.5488010074752152E-3</v>
      </c>
    </row>
    <row r="153" spans="2:13" x14ac:dyDescent="0.25">
      <c r="B153" s="161" t="s">
        <v>109</v>
      </c>
      <c r="C153" s="162">
        <v>15488</v>
      </c>
      <c r="D153" s="162">
        <v>8776</v>
      </c>
      <c r="E153" s="162">
        <v>28976</v>
      </c>
      <c r="F153" s="162">
        <v>33822</v>
      </c>
      <c r="G153" s="162">
        <v>40402</v>
      </c>
      <c r="H153" s="162">
        <v>40773</v>
      </c>
      <c r="I153" s="180">
        <f>IFERROR(H153/G153-1,"-")</f>
        <v>9.1827137270432679E-3</v>
      </c>
      <c r="J153" s="163">
        <f t="shared" si="85"/>
        <v>3.6459662716499546</v>
      </c>
      <c r="K153" s="162">
        <f t="shared" si="86"/>
        <v>371</v>
      </c>
      <c r="L153" s="162">
        <f t="shared" si="87"/>
        <v>31997</v>
      </c>
      <c r="M153" s="163">
        <f t="shared" si="84"/>
        <v>1.2927299515571066E-2</v>
      </c>
    </row>
    <row r="154" spans="2:13" x14ac:dyDescent="0.25">
      <c r="B154" s="165" t="s">
        <v>112</v>
      </c>
      <c r="C154" s="166">
        <v>4925</v>
      </c>
      <c r="D154" s="166">
        <v>388</v>
      </c>
      <c r="E154" s="166">
        <v>10516</v>
      </c>
      <c r="F154" s="166">
        <v>10757</v>
      </c>
      <c r="G154" s="166">
        <v>12042</v>
      </c>
      <c r="H154" s="166">
        <v>10409</v>
      </c>
      <c r="I154" s="181">
        <f t="shared" ref="I154:I161" si="88">IFERROR(H154/G154-1,"-")</f>
        <v>-0.13560870287327687</v>
      </c>
      <c r="J154" s="167">
        <f t="shared" si="85"/>
        <v>25.827319587628867</v>
      </c>
      <c r="K154" s="166">
        <f t="shared" si="86"/>
        <v>-1633</v>
      </c>
      <c r="L154" s="166">
        <f t="shared" si="87"/>
        <v>10021</v>
      </c>
      <c r="M154" s="167">
        <f t="shared" si="84"/>
        <v>3.3002295798096591E-3</v>
      </c>
    </row>
    <row r="155" spans="2:13" x14ac:dyDescent="0.25">
      <c r="B155" s="165" t="s">
        <v>115</v>
      </c>
      <c r="C155" s="166">
        <v>4219</v>
      </c>
      <c r="D155" s="166">
        <v>1693</v>
      </c>
      <c r="E155" s="166">
        <v>6295</v>
      </c>
      <c r="F155" s="166">
        <v>6753</v>
      </c>
      <c r="G155" s="166">
        <v>7392</v>
      </c>
      <c r="H155" s="166">
        <v>7172</v>
      </c>
      <c r="I155" s="181">
        <f t="shared" si="88"/>
        <v>-2.9761904761904767E-2</v>
      </c>
      <c r="J155" s="167">
        <f t="shared" si="85"/>
        <v>3.236266981689309</v>
      </c>
      <c r="K155" s="166">
        <f t="shared" si="86"/>
        <v>-220</v>
      </c>
      <c r="L155" s="166">
        <f t="shared" si="87"/>
        <v>5479</v>
      </c>
      <c r="M155" s="167">
        <f t="shared" si="84"/>
        <v>2.2739212745119487E-3</v>
      </c>
    </row>
    <row r="156" spans="2:13" x14ac:dyDescent="0.25">
      <c r="B156" s="165" t="s">
        <v>118</v>
      </c>
      <c r="C156" s="166">
        <v>1723</v>
      </c>
      <c r="D156" s="166">
        <v>2444</v>
      </c>
      <c r="E156" s="166">
        <v>3313</v>
      </c>
      <c r="F156" s="166">
        <v>5233</v>
      </c>
      <c r="G156" s="166">
        <v>6589</v>
      </c>
      <c r="H156" s="166">
        <v>9586</v>
      </c>
      <c r="I156" s="181">
        <f t="shared" si="88"/>
        <v>0.45484899074214602</v>
      </c>
      <c r="J156" s="167">
        <f t="shared" si="85"/>
        <v>2.9222585924713584</v>
      </c>
      <c r="K156" s="166">
        <f t="shared" si="86"/>
        <v>2997</v>
      </c>
      <c r="L156" s="166">
        <f t="shared" si="87"/>
        <v>7142</v>
      </c>
      <c r="M156" s="167">
        <f t="shared" si="84"/>
        <v>3.0392929918393111E-3</v>
      </c>
    </row>
    <row r="157" spans="2:13" x14ac:dyDescent="0.25">
      <c r="B157" s="165" t="s">
        <v>125</v>
      </c>
      <c r="C157" s="166">
        <v>517</v>
      </c>
      <c r="D157" s="166">
        <v>274</v>
      </c>
      <c r="E157" s="166">
        <v>920</v>
      </c>
      <c r="F157" s="166">
        <v>1078</v>
      </c>
      <c r="G157" s="166">
        <v>1631</v>
      </c>
      <c r="H157" s="166">
        <v>1503</v>
      </c>
      <c r="I157" s="181">
        <f t="shared" si="88"/>
        <v>-7.8479460453709349E-2</v>
      </c>
      <c r="J157" s="167">
        <f t="shared" si="85"/>
        <v>4.4854014598540148</v>
      </c>
      <c r="K157" s="166">
        <f t="shared" si="86"/>
        <v>-128</v>
      </c>
      <c r="L157" s="166">
        <f t="shared" si="87"/>
        <v>1229</v>
      </c>
      <c r="M157" s="167">
        <f t="shared" si="84"/>
        <v>4.765342548231259E-4</v>
      </c>
    </row>
    <row r="158" spans="2:13" x14ac:dyDescent="0.25">
      <c r="B158" s="165" t="s">
        <v>121</v>
      </c>
      <c r="C158" s="166">
        <v>514</v>
      </c>
      <c r="D158" s="166">
        <v>490</v>
      </c>
      <c r="E158" s="166">
        <v>1585</v>
      </c>
      <c r="F158" s="166">
        <v>1642</v>
      </c>
      <c r="G158" s="166">
        <v>1855</v>
      </c>
      <c r="H158" s="166">
        <v>1511</v>
      </c>
      <c r="I158" s="181">
        <f t="shared" si="88"/>
        <v>-0.18544474393530996</v>
      </c>
      <c r="J158" s="167">
        <f t="shared" si="85"/>
        <v>2.083673469387755</v>
      </c>
      <c r="K158" s="166">
        <f t="shared" si="86"/>
        <v>-344</v>
      </c>
      <c r="L158" s="166">
        <f t="shared" si="87"/>
        <v>1021</v>
      </c>
      <c r="M158" s="167">
        <f t="shared" si="84"/>
        <v>4.7907069796257034E-4</v>
      </c>
    </row>
    <row r="159" spans="2:13" x14ac:dyDescent="0.25">
      <c r="B159" s="165" t="s">
        <v>130</v>
      </c>
      <c r="C159" s="166">
        <v>331</v>
      </c>
      <c r="D159" s="166">
        <v>28</v>
      </c>
      <c r="E159" s="166">
        <v>270</v>
      </c>
      <c r="F159" s="166">
        <v>405</v>
      </c>
      <c r="G159" s="166">
        <v>284</v>
      </c>
      <c r="H159" s="166">
        <v>287</v>
      </c>
      <c r="I159" s="181">
        <f t="shared" si="88"/>
        <v>1.0563380281690238E-2</v>
      </c>
      <c r="J159" s="167">
        <f t="shared" si="85"/>
        <v>9.25</v>
      </c>
      <c r="K159" s="166">
        <f t="shared" si="86"/>
        <v>3</v>
      </c>
      <c r="L159" s="166">
        <f t="shared" si="87"/>
        <v>259</v>
      </c>
      <c r="M159" s="167">
        <f t="shared" si="84"/>
        <v>9.0994897627569621E-5</v>
      </c>
    </row>
    <row r="160" spans="2:13" x14ac:dyDescent="0.25">
      <c r="B160" s="165" t="s">
        <v>133</v>
      </c>
      <c r="C160" s="166">
        <v>420</v>
      </c>
      <c r="D160" s="166">
        <v>68</v>
      </c>
      <c r="E160" s="166">
        <v>395</v>
      </c>
      <c r="F160" s="166">
        <v>536</v>
      </c>
      <c r="G160" s="166">
        <v>481</v>
      </c>
      <c r="H160" s="166">
        <v>380</v>
      </c>
      <c r="I160" s="181">
        <f t="shared" si="88"/>
        <v>-0.20997920997920994</v>
      </c>
      <c r="J160" s="167">
        <f t="shared" si="85"/>
        <v>4.5882352941176467</v>
      </c>
      <c r="K160" s="166">
        <f t="shared" si="86"/>
        <v>-101</v>
      </c>
      <c r="L160" s="166">
        <f t="shared" si="87"/>
        <v>312</v>
      </c>
      <c r="M160" s="167">
        <f t="shared" si="84"/>
        <v>1.2048104912361133E-4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3391</v>
      </c>
      <c r="E161" s="171">
        <f t="shared" si="90"/>
        <v>5682</v>
      </c>
      <c r="F161" s="171">
        <f t="shared" ref="F161:H161" si="91">F153-SUM(F154:F160)</f>
        <v>7418</v>
      </c>
      <c r="G161" s="171">
        <f t="shared" si="91"/>
        <v>10128</v>
      </c>
      <c r="H161" s="171">
        <f t="shared" si="91"/>
        <v>9925</v>
      </c>
      <c r="I161" s="182">
        <f t="shared" si="88"/>
        <v>-2.0043443917851511E-2</v>
      </c>
      <c r="J161" s="172">
        <f t="shared" si="85"/>
        <v>1.926865231495134</v>
      </c>
      <c r="K161" s="171">
        <f>H161-G161</f>
        <v>-203</v>
      </c>
      <c r="L161" s="171">
        <f t="shared" si="87"/>
        <v>6534</v>
      </c>
      <c r="M161" s="172">
        <f t="shared" si="84"/>
        <v>3.1467747698732699E-3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A56AD-C907-4A32-A330-BD9C4A2B8009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271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53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794875</v>
      </c>
      <c r="D9" s="178">
        <f t="shared" si="0"/>
        <v>578416</v>
      </c>
      <c r="E9" s="178">
        <f t="shared" si="0"/>
        <v>2111099</v>
      </c>
      <c r="F9" s="178">
        <f t="shared" si="0"/>
        <v>2351203</v>
      </c>
      <c r="G9" s="178">
        <f t="shared" si="0"/>
        <v>2473077</v>
      </c>
      <c r="H9" s="178">
        <f t="shared" si="0"/>
        <v>2432547</v>
      </c>
      <c r="I9" s="179">
        <f>IFERROR(H9/G9-1,"-")</f>
        <v>-1.6388490936594335E-2</v>
      </c>
      <c r="J9" s="178">
        <f t="shared" ref="J9:J21" si="1">H9-G9</f>
        <v>-40530</v>
      </c>
      <c r="K9" s="179">
        <f t="shared" ref="K9:K21" si="2">H9/H$9</f>
        <v>1</v>
      </c>
      <c r="N9" s="158" t="s">
        <v>70</v>
      </c>
      <c r="O9" s="178">
        <f t="shared" ref="O9:T9" si="3">O10+O13</f>
        <v>52853</v>
      </c>
      <c r="P9" s="178">
        <f t="shared" si="3"/>
        <v>73201</v>
      </c>
      <c r="Q9" s="178">
        <f t="shared" si="3"/>
        <v>122504</v>
      </c>
      <c r="R9" s="178">
        <f t="shared" si="3"/>
        <v>143386</v>
      </c>
      <c r="S9" s="178">
        <f t="shared" si="3"/>
        <v>147042</v>
      </c>
      <c r="T9" s="178">
        <f t="shared" si="3"/>
        <v>164634</v>
      </c>
      <c r="U9" s="179">
        <f>IFERROR(T9/S9-1,"-")</f>
        <v>0.11963928673440249</v>
      </c>
      <c r="V9" s="178">
        <f>T9-S9</f>
        <v>17592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158244</v>
      </c>
      <c r="D10" s="162">
        <v>310051</v>
      </c>
      <c r="E10" s="162">
        <v>493482</v>
      </c>
      <c r="F10" s="162">
        <v>518737</v>
      </c>
      <c r="G10" s="162">
        <v>505554</v>
      </c>
      <c r="H10" s="162">
        <v>506562</v>
      </c>
      <c r="I10" s="180">
        <f>IFERROR(H10/G10-1,"-")</f>
        <v>1.9938522887763543E-3</v>
      </c>
      <c r="J10" s="161">
        <f t="shared" si="1"/>
        <v>1008</v>
      </c>
      <c r="K10" s="163">
        <f t="shared" si="2"/>
        <v>0.20824345839977604</v>
      </c>
      <c r="N10" s="161" t="s">
        <v>99</v>
      </c>
      <c r="O10" s="162">
        <v>26940</v>
      </c>
      <c r="P10" s="162">
        <v>48582</v>
      </c>
      <c r="Q10" s="162">
        <v>75501</v>
      </c>
      <c r="R10" s="162">
        <v>88192</v>
      </c>
      <c r="S10" s="162">
        <v>92234</v>
      </c>
      <c r="T10" s="162">
        <v>105634</v>
      </c>
      <c r="U10" s="180">
        <f>IFERROR(T10/S10-1,"-")</f>
        <v>0.14528265064943513</v>
      </c>
      <c r="V10" s="161">
        <f t="shared" ref="V10:V20" si="5">T10-S10</f>
        <v>13400</v>
      </c>
      <c r="W10" s="163">
        <f t="shared" si="4"/>
        <v>0.64162931107790611</v>
      </c>
    </row>
    <row r="11" spans="1:23" x14ac:dyDescent="0.25">
      <c r="A11" s="164" t="s">
        <v>102</v>
      </c>
      <c r="B11" s="165" t="s">
        <v>105</v>
      </c>
      <c r="C11" s="166">
        <v>56618</v>
      </c>
      <c r="D11" s="166">
        <v>173338</v>
      </c>
      <c r="E11" s="166">
        <v>199899</v>
      </c>
      <c r="F11" s="166">
        <v>203366</v>
      </c>
      <c r="G11" s="166">
        <v>195185</v>
      </c>
      <c r="H11" s="166">
        <v>190221</v>
      </c>
      <c r="I11" s="181">
        <f>IFERROR(H11/G11-1,"-")</f>
        <v>-2.5432282193816103E-2</v>
      </c>
      <c r="J11" s="165">
        <f t="shared" si="1"/>
        <v>-4964</v>
      </c>
      <c r="K11" s="167">
        <f t="shared" si="2"/>
        <v>7.8198283527512527E-2</v>
      </c>
      <c r="N11" s="165" t="s">
        <v>105</v>
      </c>
      <c r="O11" s="166">
        <v>13715</v>
      </c>
      <c r="P11" s="166">
        <v>25464</v>
      </c>
      <c r="Q11" s="166">
        <v>38799</v>
      </c>
      <c r="R11" s="166">
        <v>40048</v>
      </c>
      <c r="S11" s="166">
        <v>43987</v>
      </c>
      <c r="T11" s="166">
        <v>55226</v>
      </c>
      <c r="U11" s="181">
        <f>IFERROR(T11/S11-1,"-")</f>
        <v>0.2555073089776525</v>
      </c>
      <c r="V11" s="165">
        <f t="shared" si="5"/>
        <v>11239</v>
      </c>
      <c r="W11" s="167">
        <f>T11/T$9</f>
        <v>0.33544711299002639</v>
      </c>
    </row>
    <row r="12" spans="1:23" x14ac:dyDescent="0.25">
      <c r="A12" s="1"/>
      <c r="B12" s="165" t="s">
        <v>102</v>
      </c>
      <c r="C12" s="166">
        <v>101626</v>
      </c>
      <c r="D12" s="166">
        <v>136713</v>
      </c>
      <c r="E12" s="166">
        <v>293583</v>
      </c>
      <c r="F12" s="166">
        <v>315371</v>
      </c>
      <c r="G12" s="166">
        <v>310369</v>
      </c>
      <c r="H12" s="166">
        <v>316341</v>
      </c>
      <c r="I12" s="181">
        <f>IFERROR(H12/G12-1,"-")</f>
        <v>1.9241612403300579E-2</v>
      </c>
      <c r="J12" s="165">
        <f t="shared" si="1"/>
        <v>5972</v>
      </c>
      <c r="K12" s="167">
        <f t="shared" si="2"/>
        <v>0.13004517487226352</v>
      </c>
      <c r="N12" s="165" t="s">
        <v>102</v>
      </c>
      <c r="O12" s="166">
        <v>13225</v>
      </c>
      <c r="P12" s="166">
        <v>23118</v>
      </c>
      <c r="Q12" s="166">
        <v>36702</v>
      </c>
      <c r="R12" s="166">
        <v>48144</v>
      </c>
      <c r="S12" s="166">
        <v>48247</v>
      </c>
      <c r="T12" s="166">
        <v>50408</v>
      </c>
      <c r="U12" s="181">
        <f>IFERROR(T12/S12-1,"-")</f>
        <v>4.4790349659046269E-2</v>
      </c>
      <c r="V12" s="165">
        <f t="shared" si="5"/>
        <v>2161</v>
      </c>
      <c r="W12" s="167">
        <f t="shared" si="4"/>
        <v>0.30618219808787978</v>
      </c>
    </row>
    <row r="13" spans="1:23" s="57" customFormat="1" x14ac:dyDescent="0.25">
      <c r="B13" s="161" t="s">
        <v>109</v>
      </c>
      <c r="C13" s="162">
        <v>636631</v>
      </c>
      <c r="D13" s="162">
        <v>268365</v>
      </c>
      <c r="E13" s="162">
        <v>1617617</v>
      </c>
      <c r="F13" s="162">
        <v>1832466</v>
      </c>
      <c r="G13" s="162">
        <v>1967523</v>
      </c>
      <c r="H13" s="162">
        <v>1925985</v>
      </c>
      <c r="I13" s="180">
        <f>IFERROR(H13/G13-1,"-")</f>
        <v>-2.1111824359867692E-2</v>
      </c>
      <c r="J13" s="161">
        <f t="shared" si="1"/>
        <v>-41538</v>
      </c>
      <c r="K13" s="163">
        <f t="shared" si="2"/>
        <v>0.79175654160022402</v>
      </c>
      <c r="N13" s="161" t="s">
        <v>109</v>
      </c>
      <c r="O13" s="162">
        <v>25913</v>
      </c>
      <c r="P13" s="162">
        <v>24619</v>
      </c>
      <c r="Q13" s="162">
        <v>47003</v>
      </c>
      <c r="R13" s="162">
        <v>55194</v>
      </c>
      <c r="S13" s="162">
        <v>54808</v>
      </c>
      <c r="T13" s="162">
        <v>59000</v>
      </c>
      <c r="U13" s="180">
        <f>IFERROR(T13/S13-1,"-")</f>
        <v>7.6485184644577542E-2</v>
      </c>
      <c r="V13" s="161">
        <f t="shared" si="5"/>
        <v>4192</v>
      </c>
      <c r="W13" s="163">
        <f t="shared" si="4"/>
        <v>0.35837068892209384</v>
      </c>
    </row>
    <row r="14" spans="1:23" s="57" customFormat="1" x14ac:dyDescent="0.25">
      <c r="B14" s="165" t="s">
        <v>112</v>
      </c>
      <c r="C14" s="166">
        <v>252485</v>
      </c>
      <c r="D14" s="166">
        <v>21857</v>
      </c>
      <c r="E14" s="166">
        <v>728704</v>
      </c>
      <c r="F14" s="166">
        <v>826359</v>
      </c>
      <c r="G14" s="166">
        <v>882815</v>
      </c>
      <c r="H14" s="166">
        <v>871588</v>
      </c>
      <c r="I14" s="181">
        <f t="shared" ref="I14:I21" si="6">IFERROR(H14/G14-1,"-")</f>
        <v>-1.2717273720994737E-2</v>
      </c>
      <c r="J14" s="165">
        <f t="shared" si="1"/>
        <v>-11227</v>
      </c>
      <c r="K14" s="167">
        <f t="shared" si="2"/>
        <v>0.35830263505699994</v>
      </c>
      <c r="N14" s="165" t="s">
        <v>112</v>
      </c>
      <c r="O14" s="166">
        <v>2810</v>
      </c>
      <c r="P14" s="166">
        <v>789</v>
      </c>
      <c r="Q14" s="166">
        <v>4796</v>
      </c>
      <c r="R14" s="166">
        <v>6695</v>
      </c>
      <c r="S14" s="166">
        <v>6643</v>
      </c>
      <c r="T14" s="166">
        <v>6109</v>
      </c>
      <c r="U14" s="181">
        <f t="shared" ref="U14:U21" si="7">IFERROR(T14/S14-1,"-")</f>
        <v>-8.0385368056600903E-2</v>
      </c>
      <c r="V14" s="165">
        <f t="shared" si="5"/>
        <v>-534</v>
      </c>
      <c r="W14" s="167">
        <f t="shared" si="4"/>
        <v>3.7106551502119854E-2</v>
      </c>
    </row>
    <row r="15" spans="1:23" x14ac:dyDescent="0.25">
      <c r="A15" s="1"/>
      <c r="B15" s="165" t="s">
        <v>115</v>
      </c>
      <c r="C15" s="166">
        <v>93070</v>
      </c>
      <c r="D15" s="166">
        <v>47079</v>
      </c>
      <c r="E15" s="166">
        <v>184566</v>
      </c>
      <c r="F15" s="166">
        <v>215544</v>
      </c>
      <c r="G15" s="166">
        <v>225329</v>
      </c>
      <c r="H15" s="166">
        <v>216339</v>
      </c>
      <c r="I15" s="181">
        <f t="shared" si="6"/>
        <v>-3.9897216958314274E-2</v>
      </c>
      <c r="J15" s="165">
        <f t="shared" si="1"/>
        <v>-8990</v>
      </c>
      <c r="K15" s="167">
        <f t="shared" si="2"/>
        <v>8.893517781979135E-2</v>
      </c>
      <c r="N15" s="165" t="s">
        <v>115</v>
      </c>
      <c r="O15" s="166">
        <v>2894</v>
      </c>
      <c r="P15" s="166">
        <v>2583</v>
      </c>
      <c r="Q15" s="166">
        <v>5107</v>
      </c>
      <c r="R15" s="166">
        <v>8113</v>
      </c>
      <c r="S15" s="166">
        <v>7662</v>
      </c>
      <c r="T15" s="166">
        <v>8533</v>
      </c>
      <c r="U15" s="181">
        <f t="shared" si="7"/>
        <v>0.11367789089010705</v>
      </c>
      <c r="V15" s="165">
        <f t="shared" si="5"/>
        <v>871</v>
      </c>
      <c r="W15" s="167">
        <f t="shared" si="4"/>
        <v>5.183012014529198E-2</v>
      </c>
    </row>
    <row r="16" spans="1:23" x14ac:dyDescent="0.25">
      <c r="A16" s="1"/>
      <c r="B16" s="165" t="s">
        <v>118</v>
      </c>
      <c r="C16" s="166">
        <v>33244</v>
      </c>
      <c r="D16" s="166">
        <v>44007</v>
      </c>
      <c r="E16" s="166">
        <v>92891</v>
      </c>
      <c r="F16" s="166">
        <v>104830</v>
      </c>
      <c r="G16" s="166">
        <v>112724</v>
      </c>
      <c r="H16" s="166">
        <v>106186</v>
      </c>
      <c r="I16" s="181">
        <f t="shared" si="6"/>
        <v>-5.8000070969802309E-2</v>
      </c>
      <c r="J16" s="165">
        <f t="shared" si="1"/>
        <v>-6538</v>
      </c>
      <c r="K16" s="167">
        <f t="shared" si="2"/>
        <v>4.3652188426369559E-2</v>
      </c>
      <c r="N16" s="165" t="s">
        <v>118</v>
      </c>
      <c r="O16" s="166">
        <v>1950</v>
      </c>
      <c r="P16" s="166">
        <v>3475</v>
      </c>
      <c r="Q16" s="166">
        <v>4441</v>
      </c>
      <c r="R16" s="166">
        <v>4955</v>
      </c>
      <c r="S16" s="166">
        <v>4582</v>
      </c>
      <c r="T16" s="166">
        <v>5028</v>
      </c>
      <c r="U16" s="181">
        <f t="shared" si="7"/>
        <v>9.7337407245744245E-2</v>
      </c>
      <c r="V16" s="165">
        <f t="shared" si="5"/>
        <v>446</v>
      </c>
      <c r="W16" s="167">
        <f t="shared" si="4"/>
        <v>3.0540471591530303E-2</v>
      </c>
    </row>
    <row r="17" spans="1:23" x14ac:dyDescent="0.25">
      <c r="A17" s="1"/>
      <c r="B17" s="165" t="s">
        <v>125</v>
      </c>
      <c r="C17" s="166">
        <v>21193</v>
      </c>
      <c r="D17" s="166">
        <v>11933</v>
      </c>
      <c r="E17" s="166">
        <v>73751</v>
      </c>
      <c r="F17" s="166">
        <v>65136</v>
      </c>
      <c r="G17" s="166">
        <v>73540</v>
      </c>
      <c r="H17" s="166">
        <v>67765</v>
      </c>
      <c r="I17" s="181">
        <f t="shared" si="6"/>
        <v>-7.852869186837097E-2</v>
      </c>
      <c r="J17" s="165">
        <f t="shared" si="1"/>
        <v>-5775</v>
      </c>
      <c r="K17" s="167">
        <f t="shared" si="2"/>
        <v>2.7857632349960762E-2</v>
      </c>
      <c r="N17" s="165" t="s">
        <v>125</v>
      </c>
      <c r="O17" s="166">
        <v>527</v>
      </c>
      <c r="P17" s="166">
        <v>444</v>
      </c>
      <c r="Q17" s="166">
        <v>1275</v>
      </c>
      <c r="R17" s="166">
        <v>1516</v>
      </c>
      <c r="S17" s="166">
        <v>1395</v>
      </c>
      <c r="T17" s="166">
        <v>1505</v>
      </c>
      <c r="U17" s="181">
        <f t="shared" si="7"/>
        <v>7.8853046594982157E-2</v>
      </c>
      <c r="V17" s="165">
        <f t="shared" si="5"/>
        <v>110</v>
      </c>
      <c r="W17" s="167">
        <f t="shared" si="4"/>
        <v>9.141489607250022E-3</v>
      </c>
    </row>
    <row r="18" spans="1:23" x14ac:dyDescent="0.25">
      <c r="A18" s="1"/>
      <c r="B18" s="165" t="s">
        <v>121</v>
      </c>
      <c r="C18" s="166">
        <v>29431</v>
      </c>
      <c r="D18" s="166">
        <v>18875</v>
      </c>
      <c r="E18" s="166">
        <v>76451</v>
      </c>
      <c r="F18" s="166">
        <v>76856</v>
      </c>
      <c r="G18" s="166">
        <v>81399</v>
      </c>
      <c r="H18" s="166">
        <v>74015</v>
      </c>
      <c r="I18" s="181">
        <f t="shared" si="6"/>
        <v>-9.0713645130775511E-2</v>
      </c>
      <c r="J18" s="165">
        <f t="shared" si="1"/>
        <v>-7384</v>
      </c>
      <c r="K18" s="167">
        <f t="shared" si="2"/>
        <v>3.0426955779271684E-2</v>
      </c>
      <c r="N18" s="165" t="s">
        <v>121</v>
      </c>
      <c r="O18" s="166">
        <v>455</v>
      </c>
      <c r="P18" s="166">
        <v>388</v>
      </c>
      <c r="Q18" s="166">
        <v>986</v>
      </c>
      <c r="R18" s="166">
        <v>1075</v>
      </c>
      <c r="S18" s="166">
        <v>1136</v>
      </c>
      <c r="T18" s="166">
        <v>1313</v>
      </c>
      <c r="U18" s="181">
        <f t="shared" si="7"/>
        <v>0.15580985915492951</v>
      </c>
      <c r="V18" s="165">
        <f t="shared" si="5"/>
        <v>177</v>
      </c>
      <c r="W18" s="167">
        <f t="shared" si="4"/>
        <v>7.9752663483849025E-3</v>
      </c>
    </row>
    <row r="19" spans="1:23" x14ac:dyDescent="0.25">
      <c r="A19" s="164" t="s">
        <v>146</v>
      </c>
      <c r="B19" s="165" t="s">
        <v>130</v>
      </c>
      <c r="C19" s="166">
        <v>18029</v>
      </c>
      <c r="D19" s="166">
        <v>1064</v>
      </c>
      <c r="E19" s="166">
        <v>22861</v>
      </c>
      <c r="F19" s="166">
        <v>29099</v>
      </c>
      <c r="G19" s="166">
        <v>26307</v>
      </c>
      <c r="H19" s="166">
        <v>25170</v>
      </c>
      <c r="I19" s="181">
        <f t="shared" si="6"/>
        <v>-4.3220435625498932E-2</v>
      </c>
      <c r="J19" s="165">
        <f t="shared" si="1"/>
        <v>-1137</v>
      </c>
      <c r="K19" s="167">
        <f t="shared" si="2"/>
        <v>1.0347179314520952E-2</v>
      </c>
      <c r="N19" s="165" t="s">
        <v>130</v>
      </c>
      <c r="O19" s="166">
        <v>630</v>
      </c>
      <c r="P19" s="166">
        <v>61</v>
      </c>
      <c r="Q19" s="166">
        <v>602</v>
      </c>
      <c r="R19" s="166">
        <v>800</v>
      </c>
      <c r="S19" s="166">
        <v>904</v>
      </c>
      <c r="T19" s="166">
        <v>707</v>
      </c>
      <c r="U19" s="181">
        <f t="shared" si="7"/>
        <v>-0.21792035398230092</v>
      </c>
      <c r="V19" s="165">
        <f t="shared" si="5"/>
        <v>-197</v>
      </c>
      <c r="W19" s="167">
        <f t="shared" si="4"/>
        <v>4.2943741875918701E-3</v>
      </c>
    </row>
    <row r="20" spans="1:23" x14ac:dyDescent="0.25">
      <c r="A20" s="169" t="s">
        <v>147</v>
      </c>
      <c r="B20" s="165" t="s">
        <v>133</v>
      </c>
      <c r="C20" s="166">
        <v>24132</v>
      </c>
      <c r="D20" s="166">
        <v>1464</v>
      </c>
      <c r="E20" s="166">
        <v>16018</v>
      </c>
      <c r="F20" s="166">
        <v>25339</v>
      </c>
      <c r="G20" s="166">
        <v>24199</v>
      </c>
      <c r="H20" s="166">
        <v>20768</v>
      </c>
      <c r="I20" s="181">
        <f t="shared" si="6"/>
        <v>-0.14178271829414435</v>
      </c>
      <c r="J20" s="165">
        <f t="shared" si="1"/>
        <v>-3431</v>
      </c>
      <c r="K20" s="167">
        <f t="shared" si="2"/>
        <v>8.5375534367886832E-3</v>
      </c>
      <c r="N20" s="165" t="s">
        <v>133</v>
      </c>
      <c r="O20" s="166">
        <v>970</v>
      </c>
      <c r="P20" s="166">
        <v>166</v>
      </c>
      <c r="Q20" s="166">
        <v>1056</v>
      </c>
      <c r="R20" s="166">
        <v>1493</v>
      </c>
      <c r="S20" s="166">
        <v>1365</v>
      </c>
      <c r="T20" s="166">
        <v>1418</v>
      </c>
      <c r="U20" s="181">
        <f t="shared" si="7"/>
        <v>3.8827838827838912E-2</v>
      </c>
      <c r="V20" s="165">
        <f t="shared" si="5"/>
        <v>53</v>
      </c>
      <c r="W20" s="167">
        <f t="shared" si="4"/>
        <v>8.6130446930767646E-3</v>
      </c>
    </row>
    <row r="21" spans="1:23" x14ac:dyDescent="0.25">
      <c r="B21" s="170" t="s">
        <v>147</v>
      </c>
      <c r="C21" s="171">
        <f t="shared" ref="C21" si="8">C13-SUM(C14:C20)</f>
        <v>165047</v>
      </c>
      <c r="D21" s="171">
        <f t="shared" ref="D21:H21" si="9">D13-SUM(D14:D20)</f>
        <v>122086</v>
      </c>
      <c r="E21" s="171">
        <f t="shared" si="9"/>
        <v>422375</v>
      </c>
      <c r="F21" s="171">
        <f t="shared" si="9"/>
        <v>489303</v>
      </c>
      <c r="G21" s="171">
        <f t="shared" si="9"/>
        <v>541210</v>
      </c>
      <c r="H21" s="171">
        <f t="shared" si="9"/>
        <v>544154</v>
      </c>
      <c r="I21" s="182">
        <f t="shared" si="6"/>
        <v>5.439662977402504E-3</v>
      </c>
      <c r="J21" s="170">
        <f t="shared" si="1"/>
        <v>2944</v>
      </c>
      <c r="K21" s="172">
        <f t="shared" si="2"/>
        <v>0.22369721941652104</v>
      </c>
      <c r="N21" s="170" t="s">
        <v>147</v>
      </c>
      <c r="O21" s="171">
        <f t="shared" ref="O21:T21" si="10">O13-SUM(O14:O20)</f>
        <v>15677</v>
      </c>
      <c r="P21" s="171">
        <f t="shared" si="10"/>
        <v>16713</v>
      </c>
      <c r="Q21" s="171">
        <f t="shared" si="10"/>
        <v>28740</v>
      </c>
      <c r="R21" s="171">
        <f t="shared" si="10"/>
        <v>30547</v>
      </c>
      <c r="S21" s="171">
        <f t="shared" si="10"/>
        <v>31121</v>
      </c>
      <c r="T21" s="171">
        <f t="shared" si="10"/>
        <v>34387</v>
      </c>
      <c r="U21" s="182">
        <f t="shared" si="7"/>
        <v>0.10494521384274291</v>
      </c>
      <c r="V21" s="170">
        <f>T21-S21</f>
        <v>3266</v>
      </c>
      <c r="W21" s="172">
        <f t="shared" si="4"/>
        <v>0.20886937084684817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232111</v>
      </c>
      <c r="E23" s="178">
        <f t="shared" si="11"/>
        <v>852329</v>
      </c>
      <c r="F23" s="178">
        <f t="shared" si="11"/>
        <v>884801</v>
      </c>
      <c r="G23" s="178">
        <f t="shared" si="11"/>
        <v>915684</v>
      </c>
      <c r="H23" s="178">
        <f t="shared" si="11"/>
        <v>859383</v>
      </c>
      <c r="I23" s="179">
        <f>IFERROR(H23/G23-1,"-")</f>
        <v>-6.1485184845426977E-2</v>
      </c>
      <c r="J23" s="178">
        <f>H23-G23</f>
        <v>-56301</v>
      </c>
      <c r="K23" s="179">
        <f t="shared" ref="K23:K35" si="12">H23/H$9</f>
        <v>0.35328526026424156</v>
      </c>
    </row>
    <row r="24" spans="1:23" x14ac:dyDescent="0.25">
      <c r="B24" s="161" t="s">
        <v>99</v>
      </c>
      <c r="C24" s="162">
        <v>16647</v>
      </c>
      <c r="D24" s="162">
        <v>111704</v>
      </c>
      <c r="E24" s="162">
        <v>101020</v>
      </c>
      <c r="F24" s="162">
        <v>81576</v>
      </c>
      <c r="G24" s="162">
        <v>69290</v>
      </c>
      <c r="H24" s="162">
        <v>61980</v>
      </c>
      <c r="I24" s="180">
        <f>IFERROR(H24/G24-1,"-")</f>
        <v>-0.10549862895078654</v>
      </c>
      <c r="J24" s="161">
        <f t="shared" ref="J24:J34" si="13">H24-G24</f>
        <v>-7310</v>
      </c>
      <c r="K24" s="163">
        <f t="shared" si="12"/>
        <v>2.5479466583790571E-2</v>
      </c>
    </row>
    <row r="25" spans="1:23" x14ac:dyDescent="0.25">
      <c r="B25" s="165" t="s">
        <v>105</v>
      </c>
      <c r="C25" s="166">
        <v>6472</v>
      </c>
      <c r="D25" s="166">
        <v>60038</v>
      </c>
      <c r="E25" s="166">
        <v>42281</v>
      </c>
      <c r="F25" s="166">
        <v>32711</v>
      </c>
      <c r="G25" s="166">
        <v>24554</v>
      </c>
      <c r="H25" s="166">
        <v>27727</v>
      </c>
      <c r="I25" s="181">
        <f>IFERROR(H25/G25-1,"-")</f>
        <v>0.12922538079335344</v>
      </c>
      <c r="J25" s="165">
        <f t="shared" si="13"/>
        <v>3173</v>
      </c>
      <c r="K25" s="167">
        <f t="shared" si="12"/>
        <v>1.1398340915920638E-2</v>
      </c>
    </row>
    <row r="26" spans="1:23" x14ac:dyDescent="0.25">
      <c r="B26" s="165" t="s">
        <v>102</v>
      </c>
      <c r="C26" s="166">
        <v>10175</v>
      </c>
      <c r="D26" s="166">
        <v>51666</v>
      </c>
      <c r="E26" s="166">
        <v>58739</v>
      </c>
      <c r="F26" s="166">
        <v>48865</v>
      </c>
      <c r="G26" s="166">
        <v>44736</v>
      </c>
      <c r="H26" s="166">
        <v>34253</v>
      </c>
      <c r="I26" s="181">
        <f>IFERROR(H26/G26-1,"-")</f>
        <v>-0.23433029327610877</v>
      </c>
      <c r="J26" s="165">
        <f t="shared" si="13"/>
        <v>-10483</v>
      </c>
      <c r="K26" s="167">
        <f t="shared" si="12"/>
        <v>1.4081125667869933E-2</v>
      </c>
    </row>
    <row r="27" spans="1:23" x14ac:dyDescent="0.25">
      <c r="B27" s="161" t="s">
        <v>109</v>
      </c>
      <c r="C27" s="162">
        <v>263177</v>
      </c>
      <c r="D27" s="162">
        <v>120407</v>
      </c>
      <c r="E27" s="162">
        <v>751309</v>
      </c>
      <c r="F27" s="162">
        <v>803225</v>
      </c>
      <c r="G27" s="162">
        <v>846394</v>
      </c>
      <c r="H27" s="162">
        <v>797403</v>
      </c>
      <c r="I27" s="180">
        <f>IFERROR(H27/G27-1,"-")</f>
        <v>-5.7882026573912393E-2</v>
      </c>
      <c r="J27" s="161">
        <f t="shared" si="13"/>
        <v>-48991</v>
      </c>
      <c r="K27" s="163">
        <f t="shared" si="12"/>
        <v>0.32780579368045099</v>
      </c>
    </row>
    <row r="28" spans="1:23" x14ac:dyDescent="0.25">
      <c r="B28" s="165" t="s">
        <v>112</v>
      </c>
      <c r="C28" s="166">
        <v>115594</v>
      </c>
      <c r="D28" s="166">
        <v>10707</v>
      </c>
      <c r="E28" s="166">
        <v>372541</v>
      </c>
      <c r="F28" s="166">
        <v>402472</v>
      </c>
      <c r="G28" s="166">
        <v>425838</v>
      </c>
      <c r="H28" s="166">
        <v>405424</v>
      </c>
      <c r="I28" s="181">
        <f t="shared" ref="I28:I35" si="14">IFERROR(H28/G28-1,"-")</f>
        <v>-4.793841789600739E-2</v>
      </c>
      <c r="J28" s="165">
        <f t="shared" si="13"/>
        <v>-20414</v>
      </c>
      <c r="K28" s="167">
        <f t="shared" si="12"/>
        <v>0.16666646112079231</v>
      </c>
    </row>
    <row r="29" spans="1:23" x14ac:dyDescent="0.25">
      <c r="B29" s="165" t="s">
        <v>115</v>
      </c>
      <c r="C29" s="166">
        <v>34149</v>
      </c>
      <c r="D29" s="166">
        <v>23499</v>
      </c>
      <c r="E29" s="166">
        <v>86025</v>
      </c>
      <c r="F29" s="166">
        <v>95050</v>
      </c>
      <c r="G29" s="166">
        <v>95777</v>
      </c>
      <c r="H29" s="166">
        <v>88086</v>
      </c>
      <c r="I29" s="181">
        <f t="shared" si="14"/>
        <v>-8.0301116134353756E-2</v>
      </c>
      <c r="J29" s="165">
        <f t="shared" si="13"/>
        <v>-7691</v>
      </c>
      <c r="K29" s="167">
        <f t="shared" si="12"/>
        <v>3.6211427775085125E-2</v>
      </c>
    </row>
    <row r="30" spans="1:23" x14ac:dyDescent="0.25">
      <c r="B30" s="165" t="s">
        <v>118</v>
      </c>
      <c r="C30" s="166">
        <v>11026</v>
      </c>
      <c r="D30" s="166">
        <v>16608</v>
      </c>
      <c r="E30" s="166">
        <v>30711</v>
      </c>
      <c r="F30" s="166">
        <v>28639</v>
      </c>
      <c r="G30" s="166">
        <v>25839</v>
      </c>
      <c r="H30" s="166">
        <v>23987</v>
      </c>
      <c r="I30" s="181">
        <f t="shared" si="14"/>
        <v>-7.1674600410232547E-2</v>
      </c>
      <c r="J30" s="165">
        <f t="shared" si="13"/>
        <v>-1852</v>
      </c>
      <c r="K30" s="167">
        <f t="shared" si="12"/>
        <v>9.860857775820981E-3</v>
      </c>
    </row>
    <row r="31" spans="1:23" x14ac:dyDescent="0.25">
      <c r="B31" s="165" t="s">
        <v>125</v>
      </c>
      <c r="C31" s="166">
        <v>10228</v>
      </c>
      <c r="D31" s="166">
        <v>6368</v>
      </c>
      <c r="E31" s="166">
        <v>39966</v>
      </c>
      <c r="F31" s="166">
        <v>32831</v>
      </c>
      <c r="G31" s="166">
        <v>35787</v>
      </c>
      <c r="H31" s="166">
        <v>32500</v>
      </c>
      <c r="I31" s="181">
        <f t="shared" si="14"/>
        <v>-9.1848995445273474E-2</v>
      </c>
      <c r="J31" s="165">
        <f t="shared" si="13"/>
        <v>-3287</v>
      </c>
      <c r="K31" s="167">
        <f t="shared" si="12"/>
        <v>1.3360481832416804E-2</v>
      </c>
    </row>
    <row r="32" spans="1:23" x14ac:dyDescent="0.25">
      <c r="B32" s="165" t="s">
        <v>121</v>
      </c>
      <c r="C32" s="166">
        <v>14676</v>
      </c>
      <c r="D32" s="166">
        <v>11357</v>
      </c>
      <c r="E32" s="166">
        <v>46524</v>
      </c>
      <c r="F32" s="166">
        <v>42822</v>
      </c>
      <c r="G32" s="166">
        <v>44261</v>
      </c>
      <c r="H32" s="166">
        <v>41897</v>
      </c>
      <c r="I32" s="181">
        <f t="shared" si="14"/>
        <v>-5.3410451639140599E-2</v>
      </c>
      <c r="J32" s="165">
        <f t="shared" si="13"/>
        <v>-2364</v>
      </c>
      <c r="K32" s="167">
        <f t="shared" si="12"/>
        <v>1.7223510994854363E-2</v>
      </c>
    </row>
    <row r="33" spans="2:11" x14ac:dyDescent="0.25">
      <c r="B33" s="165" t="s">
        <v>130</v>
      </c>
      <c r="C33" s="166">
        <v>9525</v>
      </c>
      <c r="D33" s="166">
        <v>279</v>
      </c>
      <c r="E33" s="166">
        <v>12058</v>
      </c>
      <c r="F33" s="166">
        <v>13318</v>
      </c>
      <c r="G33" s="166">
        <v>13054</v>
      </c>
      <c r="H33" s="166">
        <v>11520</v>
      </c>
      <c r="I33" s="181">
        <f t="shared" si="14"/>
        <v>-0.1175118737551708</v>
      </c>
      <c r="J33" s="165">
        <f t="shared" si="13"/>
        <v>-1534</v>
      </c>
      <c r="K33" s="167">
        <f t="shared" si="12"/>
        <v>4.7357769449058945E-3</v>
      </c>
    </row>
    <row r="34" spans="2:11" x14ac:dyDescent="0.25">
      <c r="B34" s="165" t="s">
        <v>133</v>
      </c>
      <c r="C34" s="166">
        <v>11099</v>
      </c>
      <c r="D34" s="166">
        <v>258</v>
      </c>
      <c r="E34" s="166">
        <v>7316</v>
      </c>
      <c r="F34" s="166">
        <v>12088</v>
      </c>
      <c r="G34" s="166">
        <v>11397</v>
      </c>
      <c r="H34" s="166">
        <v>9762</v>
      </c>
      <c r="I34" s="181">
        <f t="shared" si="14"/>
        <v>-0.14345880494867069</v>
      </c>
      <c r="J34" s="165">
        <f t="shared" si="13"/>
        <v>-1635</v>
      </c>
      <c r="K34" s="167">
        <f t="shared" si="12"/>
        <v>4.0130776507093183E-3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51331</v>
      </c>
      <c r="E35" s="171">
        <f t="shared" si="16"/>
        <v>156168</v>
      </c>
      <c r="F35" s="171">
        <f t="shared" si="16"/>
        <v>176005</v>
      </c>
      <c r="G35" s="171">
        <f t="shared" si="16"/>
        <v>194441</v>
      </c>
      <c r="H35" s="171">
        <f t="shared" si="16"/>
        <v>184227</v>
      </c>
      <c r="I35" s="182">
        <f t="shared" si="14"/>
        <v>-5.2530073389871479E-2</v>
      </c>
      <c r="J35" s="170">
        <f>H35-G35</f>
        <v>-10214</v>
      </c>
      <c r="K35" s="172">
        <f t="shared" si="12"/>
        <v>7.5734199585866177E-2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42517</v>
      </c>
      <c r="E37" s="178">
        <f t="shared" si="17"/>
        <v>411014</v>
      </c>
      <c r="F37" s="178">
        <f t="shared" si="17"/>
        <v>461407</v>
      </c>
      <c r="G37" s="178">
        <f t="shared" si="17"/>
        <v>489154</v>
      </c>
      <c r="H37" s="178">
        <f t="shared" si="17"/>
        <v>506756</v>
      </c>
      <c r="I37" s="179">
        <f>IFERROR(H37/G37-1,"-")</f>
        <v>3.5984577454135191E-2</v>
      </c>
      <c r="J37" s="178">
        <f>H37-G37</f>
        <v>17602</v>
      </c>
      <c r="K37" s="179">
        <f t="shared" ref="K37:K49" si="18">H37/H$9</f>
        <v>0.20832321019902184</v>
      </c>
    </row>
    <row r="38" spans="2:11" x14ac:dyDescent="0.25">
      <c r="B38" s="161" t="s">
        <v>99</v>
      </c>
      <c r="C38" s="162">
        <v>9666</v>
      </c>
      <c r="D38" s="162">
        <v>13071</v>
      </c>
      <c r="E38" s="162">
        <v>45684</v>
      </c>
      <c r="F38" s="162">
        <v>44408</v>
      </c>
      <c r="G38" s="162">
        <v>43010</v>
      </c>
      <c r="H38" s="162">
        <v>43695</v>
      </c>
      <c r="I38" s="180">
        <f>IFERROR(H38/G38-1,"-")</f>
        <v>1.5926528714252486E-2</v>
      </c>
      <c r="J38" s="161">
        <f t="shared" ref="J38:J48" si="19">H38-G38</f>
        <v>685</v>
      </c>
      <c r="K38" s="163">
        <f t="shared" si="18"/>
        <v>1.7962653958998532E-2</v>
      </c>
    </row>
    <row r="39" spans="2:11" x14ac:dyDescent="0.25">
      <c r="B39" s="165" t="s">
        <v>105</v>
      </c>
      <c r="C39" s="166">
        <v>2065</v>
      </c>
      <c r="D39" s="166">
        <v>4340</v>
      </c>
      <c r="E39" s="166">
        <v>11126</v>
      </c>
      <c r="F39" s="166">
        <v>14836</v>
      </c>
      <c r="G39" s="166">
        <v>17196</v>
      </c>
      <c r="H39" s="166">
        <v>15973</v>
      </c>
      <c r="I39" s="181">
        <f>IFERROR(H39/G39-1,"-")</f>
        <v>-7.112119097464531E-2</v>
      </c>
      <c r="J39" s="165">
        <f t="shared" si="19"/>
        <v>-1223</v>
      </c>
      <c r="K39" s="167">
        <f t="shared" si="18"/>
        <v>6.5663685018213418E-3</v>
      </c>
    </row>
    <row r="40" spans="2:11" x14ac:dyDescent="0.25">
      <c r="B40" s="165" t="s">
        <v>102</v>
      </c>
      <c r="C40" s="166">
        <v>7601</v>
      </c>
      <c r="D40" s="166">
        <v>8731</v>
      </c>
      <c r="E40" s="166">
        <v>34558</v>
      </c>
      <c r="F40" s="166">
        <v>29572</v>
      </c>
      <c r="G40" s="166">
        <v>25814</v>
      </c>
      <c r="H40" s="166">
        <v>27722</v>
      </c>
      <c r="I40" s="181">
        <f>IFERROR(H40/G40-1,"-")</f>
        <v>7.3913380336251722E-2</v>
      </c>
      <c r="J40" s="165">
        <f t="shared" si="19"/>
        <v>1908</v>
      </c>
      <c r="K40" s="167">
        <f t="shared" si="18"/>
        <v>1.1396285457177189E-2</v>
      </c>
    </row>
    <row r="41" spans="2:11" x14ac:dyDescent="0.25">
      <c r="B41" s="161" t="s">
        <v>109</v>
      </c>
      <c r="C41" s="162">
        <v>137440</v>
      </c>
      <c r="D41" s="162">
        <v>29446</v>
      </c>
      <c r="E41" s="162">
        <v>365330</v>
      </c>
      <c r="F41" s="162">
        <v>416999</v>
      </c>
      <c r="G41" s="162">
        <v>446144</v>
      </c>
      <c r="H41" s="162">
        <v>463061</v>
      </c>
      <c r="I41" s="180">
        <f>IFERROR(H41/G41-1,"-")</f>
        <v>3.7918250609668691E-2</v>
      </c>
      <c r="J41" s="161">
        <f t="shared" si="19"/>
        <v>16917</v>
      </c>
      <c r="K41" s="163">
        <f t="shared" si="18"/>
        <v>0.19036055624002332</v>
      </c>
    </row>
    <row r="42" spans="2:11" x14ac:dyDescent="0.25">
      <c r="B42" s="165" t="s">
        <v>112</v>
      </c>
      <c r="C42" s="166">
        <v>66259</v>
      </c>
      <c r="D42" s="166">
        <v>2761</v>
      </c>
      <c r="E42" s="166">
        <v>187188</v>
      </c>
      <c r="F42" s="166">
        <v>212560</v>
      </c>
      <c r="G42" s="166">
        <v>234149</v>
      </c>
      <c r="H42" s="166">
        <v>238841</v>
      </c>
      <c r="I42" s="181">
        <f t="shared" ref="I42:I49" si="20">IFERROR(H42/G42-1,"-")</f>
        <v>2.0038522479276066E-2</v>
      </c>
      <c r="J42" s="165">
        <f t="shared" si="19"/>
        <v>4692</v>
      </c>
      <c r="K42" s="167">
        <f t="shared" si="18"/>
        <v>9.8185564348808055E-2</v>
      </c>
    </row>
    <row r="43" spans="2:11" x14ac:dyDescent="0.25">
      <c r="B43" s="165" t="s">
        <v>115</v>
      </c>
      <c r="C43" s="166">
        <v>8479</v>
      </c>
      <c r="D43" s="166">
        <v>2229</v>
      </c>
      <c r="E43" s="166">
        <v>14523</v>
      </c>
      <c r="F43" s="166">
        <v>19137</v>
      </c>
      <c r="G43" s="166">
        <v>17749</v>
      </c>
      <c r="H43" s="166">
        <v>18812</v>
      </c>
      <c r="I43" s="181">
        <f t="shared" si="20"/>
        <v>5.9890698067496695E-2</v>
      </c>
      <c r="J43" s="165">
        <f t="shared" si="19"/>
        <v>1063</v>
      </c>
      <c r="K43" s="167">
        <f t="shared" si="18"/>
        <v>7.7334579763515361E-3</v>
      </c>
    </row>
    <row r="44" spans="2:11" x14ac:dyDescent="0.25">
      <c r="B44" s="165" t="s">
        <v>118</v>
      </c>
      <c r="C44" s="166">
        <v>4192</v>
      </c>
      <c r="D44" s="166">
        <v>3259</v>
      </c>
      <c r="E44" s="166">
        <v>9594</v>
      </c>
      <c r="F44" s="166">
        <v>11611</v>
      </c>
      <c r="G44" s="166">
        <v>11210</v>
      </c>
      <c r="H44" s="166">
        <v>12126</v>
      </c>
      <c r="I44" s="181">
        <f t="shared" si="20"/>
        <v>8.1712756467439807E-2</v>
      </c>
      <c r="J44" s="165">
        <f t="shared" si="19"/>
        <v>916</v>
      </c>
      <c r="K44" s="167">
        <f t="shared" si="18"/>
        <v>4.9848985446118823E-3</v>
      </c>
    </row>
    <row r="45" spans="2:11" x14ac:dyDescent="0.25">
      <c r="B45" s="165" t="s">
        <v>125</v>
      </c>
      <c r="C45" s="166">
        <v>5403</v>
      </c>
      <c r="D45" s="166">
        <v>2107</v>
      </c>
      <c r="E45" s="166">
        <v>17649</v>
      </c>
      <c r="F45" s="166">
        <v>16224</v>
      </c>
      <c r="G45" s="166">
        <v>18165</v>
      </c>
      <c r="H45" s="166">
        <v>16215</v>
      </c>
      <c r="I45" s="181">
        <f t="shared" si="20"/>
        <v>-0.10734929810074323</v>
      </c>
      <c r="J45" s="165">
        <f t="shared" si="19"/>
        <v>-1950</v>
      </c>
      <c r="K45" s="167">
        <f t="shared" si="18"/>
        <v>6.6658527050042606E-3</v>
      </c>
    </row>
    <row r="46" spans="2:11" x14ac:dyDescent="0.25">
      <c r="B46" s="165" t="s">
        <v>121</v>
      </c>
      <c r="C46" s="166">
        <v>7570</v>
      </c>
      <c r="D46" s="166">
        <v>2768</v>
      </c>
      <c r="E46" s="166">
        <v>16989</v>
      </c>
      <c r="F46" s="166">
        <v>19979</v>
      </c>
      <c r="G46" s="166">
        <v>20959</v>
      </c>
      <c r="H46" s="166">
        <v>17268</v>
      </c>
      <c r="I46" s="181">
        <f t="shared" si="20"/>
        <v>-0.17610573023522114</v>
      </c>
      <c r="J46" s="165">
        <f t="shared" si="19"/>
        <v>-3691</v>
      </c>
      <c r="K46" s="167">
        <f t="shared" si="18"/>
        <v>7.0987323163745654E-3</v>
      </c>
    </row>
    <row r="47" spans="2:11" x14ac:dyDescent="0.25">
      <c r="B47" s="165" t="s">
        <v>130</v>
      </c>
      <c r="C47" s="166">
        <v>3315</v>
      </c>
      <c r="D47" s="166">
        <v>460</v>
      </c>
      <c r="E47" s="166">
        <v>4885</v>
      </c>
      <c r="F47" s="166">
        <v>6119</v>
      </c>
      <c r="G47" s="166">
        <v>5101</v>
      </c>
      <c r="H47" s="166">
        <v>6227</v>
      </c>
      <c r="I47" s="181">
        <f t="shared" si="20"/>
        <v>0.22074103117035881</v>
      </c>
      <c r="J47" s="165">
        <f t="shared" si="19"/>
        <v>1126</v>
      </c>
      <c r="K47" s="167">
        <f t="shared" si="18"/>
        <v>2.5598683190910599E-3</v>
      </c>
    </row>
    <row r="48" spans="2:11" x14ac:dyDescent="0.25">
      <c r="B48" s="165" t="s">
        <v>133</v>
      </c>
      <c r="C48" s="166">
        <v>4738</v>
      </c>
      <c r="D48" s="166">
        <v>632</v>
      </c>
      <c r="E48" s="166">
        <v>3867</v>
      </c>
      <c r="F48" s="166">
        <v>5813</v>
      </c>
      <c r="G48" s="166">
        <v>5357</v>
      </c>
      <c r="H48" s="166">
        <v>4646</v>
      </c>
      <c r="I48" s="181">
        <f t="shared" si="20"/>
        <v>-0.13272353929438119</v>
      </c>
      <c r="J48" s="165">
        <f t="shared" si="19"/>
        <v>-711</v>
      </c>
      <c r="K48" s="167">
        <f t="shared" si="18"/>
        <v>1.9099322644125685E-3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15230</v>
      </c>
      <c r="E49" s="171">
        <f t="shared" si="22"/>
        <v>110635</v>
      </c>
      <c r="F49" s="171">
        <f t="shared" si="22"/>
        <v>125556</v>
      </c>
      <c r="G49" s="171">
        <f t="shared" si="22"/>
        <v>133454</v>
      </c>
      <c r="H49" s="171">
        <f t="shared" si="22"/>
        <v>148926</v>
      </c>
      <c r="I49" s="182">
        <f t="shared" si="20"/>
        <v>0.11593507875372788</v>
      </c>
      <c r="J49" s="170">
        <f>H49-G49</f>
        <v>15472</v>
      </c>
      <c r="K49" s="172">
        <f t="shared" si="18"/>
        <v>6.1222249765369385E-2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6896</v>
      </c>
      <c r="E51" s="178">
        <f t="shared" si="23"/>
        <v>19165</v>
      </c>
      <c r="F51" s="178">
        <f t="shared" si="23"/>
        <v>29890</v>
      </c>
      <c r="G51" s="178">
        <f t="shared" si="23"/>
        <v>25396</v>
      </c>
      <c r="H51" s="178">
        <f t="shared" si="23"/>
        <v>24109</v>
      </c>
      <c r="I51" s="179">
        <f>IFERROR(H51/G51-1,"-")</f>
        <v>-5.0677272011340424E-2</v>
      </c>
      <c r="J51" s="178">
        <f>H51-G51</f>
        <v>-1287</v>
      </c>
      <c r="K51" s="179">
        <f t="shared" ref="K51:K63" si="24">H51/H$9</f>
        <v>9.9110109691611294E-3</v>
      </c>
    </row>
    <row r="52" spans="2:11" x14ac:dyDescent="0.25">
      <c r="B52" s="161" t="s">
        <v>99</v>
      </c>
      <c r="C52" s="162">
        <v>773</v>
      </c>
      <c r="D52" s="162">
        <v>2321</v>
      </c>
      <c r="E52" s="162">
        <v>2543</v>
      </c>
      <c r="F52" s="162">
        <v>13313</v>
      </c>
      <c r="G52" s="162">
        <v>7143</v>
      </c>
      <c r="H52" s="162">
        <v>4759</v>
      </c>
      <c r="I52" s="180">
        <f>IFERROR(H52/G52-1,"-")</f>
        <v>-0.33375332493350129</v>
      </c>
      <c r="J52" s="161">
        <f t="shared" ref="J52:J62" si="25">H52-G52</f>
        <v>-2384</v>
      </c>
      <c r="K52" s="163">
        <f t="shared" si="24"/>
        <v>1.9563856320145099E-3</v>
      </c>
    </row>
    <row r="53" spans="2:11" x14ac:dyDescent="0.25">
      <c r="B53" s="165" t="s">
        <v>105</v>
      </c>
      <c r="C53" s="166">
        <v>367</v>
      </c>
      <c r="D53" s="166">
        <v>1161</v>
      </c>
      <c r="E53" s="166">
        <v>1046</v>
      </c>
      <c r="F53" s="166">
        <v>9968</v>
      </c>
      <c r="G53" s="166">
        <v>4849</v>
      </c>
      <c r="H53" s="166">
        <v>2834</v>
      </c>
      <c r="I53" s="181">
        <f>IFERROR(H53/G53-1,"-")</f>
        <v>-0.41554959785522794</v>
      </c>
      <c r="J53" s="165">
        <f t="shared" si="25"/>
        <v>-2015</v>
      </c>
      <c r="K53" s="167">
        <f t="shared" si="24"/>
        <v>1.1650340157867453E-3</v>
      </c>
    </row>
    <row r="54" spans="2:11" x14ac:dyDescent="0.25">
      <c r="B54" s="165" t="s">
        <v>102</v>
      </c>
      <c r="C54" s="166">
        <v>406</v>
      </c>
      <c r="D54" s="166">
        <v>1160</v>
      </c>
      <c r="E54" s="166">
        <v>1497</v>
      </c>
      <c r="F54" s="166">
        <v>3345</v>
      </c>
      <c r="G54" s="166">
        <v>2294</v>
      </c>
      <c r="H54" s="166">
        <v>1925</v>
      </c>
      <c r="I54" s="181">
        <f>IFERROR(H54/G54-1,"-")</f>
        <v>-0.16085440278988661</v>
      </c>
      <c r="J54" s="165">
        <f t="shared" si="25"/>
        <v>-369</v>
      </c>
      <c r="K54" s="167">
        <f t="shared" si="24"/>
        <v>7.913516162277646E-4</v>
      </c>
    </row>
    <row r="55" spans="2:11" x14ac:dyDescent="0.25">
      <c r="B55" s="161" t="s">
        <v>109</v>
      </c>
      <c r="C55" s="162">
        <v>7419</v>
      </c>
      <c r="D55" s="162">
        <v>4575</v>
      </c>
      <c r="E55" s="162">
        <v>16622</v>
      </c>
      <c r="F55" s="162">
        <v>16577</v>
      </c>
      <c r="G55" s="162">
        <v>18253</v>
      </c>
      <c r="H55" s="162">
        <v>19350</v>
      </c>
      <c r="I55" s="180">
        <f>IFERROR(H55/G55-1,"-")</f>
        <v>6.0099709636772136E-2</v>
      </c>
      <c r="J55" s="161">
        <f t="shared" si="25"/>
        <v>1097</v>
      </c>
      <c r="K55" s="163">
        <f t="shared" si="24"/>
        <v>7.9546253371466195E-3</v>
      </c>
    </row>
    <row r="56" spans="2:11" x14ac:dyDescent="0.25">
      <c r="B56" s="165" t="s">
        <v>112</v>
      </c>
      <c r="C56" s="166">
        <v>2301</v>
      </c>
      <c r="D56" s="166">
        <v>148</v>
      </c>
      <c r="E56" s="166">
        <v>6041</v>
      </c>
      <c r="F56" s="166">
        <v>5224</v>
      </c>
      <c r="G56" s="166">
        <v>6355</v>
      </c>
      <c r="H56" s="166">
        <v>6935</v>
      </c>
      <c r="I56" s="181">
        <f t="shared" ref="I56:I63" si="26">IFERROR(H56/G56-1,"-")</f>
        <v>9.1266719118804129E-2</v>
      </c>
      <c r="J56" s="165">
        <f t="shared" si="25"/>
        <v>580</v>
      </c>
      <c r="K56" s="167">
        <f t="shared" si="24"/>
        <v>2.8509212771634014E-3</v>
      </c>
    </row>
    <row r="57" spans="2:11" x14ac:dyDescent="0.25">
      <c r="B57" s="165" t="s">
        <v>115</v>
      </c>
      <c r="C57" s="166">
        <v>2164</v>
      </c>
      <c r="D57" s="166">
        <v>1674</v>
      </c>
      <c r="E57" s="166">
        <v>3822</v>
      </c>
      <c r="F57" s="166">
        <v>2863</v>
      </c>
      <c r="G57" s="166">
        <v>3672</v>
      </c>
      <c r="H57" s="166">
        <v>3773</v>
      </c>
      <c r="I57" s="181">
        <f t="shared" si="26"/>
        <v>2.7505446623093732E-2</v>
      </c>
      <c r="J57" s="165">
        <f t="shared" si="25"/>
        <v>101</v>
      </c>
      <c r="K57" s="167">
        <f t="shared" si="24"/>
        <v>1.5510491678064186E-3</v>
      </c>
    </row>
    <row r="58" spans="2:11" x14ac:dyDescent="0.25">
      <c r="B58" s="165" t="s">
        <v>118</v>
      </c>
      <c r="C58" s="166">
        <v>393</v>
      </c>
      <c r="D58" s="166">
        <v>722</v>
      </c>
      <c r="E58" s="166">
        <v>1296</v>
      </c>
      <c r="F58" s="166">
        <v>1711</v>
      </c>
      <c r="G58" s="166">
        <v>1279</v>
      </c>
      <c r="H58" s="166">
        <v>1368</v>
      </c>
      <c r="I58" s="181">
        <f t="shared" si="26"/>
        <v>6.9585613760750675E-2</v>
      </c>
      <c r="J58" s="165">
        <f t="shared" si="25"/>
        <v>89</v>
      </c>
      <c r="K58" s="167">
        <f t="shared" si="24"/>
        <v>5.6237351220757498E-4</v>
      </c>
    </row>
    <row r="59" spans="2:11" x14ac:dyDescent="0.25">
      <c r="B59" s="165" t="s">
        <v>125</v>
      </c>
      <c r="C59" s="166">
        <v>205</v>
      </c>
      <c r="D59" s="166">
        <v>109</v>
      </c>
      <c r="E59" s="166">
        <v>491</v>
      </c>
      <c r="F59" s="166">
        <v>384</v>
      </c>
      <c r="G59" s="166">
        <v>576</v>
      </c>
      <c r="H59" s="166">
        <v>568</v>
      </c>
      <c r="I59" s="181">
        <f t="shared" si="26"/>
        <v>-1.388888888888884E-2</v>
      </c>
      <c r="J59" s="165">
        <f t="shared" si="25"/>
        <v>-8</v>
      </c>
      <c r="K59" s="167">
        <f t="shared" si="24"/>
        <v>2.3350011325577676E-4</v>
      </c>
    </row>
    <row r="60" spans="2:11" x14ac:dyDescent="0.25">
      <c r="B60" s="165" t="s">
        <v>121</v>
      </c>
      <c r="C60" s="166">
        <v>135</v>
      </c>
      <c r="D60" s="166">
        <v>164</v>
      </c>
      <c r="E60" s="166">
        <v>436</v>
      </c>
      <c r="F60" s="166">
        <v>372</v>
      </c>
      <c r="G60" s="166">
        <v>395</v>
      </c>
      <c r="H60" s="166">
        <v>535</v>
      </c>
      <c r="I60" s="181">
        <f t="shared" si="26"/>
        <v>0.35443037974683533</v>
      </c>
      <c r="J60" s="165">
        <f t="shared" si="25"/>
        <v>140</v>
      </c>
      <c r="K60" s="167">
        <f t="shared" si="24"/>
        <v>2.1993408554901508E-4</v>
      </c>
    </row>
    <row r="61" spans="2:11" x14ac:dyDescent="0.25">
      <c r="B61" s="165" t="s">
        <v>130</v>
      </c>
      <c r="C61" s="166">
        <v>76</v>
      </c>
      <c r="D61" s="166">
        <v>39</v>
      </c>
      <c r="E61" s="166">
        <v>57</v>
      </c>
      <c r="F61" s="166">
        <v>154</v>
      </c>
      <c r="G61" s="166">
        <v>84</v>
      </c>
      <c r="H61" s="166">
        <v>170</v>
      </c>
      <c r="I61" s="181">
        <f t="shared" si="26"/>
        <v>1.0238095238095237</v>
      </c>
      <c r="J61" s="165">
        <f t="shared" si="25"/>
        <v>86</v>
      </c>
      <c r="K61" s="167">
        <f t="shared" si="24"/>
        <v>6.9885597277257125E-5</v>
      </c>
    </row>
    <row r="62" spans="2:11" x14ac:dyDescent="0.25">
      <c r="B62" s="165" t="s">
        <v>133</v>
      </c>
      <c r="C62" s="166">
        <v>105</v>
      </c>
      <c r="D62" s="166">
        <v>17</v>
      </c>
      <c r="E62" s="166">
        <v>95</v>
      </c>
      <c r="F62" s="166">
        <v>138</v>
      </c>
      <c r="G62" s="166">
        <v>84</v>
      </c>
      <c r="H62" s="166">
        <v>415</v>
      </c>
      <c r="I62" s="181">
        <f t="shared" si="26"/>
        <v>3.9404761904761907</v>
      </c>
      <c r="J62" s="165">
        <f t="shared" si="25"/>
        <v>331</v>
      </c>
      <c r="K62" s="167">
        <f t="shared" si="24"/>
        <v>1.7060307570624536E-4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1702</v>
      </c>
      <c r="E63" s="171">
        <f t="shared" si="28"/>
        <v>4384</v>
      </c>
      <c r="F63" s="171">
        <f t="shared" si="28"/>
        <v>5731</v>
      </c>
      <c r="G63" s="171">
        <f t="shared" si="28"/>
        <v>5808</v>
      </c>
      <c r="H63" s="171">
        <f t="shared" si="28"/>
        <v>5586</v>
      </c>
      <c r="I63" s="182">
        <f t="shared" si="26"/>
        <v>-3.8223140495867725E-2</v>
      </c>
      <c r="J63" s="170">
        <f>H63-G63</f>
        <v>-222</v>
      </c>
      <c r="K63" s="172">
        <f t="shared" si="24"/>
        <v>2.2963585081809314E-3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18908</v>
      </c>
      <c r="E65" s="178">
        <f t="shared" si="29"/>
        <v>85891</v>
      </c>
      <c r="F65" s="178">
        <f t="shared" si="29"/>
        <v>104931</v>
      </c>
      <c r="G65" s="178">
        <f t="shared" si="29"/>
        <v>110305</v>
      </c>
      <c r="H65" s="178">
        <f t="shared" si="29"/>
        <v>89955</v>
      </c>
      <c r="I65" s="179">
        <f>IFERROR(H65/G65-1,"-")</f>
        <v>-0.18448846380490458</v>
      </c>
      <c r="J65" s="178">
        <f>H65-G65</f>
        <v>-20350</v>
      </c>
      <c r="K65" s="179">
        <f t="shared" ref="K65:K77" si="30">H65/H$9</f>
        <v>3.6979758253386265E-2</v>
      </c>
    </row>
    <row r="66" spans="2:11" x14ac:dyDescent="0.25">
      <c r="B66" s="161" t="s">
        <v>99</v>
      </c>
      <c r="C66" s="162">
        <v>5481</v>
      </c>
      <c r="D66" s="162">
        <v>10843</v>
      </c>
      <c r="E66" s="162">
        <v>26332</v>
      </c>
      <c r="F66" s="162">
        <v>26747</v>
      </c>
      <c r="G66" s="162">
        <v>31284</v>
      </c>
      <c r="H66" s="162">
        <v>24581</v>
      </c>
      <c r="I66" s="180">
        <f>IFERROR(H66/G66-1,"-")</f>
        <v>-0.21426288198440102</v>
      </c>
      <c r="J66" s="161">
        <f t="shared" ref="J66:J76" si="31">H66-G66</f>
        <v>-6703</v>
      </c>
      <c r="K66" s="163">
        <f t="shared" si="30"/>
        <v>1.0105046274542692E-2</v>
      </c>
    </row>
    <row r="67" spans="2:11" x14ac:dyDescent="0.25">
      <c r="B67" s="165" t="s">
        <v>105</v>
      </c>
      <c r="C67" s="166">
        <v>2199</v>
      </c>
      <c r="D67" s="166">
        <v>10492</v>
      </c>
      <c r="E67" s="166">
        <v>21697</v>
      </c>
      <c r="F67" s="166">
        <v>20684</v>
      </c>
      <c r="G67" s="166">
        <v>18174</v>
      </c>
      <c r="H67" s="166">
        <v>9049</v>
      </c>
      <c r="I67" s="181">
        <f>IFERROR(H67/G67-1,"-")</f>
        <v>-0.50209089908660731</v>
      </c>
      <c r="J67" s="165">
        <f t="shared" si="31"/>
        <v>-9125</v>
      </c>
      <c r="K67" s="167">
        <f t="shared" si="30"/>
        <v>3.7199692338935279E-3</v>
      </c>
    </row>
    <row r="68" spans="2:11" x14ac:dyDescent="0.25">
      <c r="B68" s="165" t="s">
        <v>102</v>
      </c>
      <c r="C68" s="166">
        <v>3282</v>
      </c>
      <c r="D68" s="166">
        <v>351</v>
      </c>
      <c r="E68" s="166">
        <v>4635</v>
      </c>
      <c r="F68" s="166">
        <v>6063</v>
      </c>
      <c r="G68" s="166">
        <v>13110</v>
      </c>
      <c r="H68" s="166">
        <v>15532</v>
      </c>
      <c r="I68" s="181">
        <f>IFERROR(H68/G68-1,"-")</f>
        <v>0.184744469870328</v>
      </c>
      <c r="J68" s="165">
        <f t="shared" si="31"/>
        <v>2422</v>
      </c>
      <c r="K68" s="167">
        <f t="shared" si="30"/>
        <v>6.3850770406491631E-3</v>
      </c>
    </row>
    <row r="69" spans="2:11" x14ac:dyDescent="0.25">
      <c r="B69" s="161" t="s">
        <v>109</v>
      </c>
      <c r="C69" s="162">
        <v>17854</v>
      </c>
      <c r="D69" s="162">
        <v>8065</v>
      </c>
      <c r="E69" s="162">
        <v>59559</v>
      </c>
      <c r="F69" s="162">
        <v>78184</v>
      </c>
      <c r="G69" s="162">
        <v>79021</v>
      </c>
      <c r="H69" s="162">
        <v>65374</v>
      </c>
      <c r="I69" s="180">
        <f>IFERROR(H69/G69-1,"-")</f>
        <v>-0.17270092760152367</v>
      </c>
      <c r="J69" s="161">
        <f t="shared" si="31"/>
        <v>-13647</v>
      </c>
      <c r="K69" s="163">
        <f t="shared" si="30"/>
        <v>2.6874711978843575E-2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26221</v>
      </c>
      <c r="F70" s="166">
        <v>28594</v>
      </c>
      <c r="G70" s="166">
        <v>26510</v>
      </c>
      <c r="H70" s="166">
        <v>27977</v>
      </c>
      <c r="I70" s="181">
        <f t="shared" ref="I70:I77" si="32">IFERROR(H70/G70-1,"-")</f>
        <v>5.5337608449641751E-2</v>
      </c>
      <c r="J70" s="165">
        <f t="shared" si="31"/>
        <v>1467</v>
      </c>
      <c r="K70" s="167">
        <f t="shared" si="30"/>
        <v>1.1501113853093076E-2</v>
      </c>
    </row>
    <row r="71" spans="2:11" x14ac:dyDescent="0.25">
      <c r="B71" s="165" t="s">
        <v>115</v>
      </c>
      <c r="C71" s="166">
        <v>2067</v>
      </c>
      <c r="D71" s="166">
        <v>1213</v>
      </c>
      <c r="E71" s="166">
        <v>5231</v>
      </c>
      <c r="F71" s="166">
        <v>5346</v>
      </c>
      <c r="G71" s="166">
        <v>5749</v>
      </c>
      <c r="H71" s="166">
        <v>6004</v>
      </c>
      <c r="I71" s="181">
        <f t="shared" si="32"/>
        <v>4.435554009392928E-2</v>
      </c>
      <c r="J71" s="165">
        <f t="shared" si="31"/>
        <v>255</v>
      </c>
      <c r="K71" s="167">
        <f t="shared" si="30"/>
        <v>2.4681948591332458E-3</v>
      </c>
    </row>
    <row r="72" spans="2:11" x14ac:dyDescent="0.25">
      <c r="B72" s="165" t="s">
        <v>118</v>
      </c>
      <c r="C72" s="166">
        <v>2431</v>
      </c>
      <c r="D72" s="166">
        <v>1335</v>
      </c>
      <c r="E72" s="166">
        <v>8134</v>
      </c>
      <c r="F72" s="166">
        <v>10063</v>
      </c>
      <c r="G72" s="166">
        <v>10964</v>
      </c>
      <c r="H72" s="166">
        <v>5823</v>
      </c>
      <c r="I72" s="181">
        <f t="shared" si="32"/>
        <v>-0.46889821233126594</v>
      </c>
      <c r="J72" s="165">
        <f t="shared" si="31"/>
        <v>-5141</v>
      </c>
      <c r="K72" s="167">
        <f t="shared" si="30"/>
        <v>2.3937872526204017E-3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982</v>
      </c>
      <c r="F73" s="166">
        <v>2041</v>
      </c>
      <c r="G73" s="166">
        <v>2589</v>
      </c>
      <c r="H73" s="166">
        <v>1590</v>
      </c>
      <c r="I73" s="181">
        <f t="shared" si="32"/>
        <v>-0.38586326767091539</v>
      </c>
      <c r="J73" s="165">
        <f t="shared" si="31"/>
        <v>-999</v>
      </c>
      <c r="K73" s="167">
        <f t="shared" si="30"/>
        <v>6.5363588041669903E-4</v>
      </c>
    </row>
    <row r="74" spans="2:11" x14ac:dyDescent="0.25">
      <c r="B74" s="165" t="s">
        <v>121</v>
      </c>
      <c r="C74" s="166">
        <v>442</v>
      </c>
      <c r="D74" s="166">
        <v>436</v>
      </c>
      <c r="E74" s="166">
        <v>1715</v>
      </c>
      <c r="F74" s="166">
        <v>1829</v>
      </c>
      <c r="G74" s="166">
        <v>2185</v>
      </c>
      <c r="H74" s="166">
        <v>1749</v>
      </c>
      <c r="I74" s="181">
        <f t="shared" si="32"/>
        <v>-0.19954233409610989</v>
      </c>
      <c r="J74" s="165">
        <f t="shared" si="31"/>
        <v>-436</v>
      </c>
      <c r="K74" s="167">
        <f t="shared" si="30"/>
        <v>7.18999468458369E-4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884</v>
      </c>
      <c r="F75" s="166">
        <v>3203</v>
      </c>
      <c r="G75" s="166">
        <v>1641</v>
      </c>
      <c r="H75" s="166">
        <v>823</v>
      </c>
      <c r="I75" s="181">
        <f t="shared" si="32"/>
        <v>-0.49847653869591713</v>
      </c>
      <c r="J75" s="165">
        <f t="shared" si="31"/>
        <v>-818</v>
      </c>
      <c r="K75" s="167">
        <f t="shared" si="30"/>
        <v>3.3832850917166245E-4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284</v>
      </c>
      <c r="F76" s="166">
        <v>929</v>
      </c>
      <c r="G76" s="166">
        <v>203</v>
      </c>
      <c r="H76" s="166">
        <v>523</v>
      </c>
      <c r="I76" s="181">
        <f t="shared" si="32"/>
        <v>1.5763546798029555</v>
      </c>
      <c r="J76" s="165">
        <f t="shared" si="31"/>
        <v>320</v>
      </c>
      <c r="K76" s="167">
        <f t="shared" si="30"/>
        <v>2.1500098456473811E-4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3797</v>
      </c>
      <c r="E77" s="171">
        <f t="shared" si="34"/>
        <v>16108</v>
      </c>
      <c r="F77" s="171">
        <f t="shared" si="34"/>
        <v>26179</v>
      </c>
      <c r="G77" s="171">
        <f t="shared" si="34"/>
        <v>29180</v>
      </c>
      <c r="H77" s="171">
        <f t="shared" si="34"/>
        <v>20885</v>
      </c>
      <c r="I77" s="182">
        <f t="shared" si="32"/>
        <v>-0.28427004797806721</v>
      </c>
      <c r="J77" s="170">
        <f>H77-G77</f>
        <v>-8295</v>
      </c>
      <c r="K77" s="172">
        <f t="shared" si="30"/>
        <v>8.585651171385383E-3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85300</v>
      </c>
      <c r="E79" s="178">
        <f t="shared" si="35"/>
        <v>319384</v>
      </c>
      <c r="F79" s="178">
        <f t="shared" si="35"/>
        <v>367814</v>
      </c>
      <c r="G79" s="178">
        <f t="shared" si="35"/>
        <v>425017</v>
      </c>
      <c r="H79" s="178">
        <f t="shared" si="35"/>
        <v>424894</v>
      </c>
      <c r="I79" s="179">
        <f>IFERROR(H79/G79-1,"-")</f>
        <v>-2.8940018869838546E-4</v>
      </c>
      <c r="J79" s="178">
        <f>H79-G79</f>
        <v>-123</v>
      </c>
      <c r="K79" s="179">
        <f t="shared" ref="K79:K91" si="36">H79/H$9</f>
        <v>0.17467041746778172</v>
      </c>
    </row>
    <row r="80" spans="2:11" x14ac:dyDescent="0.25">
      <c r="B80" s="161" t="s">
        <v>99</v>
      </c>
      <c r="C80" s="162">
        <v>40712</v>
      </c>
      <c r="D80" s="162">
        <v>51558</v>
      </c>
      <c r="E80" s="162">
        <v>160048</v>
      </c>
      <c r="F80" s="162">
        <v>167037</v>
      </c>
      <c r="G80" s="162">
        <v>174809</v>
      </c>
      <c r="H80" s="162">
        <v>179196</v>
      </c>
      <c r="I80" s="180">
        <f>IFERROR(H80/G80-1,"-")</f>
        <v>2.5095961878393025E-2</v>
      </c>
      <c r="J80" s="161">
        <f t="shared" ref="J80:J90" si="37">H80-G80</f>
        <v>4387</v>
      </c>
      <c r="K80" s="163">
        <f t="shared" si="36"/>
        <v>7.3665996998208055E-2</v>
      </c>
    </row>
    <row r="81" spans="2:11" x14ac:dyDescent="0.25">
      <c r="B81" s="165" t="s">
        <v>105</v>
      </c>
      <c r="C81" s="166">
        <v>6804</v>
      </c>
      <c r="D81" s="166">
        <v>19409</v>
      </c>
      <c r="E81" s="166">
        <v>39526</v>
      </c>
      <c r="F81" s="166">
        <v>35133</v>
      </c>
      <c r="G81" s="166">
        <v>44104</v>
      </c>
      <c r="H81" s="166">
        <v>38727</v>
      </c>
      <c r="I81" s="181">
        <f>IFERROR(H81/G81-1,"-")</f>
        <v>-0.12191637946671507</v>
      </c>
      <c r="J81" s="165">
        <f t="shared" si="37"/>
        <v>-5377</v>
      </c>
      <c r="K81" s="167">
        <f t="shared" si="36"/>
        <v>1.5920350151507865E-2</v>
      </c>
    </row>
    <row r="82" spans="2:11" x14ac:dyDescent="0.25">
      <c r="B82" s="165" t="s">
        <v>102</v>
      </c>
      <c r="C82" s="166">
        <v>33908</v>
      </c>
      <c r="D82" s="166">
        <v>32149</v>
      </c>
      <c r="E82" s="166">
        <v>120522</v>
      </c>
      <c r="F82" s="166">
        <v>131904</v>
      </c>
      <c r="G82" s="166">
        <v>130705</v>
      </c>
      <c r="H82" s="166">
        <v>140469</v>
      </c>
      <c r="I82" s="181">
        <f>IFERROR(H82/G82-1,"-")</f>
        <v>7.4702574499827756E-2</v>
      </c>
      <c r="J82" s="165">
        <f t="shared" si="37"/>
        <v>9764</v>
      </c>
      <c r="K82" s="167">
        <f t="shared" si="36"/>
        <v>5.7745646846700187E-2</v>
      </c>
    </row>
    <row r="83" spans="2:11" x14ac:dyDescent="0.25">
      <c r="B83" s="161" t="s">
        <v>109</v>
      </c>
      <c r="C83" s="162">
        <v>75507</v>
      </c>
      <c r="D83" s="162">
        <v>33742</v>
      </c>
      <c r="E83" s="162">
        <v>159336</v>
      </c>
      <c r="F83" s="162">
        <v>200777</v>
      </c>
      <c r="G83" s="162">
        <v>250208</v>
      </c>
      <c r="H83" s="162">
        <v>245698</v>
      </c>
      <c r="I83" s="180">
        <f>IFERROR(H83/G83-1,"-")</f>
        <v>-1.8025003197339795E-2</v>
      </c>
      <c r="J83" s="161">
        <f t="shared" si="37"/>
        <v>-4510</v>
      </c>
      <c r="K83" s="163">
        <f t="shared" si="36"/>
        <v>0.10100442046957366</v>
      </c>
    </row>
    <row r="84" spans="2:11" x14ac:dyDescent="0.25">
      <c r="B84" s="165" t="s">
        <v>112</v>
      </c>
      <c r="C84" s="166">
        <v>14988</v>
      </c>
      <c r="D84" s="166">
        <v>2518</v>
      </c>
      <c r="E84" s="166">
        <v>32465</v>
      </c>
      <c r="F84" s="166">
        <v>42613</v>
      </c>
      <c r="G84" s="166">
        <v>53396</v>
      </c>
      <c r="H84" s="166">
        <v>56193</v>
      </c>
      <c r="I84" s="181">
        <f t="shared" ref="I84:I91" si="38">IFERROR(H84/G84-1,"-")</f>
        <v>5.2382200913926091E-2</v>
      </c>
      <c r="J84" s="165">
        <f t="shared" si="37"/>
        <v>2797</v>
      </c>
      <c r="K84" s="167">
        <f t="shared" si="36"/>
        <v>2.3100478634122998E-2</v>
      </c>
    </row>
    <row r="85" spans="2:11" x14ac:dyDescent="0.25">
      <c r="B85" s="165" t="s">
        <v>115</v>
      </c>
      <c r="C85" s="166">
        <v>28410</v>
      </c>
      <c r="D85" s="166">
        <v>7487</v>
      </c>
      <c r="E85" s="166">
        <v>51981</v>
      </c>
      <c r="F85" s="166">
        <v>62476</v>
      </c>
      <c r="G85" s="166">
        <v>70967</v>
      </c>
      <c r="H85" s="166">
        <v>67629</v>
      </c>
      <c r="I85" s="181">
        <f t="shared" si="38"/>
        <v>-4.7035946284892938E-2</v>
      </c>
      <c r="J85" s="165">
        <f t="shared" si="37"/>
        <v>-3338</v>
      </c>
      <c r="K85" s="167">
        <f t="shared" si="36"/>
        <v>2.7801723872138955E-2</v>
      </c>
    </row>
    <row r="86" spans="2:11" x14ac:dyDescent="0.25">
      <c r="B86" s="165" t="s">
        <v>118</v>
      </c>
      <c r="C86" s="166">
        <v>5054</v>
      </c>
      <c r="D86" s="166">
        <v>6161</v>
      </c>
      <c r="E86" s="166">
        <v>14878</v>
      </c>
      <c r="F86" s="166">
        <v>19882</v>
      </c>
      <c r="G86" s="166">
        <v>31004</v>
      </c>
      <c r="H86" s="166">
        <v>27502</v>
      </c>
      <c r="I86" s="181">
        <f t="shared" si="38"/>
        <v>-0.11295316733324734</v>
      </c>
      <c r="J86" s="165">
        <f t="shared" si="37"/>
        <v>-3502</v>
      </c>
      <c r="K86" s="167">
        <f t="shared" si="36"/>
        <v>1.1305845272465444E-2</v>
      </c>
    </row>
    <row r="87" spans="2:11" x14ac:dyDescent="0.25">
      <c r="B87" s="165" t="s">
        <v>125</v>
      </c>
      <c r="C87" s="166">
        <v>1174</v>
      </c>
      <c r="D87" s="166">
        <v>702</v>
      </c>
      <c r="E87" s="166">
        <v>3235</v>
      </c>
      <c r="F87" s="166">
        <v>3449</v>
      </c>
      <c r="G87" s="166">
        <v>6719</v>
      </c>
      <c r="H87" s="166">
        <v>6866</v>
      </c>
      <c r="I87" s="181">
        <f t="shared" si="38"/>
        <v>2.1878255692811432E-2</v>
      </c>
      <c r="J87" s="165">
        <f t="shared" si="37"/>
        <v>147</v>
      </c>
      <c r="K87" s="167">
        <f t="shared" si="36"/>
        <v>2.8225559465038085E-3</v>
      </c>
    </row>
    <row r="88" spans="2:11" x14ac:dyDescent="0.25">
      <c r="B88" s="165" t="s">
        <v>121</v>
      </c>
      <c r="C88" s="166">
        <v>993</v>
      </c>
      <c r="D88" s="166">
        <v>940</v>
      </c>
      <c r="E88" s="166">
        <v>2928</v>
      </c>
      <c r="F88" s="166">
        <v>3211</v>
      </c>
      <c r="G88" s="166">
        <v>4342</v>
      </c>
      <c r="H88" s="166">
        <v>4247</v>
      </c>
      <c r="I88" s="181">
        <f t="shared" si="38"/>
        <v>-2.1879318286503913E-2</v>
      </c>
      <c r="J88" s="165">
        <f t="shared" si="37"/>
        <v>-95</v>
      </c>
      <c r="K88" s="167">
        <f t="shared" si="36"/>
        <v>1.7459066566853591E-3</v>
      </c>
    </row>
    <row r="89" spans="2:11" x14ac:dyDescent="0.25">
      <c r="B89" s="165" t="s">
        <v>130</v>
      </c>
      <c r="C89" s="166">
        <v>1688</v>
      </c>
      <c r="D89" s="166">
        <v>113</v>
      </c>
      <c r="E89" s="166">
        <v>1856</v>
      </c>
      <c r="F89" s="166">
        <v>2471</v>
      </c>
      <c r="G89" s="166">
        <v>2464</v>
      </c>
      <c r="H89" s="166">
        <v>2549</v>
      </c>
      <c r="I89" s="181">
        <f t="shared" si="38"/>
        <v>3.4496753246753276E-2</v>
      </c>
      <c r="J89" s="165">
        <f t="shared" si="37"/>
        <v>85</v>
      </c>
      <c r="K89" s="167">
        <f t="shared" si="36"/>
        <v>1.0478728674101672E-3</v>
      </c>
    </row>
    <row r="90" spans="2:11" x14ac:dyDescent="0.25">
      <c r="B90" s="165" t="s">
        <v>133</v>
      </c>
      <c r="C90" s="166">
        <v>2253</v>
      </c>
      <c r="D90" s="166">
        <v>219</v>
      </c>
      <c r="E90" s="166">
        <v>1540</v>
      </c>
      <c r="F90" s="166">
        <v>2515</v>
      </c>
      <c r="G90" s="166">
        <v>2950</v>
      </c>
      <c r="H90" s="166">
        <v>2101</v>
      </c>
      <c r="I90" s="181">
        <f t="shared" si="38"/>
        <v>-0.28779661016949154</v>
      </c>
      <c r="J90" s="165">
        <f t="shared" si="37"/>
        <v>-849</v>
      </c>
      <c r="K90" s="167">
        <f t="shared" si="36"/>
        <v>8.6370376399716019E-4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15602</v>
      </c>
      <c r="E91" s="171">
        <f t="shared" si="40"/>
        <v>50453</v>
      </c>
      <c r="F91" s="171">
        <f t="shared" si="40"/>
        <v>64160</v>
      </c>
      <c r="G91" s="171">
        <f t="shared" si="40"/>
        <v>78366</v>
      </c>
      <c r="H91" s="171">
        <f t="shared" si="40"/>
        <v>78611</v>
      </c>
      <c r="I91" s="182">
        <f t="shared" si="38"/>
        <v>3.1263558175740336E-3</v>
      </c>
      <c r="J91" s="170">
        <f>H91-G91</f>
        <v>245</v>
      </c>
      <c r="K91" s="172">
        <f t="shared" si="36"/>
        <v>3.2316333456249763E-2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14230</v>
      </c>
      <c r="E93" s="178">
        <f t="shared" si="41"/>
        <v>28946</v>
      </c>
      <c r="F93" s="178">
        <f t="shared" si="41"/>
        <v>35023</v>
      </c>
      <c r="G93" s="178">
        <f t="shared" si="41"/>
        <v>33791</v>
      </c>
      <c r="H93" s="178">
        <f t="shared" si="41"/>
        <v>31909</v>
      </c>
      <c r="I93" s="179">
        <f>IFERROR(H93/G93-1,"-")</f>
        <v>-5.5695303483175973E-2</v>
      </c>
      <c r="J93" s="178">
        <f>H93-G93</f>
        <v>-1882</v>
      </c>
      <c r="K93" s="179">
        <f t="shared" ref="K93:K105" si="42">H93/H$9</f>
        <v>1.3117526608941164E-2</v>
      </c>
    </row>
    <row r="94" spans="2:11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1">
        <f t="shared" ref="J94:J104" si="43">H94-G94</f>
        <v>-1253</v>
      </c>
      <c r="K94" s="163">
        <f t="shared" si="42"/>
        <v>7.8477414824872863E-3</v>
      </c>
    </row>
    <row r="95" spans="2:11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5">
        <f t="shared" si="43"/>
        <v>-68</v>
      </c>
      <c r="K95" s="167">
        <f t="shared" si="42"/>
        <v>2.5537019428607134E-3</v>
      </c>
    </row>
    <row r="96" spans="2:11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5">
        <f t="shared" si="43"/>
        <v>-1185</v>
      </c>
      <c r="K96" s="167">
        <f t="shared" si="42"/>
        <v>5.2940395396265721E-3</v>
      </c>
    </row>
    <row r="97" spans="2:11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1">
        <f t="shared" si="43"/>
        <v>-629</v>
      </c>
      <c r="K97" s="163">
        <f t="shared" si="42"/>
        <v>5.2697851264538777E-3</v>
      </c>
    </row>
    <row r="98" spans="2:11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44">IFERROR(H98/G98-1,"-")</f>
        <v>-0.15542228885557219</v>
      </c>
      <c r="J98" s="165">
        <f t="shared" si="43"/>
        <v>-311</v>
      </c>
      <c r="K98" s="167">
        <f t="shared" si="42"/>
        <v>6.947450552856738E-4</v>
      </c>
    </row>
    <row r="99" spans="2:11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44"/>
        <v>-0.12093379257558357</v>
      </c>
      <c r="J99" s="165">
        <f t="shared" si="43"/>
        <v>-316</v>
      </c>
      <c r="K99" s="167">
        <f t="shared" si="42"/>
        <v>9.4427774674035075E-4</v>
      </c>
    </row>
    <row r="100" spans="2:11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44"/>
        <v>-4.1041482789055617E-2</v>
      </c>
      <c r="J100" s="165">
        <f t="shared" si="43"/>
        <v>-93</v>
      </c>
      <c r="K100" s="167">
        <f t="shared" si="42"/>
        <v>8.9330236990282203E-4</v>
      </c>
    </row>
    <row r="101" spans="2:11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44"/>
        <v>-7.9744816586921896E-3</v>
      </c>
      <c r="J101" s="165">
        <f t="shared" si="43"/>
        <v>-5</v>
      </c>
      <c r="K101" s="167">
        <f t="shared" si="42"/>
        <v>2.5569906768502313E-4</v>
      </c>
    </row>
    <row r="102" spans="2:11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44"/>
        <v>-2.9684601113172504E-2</v>
      </c>
      <c r="J102" s="165">
        <f t="shared" si="43"/>
        <v>-16</v>
      </c>
      <c r="K102" s="167">
        <f t="shared" si="42"/>
        <v>2.1500098456473811E-4</v>
      </c>
    </row>
    <row r="103" spans="2:11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44"/>
        <v>-4.9689440993788803E-2</v>
      </c>
      <c r="J103" s="165">
        <f t="shared" si="43"/>
        <v>-8</v>
      </c>
      <c r="K103" s="167">
        <f t="shared" si="42"/>
        <v>6.2897037549531414E-5</v>
      </c>
    </row>
    <row r="104" spans="2:11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44"/>
        <v>-0.44194756554307113</v>
      </c>
      <c r="J104" s="165">
        <f t="shared" si="43"/>
        <v>-118</v>
      </c>
      <c r="K104" s="167">
        <f t="shared" si="42"/>
        <v>6.1252670554772423E-5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1792</v>
      </c>
      <c r="E105" s="171">
        <f t="shared" si="46"/>
        <v>3475</v>
      </c>
      <c r="F105" s="171">
        <f t="shared" si="46"/>
        <v>4596</v>
      </c>
      <c r="G105" s="171">
        <f t="shared" si="46"/>
        <v>4974</v>
      </c>
      <c r="H105" s="171">
        <f t="shared" si="46"/>
        <v>5212</v>
      </c>
      <c r="I105" s="182">
        <f t="shared" si="44"/>
        <v>4.7848813831925963E-2</v>
      </c>
      <c r="J105" s="170">
        <f>H105-G105</f>
        <v>238</v>
      </c>
      <c r="K105" s="172">
        <f t="shared" si="42"/>
        <v>2.1426101941709659E-3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40119</v>
      </c>
      <c r="E107" s="178">
        <f t="shared" si="47"/>
        <v>91892</v>
      </c>
      <c r="F107" s="178">
        <f t="shared" si="47"/>
        <v>130179</v>
      </c>
      <c r="G107" s="178">
        <f t="shared" si="47"/>
        <v>120964</v>
      </c>
      <c r="H107" s="178">
        <f t="shared" si="47"/>
        <v>134965</v>
      </c>
      <c r="I107" s="179">
        <f>IFERROR(H107/G107-1,"-")</f>
        <v>0.11574518038424664</v>
      </c>
      <c r="J107" s="178">
        <f>H107-G107</f>
        <v>14001</v>
      </c>
      <c r="K107" s="179">
        <f t="shared" ref="K107:K119" si="48">H107/H$9</f>
        <v>5.5482997861911812E-2</v>
      </c>
    </row>
    <row r="108" spans="2:11" x14ac:dyDescent="0.25">
      <c r="B108" s="161" t="s">
        <v>99</v>
      </c>
      <c r="C108" s="162">
        <v>5441</v>
      </c>
      <c r="D108" s="162">
        <v>23621</v>
      </c>
      <c r="E108" s="162">
        <v>20119</v>
      </c>
      <c r="F108" s="162">
        <v>27482</v>
      </c>
      <c r="G108" s="162">
        <v>25067</v>
      </c>
      <c r="H108" s="162">
        <v>29902</v>
      </c>
      <c r="I108" s="180">
        <f>IFERROR(H108/G108-1,"-")</f>
        <v>0.19288307336338617</v>
      </c>
      <c r="J108" s="161">
        <f t="shared" ref="J108:J118" si="49">H108-G108</f>
        <v>4835</v>
      </c>
      <c r="K108" s="163">
        <f t="shared" si="48"/>
        <v>1.229246546932084E-2</v>
      </c>
    </row>
    <row r="109" spans="2:11" x14ac:dyDescent="0.25">
      <c r="B109" s="165" t="s">
        <v>105</v>
      </c>
      <c r="C109" s="166">
        <v>273</v>
      </c>
      <c r="D109" s="166">
        <v>14663</v>
      </c>
      <c r="E109" s="166">
        <v>5588</v>
      </c>
      <c r="F109" s="166">
        <v>10100</v>
      </c>
      <c r="G109" s="166">
        <v>6918</v>
      </c>
      <c r="H109" s="166">
        <v>10796</v>
      </c>
      <c r="I109" s="181">
        <f>IFERROR(H109/G109-1,"-")</f>
        <v>0.560566637756577</v>
      </c>
      <c r="J109" s="165">
        <f t="shared" si="49"/>
        <v>3878</v>
      </c>
      <c r="K109" s="167">
        <f t="shared" si="48"/>
        <v>4.4381465188545171E-3</v>
      </c>
    </row>
    <row r="110" spans="2:11" x14ac:dyDescent="0.25">
      <c r="B110" s="165" t="s">
        <v>102</v>
      </c>
      <c r="C110" s="166">
        <v>5168</v>
      </c>
      <c r="D110" s="166">
        <v>8958</v>
      </c>
      <c r="E110" s="166">
        <v>14531</v>
      </c>
      <c r="F110" s="166">
        <v>17382</v>
      </c>
      <c r="G110" s="166">
        <v>18149</v>
      </c>
      <c r="H110" s="166">
        <v>19106</v>
      </c>
      <c r="I110" s="181">
        <f>IFERROR(H110/G110-1,"-")</f>
        <v>5.2730177971238135E-2</v>
      </c>
      <c r="J110" s="165">
        <f t="shared" si="49"/>
        <v>957</v>
      </c>
      <c r="K110" s="167">
        <f t="shared" si="48"/>
        <v>7.8543189504663227E-3</v>
      </c>
    </row>
    <row r="111" spans="2:11" x14ac:dyDescent="0.25">
      <c r="B111" s="161" t="s">
        <v>109</v>
      </c>
      <c r="C111" s="162">
        <v>17186</v>
      </c>
      <c r="D111" s="162">
        <v>16498</v>
      </c>
      <c r="E111" s="162">
        <v>71773</v>
      </c>
      <c r="F111" s="162">
        <v>102697</v>
      </c>
      <c r="G111" s="162">
        <v>95897</v>
      </c>
      <c r="H111" s="162">
        <v>105063</v>
      </c>
      <c r="I111" s="180">
        <f>IFERROR(H111/G111-1,"-")</f>
        <v>9.5581717884813955E-2</v>
      </c>
      <c r="J111" s="161">
        <f t="shared" si="49"/>
        <v>9166</v>
      </c>
      <c r="K111" s="163">
        <f t="shared" si="48"/>
        <v>4.3190532392590977E-2</v>
      </c>
    </row>
    <row r="112" spans="2:11" x14ac:dyDescent="0.25">
      <c r="B112" s="165" t="s">
        <v>112</v>
      </c>
      <c r="C112" s="166">
        <v>9701</v>
      </c>
      <c r="D112" s="166">
        <v>2558</v>
      </c>
      <c r="E112" s="166">
        <v>41536</v>
      </c>
      <c r="F112" s="166">
        <v>67050</v>
      </c>
      <c r="G112" s="166">
        <v>59434</v>
      </c>
      <c r="H112" s="166">
        <v>63312</v>
      </c>
      <c r="I112" s="181">
        <f t="shared" ref="I112:I119" si="50">IFERROR(H112/G112-1,"-")</f>
        <v>6.5248847461049309E-2</v>
      </c>
      <c r="J112" s="165">
        <f t="shared" si="49"/>
        <v>3878</v>
      </c>
      <c r="K112" s="167">
        <f t="shared" si="48"/>
        <v>2.6027040793045315E-2</v>
      </c>
    </row>
    <row r="113" spans="2:11" x14ac:dyDescent="0.25">
      <c r="B113" s="165" t="s">
        <v>115</v>
      </c>
      <c r="C113" s="166">
        <v>1353</v>
      </c>
      <c r="D113" s="166">
        <v>4023</v>
      </c>
      <c r="E113" s="166">
        <v>3443</v>
      </c>
      <c r="F113" s="166">
        <v>4626</v>
      </c>
      <c r="G113" s="166">
        <v>4236</v>
      </c>
      <c r="H113" s="166">
        <v>4808</v>
      </c>
      <c r="I113" s="181">
        <f t="shared" si="50"/>
        <v>0.13503305004721433</v>
      </c>
      <c r="J113" s="165">
        <f t="shared" si="49"/>
        <v>572</v>
      </c>
      <c r="K113" s="167">
        <f t="shared" si="48"/>
        <v>1.9765291277003077E-3</v>
      </c>
    </row>
    <row r="114" spans="2:11" x14ac:dyDescent="0.25">
      <c r="B114" s="165" t="s">
        <v>118</v>
      </c>
      <c r="C114" s="166">
        <v>895</v>
      </c>
      <c r="D114" s="166">
        <v>3021</v>
      </c>
      <c r="E114" s="166">
        <v>4452</v>
      </c>
      <c r="F114" s="166">
        <v>8384</v>
      </c>
      <c r="G114" s="166">
        <v>6677</v>
      </c>
      <c r="H114" s="166">
        <v>8316</v>
      </c>
      <c r="I114" s="181">
        <f t="shared" si="50"/>
        <v>0.2454695222405272</v>
      </c>
      <c r="J114" s="165">
        <f t="shared" si="49"/>
        <v>1639</v>
      </c>
      <c r="K114" s="167">
        <f t="shared" si="48"/>
        <v>3.4186389821039428E-3</v>
      </c>
    </row>
    <row r="115" spans="2:11" x14ac:dyDescent="0.25">
      <c r="B115" s="165" t="s">
        <v>125</v>
      </c>
      <c r="C115" s="166">
        <v>429</v>
      </c>
      <c r="D115" s="166">
        <v>1119</v>
      </c>
      <c r="E115" s="166">
        <v>3705</v>
      </c>
      <c r="F115" s="166">
        <v>3200</v>
      </c>
      <c r="G115" s="166">
        <v>3495</v>
      </c>
      <c r="H115" s="166">
        <v>4001</v>
      </c>
      <c r="I115" s="181">
        <f t="shared" si="50"/>
        <v>0.14477825464949934</v>
      </c>
      <c r="J115" s="165">
        <f t="shared" si="49"/>
        <v>506</v>
      </c>
      <c r="K115" s="167">
        <f t="shared" si="48"/>
        <v>1.644778086507681E-3</v>
      </c>
    </row>
    <row r="116" spans="2:11" x14ac:dyDescent="0.25">
      <c r="B116" s="165" t="s">
        <v>121</v>
      </c>
      <c r="C116" s="166">
        <v>623</v>
      </c>
      <c r="D116" s="166">
        <v>1529</v>
      </c>
      <c r="E116" s="166">
        <v>2714</v>
      </c>
      <c r="F116" s="166">
        <v>3093</v>
      </c>
      <c r="G116" s="166">
        <v>2720</v>
      </c>
      <c r="H116" s="166">
        <v>2740</v>
      </c>
      <c r="I116" s="181">
        <f t="shared" si="50"/>
        <v>7.3529411764705621E-3</v>
      </c>
      <c r="J116" s="165">
        <f t="shared" si="49"/>
        <v>20</v>
      </c>
      <c r="K116" s="167">
        <f t="shared" si="48"/>
        <v>1.1263913914099091E-3</v>
      </c>
    </row>
    <row r="117" spans="2:11" x14ac:dyDescent="0.25">
      <c r="B117" s="165" t="s">
        <v>130</v>
      </c>
      <c r="C117" s="166">
        <v>206</v>
      </c>
      <c r="D117" s="166">
        <v>31</v>
      </c>
      <c r="E117" s="166">
        <v>433</v>
      </c>
      <c r="F117" s="166">
        <v>739</v>
      </c>
      <c r="G117" s="166">
        <v>822</v>
      </c>
      <c r="H117" s="166">
        <v>810</v>
      </c>
      <c r="I117" s="181">
        <f t="shared" si="50"/>
        <v>-1.4598540145985384E-2</v>
      </c>
      <c r="J117" s="165">
        <f t="shared" si="49"/>
        <v>-12</v>
      </c>
      <c r="K117" s="167">
        <f t="shared" si="48"/>
        <v>3.3298431643869576E-4</v>
      </c>
    </row>
    <row r="118" spans="2:11" x14ac:dyDescent="0.25">
      <c r="B118" s="165" t="s">
        <v>133</v>
      </c>
      <c r="C118" s="166">
        <v>526</v>
      </c>
      <c r="D118" s="166">
        <v>17</v>
      </c>
      <c r="E118" s="166">
        <v>628</v>
      </c>
      <c r="F118" s="166">
        <v>383</v>
      </c>
      <c r="G118" s="166">
        <v>1041</v>
      </c>
      <c r="H118" s="166">
        <v>664</v>
      </c>
      <c r="I118" s="181">
        <f t="shared" si="50"/>
        <v>-0.3621517771373679</v>
      </c>
      <c r="J118" s="165">
        <f t="shared" si="49"/>
        <v>-377</v>
      </c>
      <c r="K118" s="167">
        <f t="shared" si="48"/>
        <v>2.7296492112999254E-4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4200</v>
      </c>
      <c r="E119" s="171">
        <f t="shared" si="52"/>
        <v>14862</v>
      </c>
      <c r="F119" s="171">
        <f t="shared" si="52"/>
        <v>15222</v>
      </c>
      <c r="G119" s="171">
        <f t="shared" si="52"/>
        <v>17472</v>
      </c>
      <c r="H119" s="171">
        <f t="shared" si="52"/>
        <v>20412</v>
      </c>
      <c r="I119" s="182">
        <f t="shared" si="50"/>
        <v>0.16826923076923084</v>
      </c>
      <c r="J119" s="170">
        <f>H119-G119</f>
        <v>2940</v>
      </c>
      <c r="K119" s="172">
        <f t="shared" si="48"/>
        <v>8.3912047742551333E-3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73201</v>
      </c>
      <c r="E121" s="178">
        <f t="shared" si="53"/>
        <v>122504</v>
      </c>
      <c r="F121" s="178">
        <f t="shared" si="53"/>
        <v>143386</v>
      </c>
      <c r="G121" s="178">
        <f t="shared" si="53"/>
        <v>147042</v>
      </c>
      <c r="H121" s="178">
        <f t="shared" si="53"/>
        <v>164634</v>
      </c>
      <c r="I121" s="179">
        <f>IFERROR(H121/G121-1,"-")</f>
        <v>0.11963928673440249</v>
      </c>
      <c r="J121" s="178">
        <f>H121-G121</f>
        <v>17592</v>
      </c>
      <c r="K121" s="179">
        <f t="shared" ref="K121:K133" si="54">H121/H$9</f>
        <v>6.7679678953787945E-2</v>
      </c>
    </row>
    <row r="122" spans="2:11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1">
        <f t="shared" ref="J122:J132" si="55">H122-G122</f>
        <v>13400</v>
      </c>
      <c r="K122" s="163">
        <f t="shared" si="54"/>
        <v>4.342526578109282E-2</v>
      </c>
    </row>
    <row r="123" spans="2:11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5">
        <f t="shared" si="55"/>
        <v>11239</v>
      </c>
      <c r="K123" s="167">
        <f t="shared" si="54"/>
        <v>2.2702952913140013E-2</v>
      </c>
    </row>
    <row r="124" spans="2:11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5">
        <f t="shared" si="55"/>
        <v>2161</v>
      </c>
      <c r="K124" s="167">
        <f t="shared" si="54"/>
        <v>2.072231286795281E-2</v>
      </c>
    </row>
    <row r="125" spans="2:11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1">
        <f t="shared" si="55"/>
        <v>4192</v>
      </c>
      <c r="K125" s="163">
        <f t="shared" si="54"/>
        <v>2.4254413172695121E-2</v>
      </c>
    </row>
    <row r="126" spans="2:11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56">IFERROR(H126/G126-1,"-")</f>
        <v>-8.0385368056600903E-2</v>
      </c>
      <c r="J126" s="165">
        <f t="shared" si="55"/>
        <v>-534</v>
      </c>
      <c r="K126" s="167">
        <f t="shared" si="54"/>
        <v>2.5113594927456693E-3</v>
      </c>
    </row>
    <row r="127" spans="2:11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56"/>
        <v>0.11367789089010705</v>
      </c>
      <c r="J127" s="165">
        <f t="shared" si="55"/>
        <v>871</v>
      </c>
      <c r="K127" s="167">
        <f t="shared" si="54"/>
        <v>3.5078458915696184E-3</v>
      </c>
    </row>
    <row r="128" spans="2:11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56"/>
        <v>9.7337407245744245E-2</v>
      </c>
      <c r="J128" s="165">
        <f t="shared" si="55"/>
        <v>446</v>
      </c>
      <c r="K128" s="167">
        <f t="shared" si="54"/>
        <v>2.0669693124120521E-3</v>
      </c>
    </row>
    <row r="129" spans="2:11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56"/>
        <v>7.8853046594982157E-2</v>
      </c>
      <c r="J129" s="165">
        <f t="shared" si="55"/>
        <v>110</v>
      </c>
      <c r="K129" s="167">
        <f t="shared" si="54"/>
        <v>6.1869308177807045E-4</v>
      </c>
    </row>
    <row r="130" spans="2:11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56"/>
        <v>0.15580985915492951</v>
      </c>
      <c r="J130" s="165">
        <f t="shared" si="55"/>
        <v>177</v>
      </c>
      <c r="K130" s="167">
        <f t="shared" si="54"/>
        <v>5.3976346602963889E-4</v>
      </c>
    </row>
    <row r="131" spans="2:11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56"/>
        <v>-0.21792035398230092</v>
      </c>
      <c r="J131" s="165">
        <f t="shared" si="55"/>
        <v>-197</v>
      </c>
      <c r="K131" s="167">
        <f t="shared" si="54"/>
        <v>2.9064186632365172E-4</v>
      </c>
    </row>
    <row r="132" spans="2:11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56"/>
        <v>3.8827838827838912E-2</v>
      </c>
      <c r="J132" s="165">
        <f t="shared" si="55"/>
        <v>53</v>
      </c>
      <c r="K132" s="167">
        <f t="shared" si="54"/>
        <v>5.8292809964206242E-4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16713</v>
      </c>
      <c r="E133" s="171">
        <f t="shared" si="58"/>
        <v>28740</v>
      </c>
      <c r="F133" s="171">
        <f t="shared" si="58"/>
        <v>30547</v>
      </c>
      <c r="G133" s="171">
        <f t="shared" si="58"/>
        <v>31121</v>
      </c>
      <c r="H133" s="171">
        <f t="shared" si="58"/>
        <v>34387</v>
      </c>
      <c r="I133" s="182">
        <f t="shared" si="56"/>
        <v>0.10494521384274291</v>
      </c>
      <c r="J133" s="170">
        <f>H133-G133</f>
        <v>3266</v>
      </c>
      <c r="K133" s="172">
        <f t="shared" si="54"/>
        <v>1.4136211962194358E-2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35882</v>
      </c>
      <c r="E135" s="178">
        <f t="shared" si="59"/>
        <v>119890</v>
      </c>
      <c r="F135" s="178">
        <f t="shared" si="59"/>
        <v>130450</v>
      </c>
      <c r="G135" s="178">
        <f t="shared" si="59"/>
        <v>138513</v>
      </c>
      <c r="H135" s="178">
        <f t="shared" si="59"/>
        <v>132273</v>
      </c>
      <c r="I135" s="179">
        <f>IFERROR(H135/G135-1,"-")</f>
        <v>-4.5049923111910029E-2</v>
      </c>
      <c r="J135" s="178">
        <f>H135-G135</f>
        <v>-6240</v>
      </c>
      <c r="K135" s="179">
        <f t="shared" ref="K135:K147" si="60">H135/H$9</f>
        <v>5.4376338874439011E-2</v>
      </c>
    </row>
    <row r="136" spans="2:11" x14ac:dyDescent="0.25">
      <c r="B136" s="161" t="s">
        <v>99</v>
      </c>
      <c r="C136" s="162">
        <v>1887</v>
      </c>
      <c r="D136" s="162">
        <v>19613</v>
      </c>
      <c r="E136" s="162">
        <v>11190</v>
      </c>
      <c r="F136" s="162">
        <v>13806</v>
      </c>
      <c r="G136" s="162">
        <v>11011</v>
      </c>
      <c r="H136" s="162">
        <v>10175</v>
      </c>
      <c r="I136" s="180">
        <f>IFERROR(H136/G136-1,"-")</f>
        <v>-7.5924075924075907E-2</v>
      </c>
      <c r="J136" s="161">
        <f t="shared" ref="J136:J146" si="61">H136-G136</f>
        <v>-836</v>
      </c>
      <c r="K136" s="163">
        <f t="shared" si="60"/>
        <v>4.1828585429181837E-3</v>
      </c>
    </row>
    <row r="137" spans="2:11" x14ac:dyDescent="0.25">
      <c r="B137" s="165" t="s">
        <v>105</v>
      </c>
      <c r="C137" s="166">
        <v>1146</v>
      </c>
      <c r="D137" s="166">
        <v>16017</v>
      </c>
      <c r="E137" s="166">
        <v>7520</v>
      </c>
      <c r="F137" s="166">
        <v>8919</v>
      </c>
      <c r="G137" s="166">
        <v>7092</v>
      </c>
      <c r="H137" s="166">
        <v>5739</v>
      </c>
      <c r="I137" s="181">
        <f>IFERROR(H137/G137-1,"-")</f>
        <v>-0.19077834179357023</v>
      </c>
      <c r="J137" s="165">
        <f t="shared" si="61"/>
        <v>-1353</v>
      </c>
      <c r="K137" s="167">
        <f t="shared" si="60"/>
        <v>2.3592555457304628E-3</v>
      </c>
    </row>
    <row r="138" spans="2:11" x14ac:dyDescent="0.25">
      <c r="B138" s="165" t="s">
        <v>102</v>
      </c>
      <c r="C138" s="166">
        <v>741</v>
      </c>
      <c r="D138" s="166">
        <v>3596</v>
      </c>
      <c r="E138" s="166">
        <v>3670</v>
      </c>
      <c r="F138" s="166">
        <v>4887</v>
      </c>
      <c r="G138" s="166">
        <v>3919</v>
      </c>
      <c r="H138" s="166">
        <v>4436</v>
      </c>
      <c r="I138" s="181">
        <f>IFERROR(H138/G138-1,"-")</f>
        <v>0.13192140852258238</v>
      </c>
      <c r="J138" s="165">
        <f t="shared" si="61"/>
        <v>517</v>
      </c>
      <c r="K138" s="167">
        <f t="shared" si="60"/>
        <v>1.8236029971877214E-3</v>
      </c>
    </row>
    <row r="139" spans="2:11" x14ac:dyDescent="0.25">
      <c r="B139" s="161" t="s">
        <v>109</v>
      </c>
      <c r="C139" s="162">
        <v>37400</v>
      </c>
      <c r="D139" s="162">
        <v>16269</v>
      </c>
      <c r="E139" s="162">
        <v>108700</v>
      </c>
      <c r="F139" s="162">
        <v>116644</v>
      </c>
      <c r="G139" s="162">
        <v>127502</v>
      </c>
      <c r="H139" s="162">
        <v>122098</v>
      </c>
      <c r="I139" s="180">
        <f>IFERROR(H139/G139-1,"-")</f>
        <v>-4.2383648883939085E-2</v>
      </c>
      <c r="J139" s="161">
        <f t="shared" si="61"/>
        <v>-5404</v>
      </c>
      <c r="K139" s="163">
        <f t="shared" si="60"/>
        <v>5.019348033152083E-2</v>
      </c>
    </row>
    <row r="140" spans="2:11" x14ac:dyDescent="0.25">
      <c r="B140" s="165" t="s">
        <v>112</v>
      </c>
      <c r="C140" s="166">
        <v>15636</v>
      </c>
      <c r="D140" s="166">
        <v>853</v>
      </c>
      <c r="E140" s="166">
        <v>46052</v>
      </c>
      <c r="F140" s="166">
        <v>48816</v>
      </c>
      <c r="G140" s="166">
        <v>56589</v>
      </c>
      <c r="H140" s="166">
        <v>54942</v>
      </c>
      <c r="I140" s="181">
        <f t="shared" ref="I140:I147" si="62">IFERROR(H140/G140-1,"-")</f>
        <v>-2.9104596299634244E-2</v>
      </c>
      <c r="J140" s="165">
        <f t="shared" si="61"/>
        <v>-1647</v>
      </c>
      <c r="K140" s="167">
        <f t="shared" si="60"/>
        <v>2.2586202856512125E-2</v>
      </c>
    </row>
    <row r="141" spans="2:11" x14ac:dyDescent="0.25">
      <c r="B141" s="165" t="s">
        <v>115</v>
      </c>
      <c r="C141" s="166">
        <v>2675</v>
      </c>
      <c r="D141" s="166">
        <v>1834</v>
      </c>
      <c r="E141" s="166">
        <v>6940</v>
      </c>
      <c r="F141" s="166">
        <v>10252</v>
      </c>
      <c r="G141" s="166">
        <v>11260</v>
      </c>
      <c r="H141" s="166">
        <v>10770</v>
      </c>
      <c r="I141" s="181">
        <f t="shared" si="62"/>
        <v>-4.3516873889875685E-2</v>
      </c>
      <c r="J141" s="165">
        <f t="shared" si="61"/>
        <v>-490</v>
      </c>
      <c r="K141" s="167">
        <f t="shared" si="60"/>
        <v>4.4274581333885845E-3</v>
      </c>
    </row>
    <row r="142" spans="2:11" x14ac:dyDescent="0.25">
      <c r="B142" s="165" t="s">
        <v>118</v>
      </c>
      <c r="C142" s="166">
        <v>3097</v>
      </c>
      <c r="D142" s="166">
        <v>4650</v>
      </c>
      <c r="E142" s="166">
        <v>14157</v>
      </c>
      <c r="F142" s="166">
        <v>12563</v>
      </c>
      <c r="G142" s="166">
        <v>12979</v>
      </c>
      <c r="H142" s="166">
        <v>11092</v>
      </c>
      <c r="I142" s="181">
        <f t="shared" si="62"/>
        <v>-0.14538870483088062</v>
      </c>
      <c r="J142" s="165">
        <f t="shared" si="61"/>
        <v>-1887</v>
      </c>
      <c r="K142" s="167">
        <f t="shared" si="60"/>
        <v>4.5598296764666826E-3</v>
      </c>
    </row>
    <row r="143" spans="2:11" x14ac:dyDescent="0.25">
      <c r="B143" s="165" t="s">
        <v>125</v>
      </c>
      <c r="C143" s="166">
        <v>406</v>
      </c>
      <c r="D143" s="166">
        <v>260</v>
      </c>
      <c r="E143" s="166">
        <v>4854</v>
      </c>
      <c r="F143" s="166">
        <v>4103</v>
      </c>
      <c r="G143" s="166">
        <v>3054</v>
      </c>
      <c r="H143" s="166">
        <v>2739</v>
      </c>
      <c r="I143" s="181">
        <f t="shared" si="62"/>
        <v>-0.10314341846758346</v>
      </c>
      <c r="J143" s="165">
        <f t="shared" si="61"/>
        <v>-315</v>
      </c>
      <c r="K143" s="167">
        <f t="shared" si="60"/>
        <v>1.1259802996612192E-3</v>
      </c>
    </row>
    <row r="144" spans="2:11" x14ac:dyDescent="0.25">
      <c r="B144" s="165" t="s">
        <v>121</v>
      </c>
      <c r="C144" s="166">
        <v>671</v>
      </c>
      <c r="D144" s="166">
        <v>583</v>
      </c>
      <c r="E144" s="166">
        <v>2150</v>
      </c>
      <c r="F144" s="166">
        <v>2651</v>
      </c>
      <c r="G144" s="166">
        <v>3118</v>
      </c>
      <c r="H144" s="166">
        <v>2311</v>
      </c>
      <c r="I144" s="181">
        <f t="shared" si="62"/>
        <v>-0.25881975625400899</v>
      </c>
      <c r="J144" s="165">
        <f t="shared" si="61"/>
        <v>-807</v>
      </c>
      <c r="K144" s="167">
        <f t="shared" si="60"/>
        <v>9.5003303122200727E-4</v>
      </c>
    </row>
    <row r="145" spans="2:11" x14ac:dyDescent="0.25">
      <c r="B145" s="165" t="s">
        <v>130</v>
      </c>
      <c r="C145" s="166">
        <v>1581</v>
      </c>
      <c r="D145" s="166">
        <v>34</v>
      </c>
      <c r="E145" s="166">
        <v>1640</v>
      </c>
      <c r="F145" s="166">
        <v>1951</v>
      </c>
      <c r="G145" s="166">
        <v>1813</v>
      </c>
      <c r="H145" s="166">
        <v>2011</v>
      </c>
      <c r="I145" s="181">
        <f t="shared" si="62"/>
        <v>0.10921125206839499</v>
      </c>
      <c r="J145" s="165">
        <f t="shared" si="61"/>
        <v>198</v>
      </c>
      <c r="K145" s="167">
        <f t="shared" si="60"/>
        <v>8.2670550661508285E-4</v>
      </c>
    </row>
    <row r="146" spans="2:11" x14ac:dyDescent="0.25">
      <c r="B146" s="165" t="s">
        <v>133</v>
      </c>
      <c r="C146" s="166">
        <v>3277</v>
      </c>
      <c r="D146" s="166">
        <v>43</v>
      </c>
      <c r="E146" s="166">
        <v>735</v>
      </c>
      <c r="F146" s="166">
        <v>1305</v>
      </c>
      <c r="G146" s="166">
        <v>1162</v>
      </c>
      <c r="H146" s="166">
        <v>814</v>
      </c>
      <c r="I146" s="181">
        <f t="shared" si="62"/>
        <v>-0.29948364888123924</v>
      </c>
      <c r="J146" s="165">
        <f t="shared" si="61"/>
        <v>-348</v>
      </c>
      <c r="K146" s="167">
        <f t="shared" si="60"/>
        <v>3.3462868343345475E-4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8012</v>
      </c>
      <c r="E147" s="171">
        <f t="shared" si="64"/>
        <v>32172</v>
      </c>
      <c r="F147" s="171">
        <f t="shared" si="64"/>
        <v>35003</v>
      </c>
      <c r="G147" s="171">
        <f t="shared" si="64"/>
        <v>37527</v>
      </c>
      <c r="H147" s="171">
        <f t="shared" si="64"/>
        <v>37419</v>
      </c>
      <c r="I147" s="182">
        <f t="shared" si="62"/>
        <v>-2.8779278919177642E-3</v>
      </c>
      <c r="J147" s="170">
        <f>H147-G147</f>
        <v>-108</v>
      </c>
      <c r="K147" s="172">
        <f t="shared" si="60"/>
        <v>1.5382642144221673E-2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27327</v>
      </c>
      <c r="E149" s="178">
        <f t="shared" si="65"/>
        <v>60084</v>
      </c>
      <c r="F149" s="178">
        <f t="shared" si="65"/>
        <v>63322</v>
      </c>
      <c r="G149" s="178">
        <f t="shared" si="65"/>
        <v>67211</v>
      </c>
      <c r="H149" s="178">
        <f t="shared" si="65"/>
        <v>63669</v>
      </c>
      <c r="I149" s="179">
        <f>IFERROR(H149/G149-1,"-")</f>
        <v>-5.2699706893216902E-2</v>
      </c>
      <c r="J149" s="178">
        <f>H149-G149</f>
        <v>-3542</v>
      </c>
      <c r="K149" s="179">
        <f t="shared" ref="K149:K161" si="66">H149/H$9</f>
        <v>2.6173800547327555E-2</v>
      </c>
    </row>
    <row r="150" spans="2:11" x14ac:dyDescent="0.25">
      <c r="B150" s="161" t="s">
        <v>99</v>
      </c>
      <c r="C150" s="162">
        <v>7858</v>
      </c>
      <c r="D150" s="162">
        <v>18704</v>
      </c>
      <c r="E150" s="162">
        <v>32362</v>
      </c>
      <c r="F150" s="162">
        <v>33070</v>
      </c>
      <c r="G150" s="162">
        <v>31363</v>
      </c>
      <c r="H150" s="162">
        <v>27550</v>
      </c>
      <c r="I150" s="180">
        <f>IFERROR(H150/G150-1,"-")</f>
        <v>-0.12157637981060487</v>
      </c>
      <c r="J150" s="161">
        <f t="shared" ref="J150:J160" si="67">H150-G150</f>
        <v>-3813</v>
      </c>
      <c r="K150" s="163">
        <f t="shared" si="66"/>
        <v>1.1325577676402552E-2</v>
      </c>
    </row>
    <row r="151" spans="2:11" x14ac:dyDescent="0.25">
      <c r="B151" s="165" t="s">
        <v>105</v>
      </c>
      <c r="C151" s="166">
        <v>3860</v>
      </c>
      <c r="D151" s="166">
        <v>15879</v>
      </c>
      <c r="E151" s="166">
        <v>23109</v>
      </c>
      <c r="F151" s="166">
        <v>23803</v>
      </c>
      <c r="G151" s="166">
        <v>22031</v>
      </c>
      <c r="H151" s="166">
        <v>17938</v>
      </c>
      <c r="I151" s="181">
        <f>IFERROR(H151/G151-1,"-")</f>
        <v>-0.18578366846715988</v>
      </c>
      <c r="J151" s="165">
        <f t="shared" si="67"/>
        <v>-4093</v>
      </c>
      <c r="K151" s="167">
        <f t="shared" si="66"/>
        <v>7.3741637879966961E-3</v>
      </c>
    </row>
    <row r="152" spans="2:11" x14ac:dyDescent="0.25">
      <c r="B152" s="165" t="s">
        <v>102</v>
      </c>
      <c r="C152" s="166">
        <v>3998</v>
      </c>
      <c r="D152" s="166">
        <v>2825</v>
      </c>
      <c r="E152" s="166">
        <v>9253</v>
      </c>
      <c r="F152" s="166">
        <v>9267</v>
      </c>
      <c r="G152" s="166">
        <v>9332</v>
      </c>
      <c r="H152" s="166">
        <v>9612</v>
      </c>
      <c r="I152" s="181">
        <f>IFERROR(H152/G152-1,"-")</f>
        <v>3.0004286326618113E-2</v>
      </c>
      <c r="J152" s="165">
        <f t="shared" si="67"/>
        <v>280</v>
      </c>
      <c r="K152" s="167">
        <f t="shared" si="66"/>
        <v>3.9514138884058558E-3</v>
      </c>
    </row>
    <row r="153" spans="2:11" x14ac:dyDescent="0.25">
      <c r="B153" s="161" t="s">
        <v>109</v>
      </c>
      <c r="C153" s="162">
        <v>14536</v>
      </c>
      <c r="D153" s="162">
        <v>8623</v>
      </c>
      <c r="E153" s="162">
        <v>27722</v>
      </c>
      <c r="F153" s="162">
        <v>30252</v>
      </c>
      <c r="G153" s="162">
        <v>35848</v>
      </c>
      <c r="H153" s="162">
        <v>36119</v>
      </c>
      <c r="I153" s="180">
        <f>IFERROR(H153/G153-1,"-")</f>
        <v>7.5596964963178248E-3</v>
      </c>
      <c r="J153" s="161">
        <f t="shared" si="67"/>
        <v>271</v>
      </c>
      <c r="K153" s="163">
        <f t="shared" si="66"/>
        <v>1.4848222870925002E-2</v>
      </c>
    </row>
    <row r="154" spans="2:11" x14ac:dyDescent="0.25">
      <c r="B154" s="165" t="s">
        <v>112</v>
      </c>
      <c r="C154" s="166">
        <v>4906</v>
      </c>
      <c r="D154" s="166">
        <v>388</v>
      </c>
      <c r="E154" s="166">
        <v>10475</v>
      </c>
      <c r="F154" s="166">
        <v>10614</v>
      </c>
      <c r="G154" s="166">
        <v>11900</v>
      </c>
      <c r="H154" s="166">
        <v>10165</v>
      </c>
      <c r="I154" s="181">
        <f t="shared" ref="I154:I161" si="68">IFERROR(H154/G154-1,"-")</f>
        <v>-0.14579831932773113</v>
      </c>
      <c r="J154" s="165">
        <f t="shared" si="67"/>
        <v>-1735</v>
      </c>
      <c r="K154" s="167">
        <f t="shared" si="66"/>
        <v>4.1787476254312866E-3</v>
      </c>
    </row>
    <row r="155" spans="2:11" x14ac:dyDescent="0.25">
      <c r="B155" s="165" t="s">
        <v>115</v>
      </c>
      <c r="C155" s="166">
        <v>3835</v>
      </c>
      <c r="D155" s="166">
        <v>1635</v>
      </c>
      <c r="E155" s="166">
        <v>5515</v>
      </c>
      <c r="F155" s="166">
        <v>5549</v>
      </c>
      <c r="G155" s="166">
        <v>5644</v>
      </c>
      <c r="H155" s="166">
        <v>5627</v>
      </c>
      <c r="I155" s="181">
        <f t="shared" si="68"/>
        <v>-3.0120481927711218E-3</v>
      </c>
      <c r="J155" s="165">
        <f t="shared" si="67"/>
        <v>-17</v>
      </c>
      <c r="K155" s="167">
        <f t="shared" si="66"/>
        <v>2.313213269877211E-3</v>
      </c>
    </row>
    <row r="156" spans="2:11" x14ac:dyDescent="0.25">
      <c r="B156" s="165" t="s">
        <v>118</v>
      </c>
      <c r="C156" s="166">
        <v>1701</v>
      </c>
      <c r="D156" s="166">
        <v>2414</v>
      </c>
      <c r="E156" s="166">
        <v>3249</v>
      </c>
      <c r="F156" s="166">
        <v>4719</v>
      </c>
      <c r="G156" s="166">
        <v>5924</v>
      </c>
      <c r="H156" s="166">
        <v>8771</v>
      </c>
      <c r="I156" s="181">
        <f t="shared" si="68"/>
        <v>0.48058744091829841</v>
      </c>
      <c r="J156" s="165">
        <f t="shared" si="67"/>
        <v>2847</v>
      </c>
      <c r="K156" s="167">
        <f t="shared" si="66"/>
        <v>3.6056857277577781E-3</v>
      </c>
    </row>
    <row r="157" spans="2:11" x14ac:dyDescent="0.25">
      <c r="B157" s="165" t="s">
        <v>125</v>
      </c>
      <c r="C157" s="166">
        <v>495</v>
      </c>
      <c r="D157" s="166">
        <v>274</v>
      </c>
      <c r="E157" s="166">
        <v>880</v>
      </c>
      <c r="F157" s="166">
        <v>819</v>
      </c>
      <c r="G157" s="166">
        <v>1133</v>
      </c>
      <c r="H157" s="166">
        <v>1159</v>
      </c>
      <c r="I157" s="181">
        <f t="shared" si="68"/>
        <v>2.2947925860547169E-2</v>
      </c>
      <c r="J157" s="165">
        <f t="shared" si="67"/>
        <v>26</v>
      </c>
      <c r="K157" s="167">
        <f t="shared" si="66"/>
        <v>4.7645533673141774E-4</v>
      </c>
    </row>
    <row r="158" spans="2:11" x14ac:dyDescent="0.25">
      <c r="B158" s="165" t="s">
        <v>121</v>
      </c>
      <c r="C158" s="166">
        <v>507</v>
      </c>
      <c r="D158" s="166">
        <v>488</v>
      </c>
      <c r="E158" s="166">
        <v>1575</v>
      </c>
      <c r="F158" s="166">
        <v>1488</v>
      </c>
      <c r="G158" s="166">
        <v>1744</v>
      </c>
      <c r="H158" s="166">
        <v>1432</v>
      </c>
      <c r="I158" s="181">
        <f t="shared" si="68"/>
        <v>-0.17889908256880738</v>
      </c>
      <c r="J158" s="165">
        <f t="shared" si="67"/>
        <v>-312</v>
      </c>
      <c r="K158" s="167">
        <f t="shared" si="66"/>
        <v>5.8868338412371884E-4</v>
      </c>
    </row>
    <row r="159" spans="2:11" x14ac:dyDescent="0.25">
      <c r="B159" s="165" t="s">
        <v>130</v>
      </c>
      <c r="C159" s="166">
        <v>209</v>
      </c>
      <c r="D159" s="166">
        <v>28</v>
      </c>
      <c r="E159" s="166">
        <v>256</v>
      </c>
      <c r="F159" s="166">
        <v>248</v>
      </c>
      <c r="G159" s="166">
        <v>263</v>
      </c>
      <c r="H159" s="166">
        <v>200</v>
      </c>
      <c r="I159" s="181">
        <f t="shared" si="68"/>
        <v>-0.23954372623574149</v>
      </c>
      <c r="J159" s="165">
        <f t="shared" si="67"/>
        <v>-63</v>
      </c>
      <c r="K159" s="167">
        <f t="shared" si="66"/>
        <v>8.221834973794957E-5</v>
      </c>
    </row>
    <row r="160" spans="2:11" x14ac:dyDescent="0.25">
      <c r="B160" s="165" t="s">
        <v>133</v>
      </c>
      <c r="C160" s="166">
        <v>277</v>
      </c>
      <c r="D160" s="166">
        <v>68</v>
      </c>
      <c r="E160" s="166">
        <v>394</v>
      </c>
      <c r="F160" s="166">
        <v>511</v>
      </c>
      <c r="G160" s="166">
        <v>373</v>
      </c>
      <c r="H160" s="166">
        <v>276</v>
      </c>
      <c r="I160" s="181">
        <f t="shared" si="68"/>
        <v>-0.26005361930294901</v>
      </c>
      <c r="J160" s="165">
        <f t="shared" si="67"/>
        <v>-97</v>
      </c>
      <c r="K160" s="167">
        <f t="shared" si="66"/>
        <v>1.134613226383704E-4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3328</v>
      </c>
      <c r="E161" s="171">
        <f t="shared" si="70"/>
        <v>5378</v>
      </c>
      <c r="F161" s="171">
        <f t="shared" si="70"/>
        <v>6304</v>
      </c>
      <c r="G161" s="171">
        <f t="shared" si="70"/>
        <v>8867</v>
      </c>
      <c r="H161" s="171">
        <f t="shared" si="70"/>
        <v>8489</v>
      </c>
      <c r="I161" s="182">
        <f t="shared" si="68"/>
        <v>-4.2629976316679863E-2</v>
      </c>
      <c r="J161" s="170">
        <f>H161-G161</f>
        <v>-378</v>
      </c>
      <c r="K161" s="172">
        <f t="shared" si="66"/>
        <v>3.4897578546272691E-3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C51A4-2952-4982-9A84-4BA8E266071E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272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53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248528</v>
      </c>
      <c r="D9" s="178">
        <f t="shared" si="0"/>
        <v>167334</v>
      </c>
      <c r="E9" s="178">
        <f t="shared" si="0"/>
        <v>547719</v>
      </c>
      <c r="F9" s="178">
        <f t="shared" si="0"/>
        <v>626079</v>
      </c>
      <c r="G9" s="178">
        <f t="shared" si="0"/>
        <v>693340</v>
      </c>
      <c r="H9" s="178">
        <f t="shared" si="0"/>
        <v>721476</v>
      </c>
      <c r="I9" s="179">
        <f>IFERROR(H9/G9-1,"-")</f>
        <v>4.0580379034816927E-2</v>
      </c>
      <c r="J9" s="178">
        <f t="shared" ref="J9:J21" si="1">H9-G9</f>
        <v>28136</v>
      </c>
      <c r="K9" s="179">
        <f t="shared" ref="K9:K21" si="2">H9/H$9</f>
        <v>1</v>
      </c>
      <c r="N9" s="158" t="s">
        <v>70</v>
      </c>
      <c r="O9" s="178" t="e">
        <f t="shared" ref="O9:T9" si="3">O10+O13</f>
        <v>#REF!</v>
      </c>
      <c r="P9" s="178" t="e">
        <f t="shared" si="3"/>
        <v>#REF!</v>
      </c>
      <c r="Q9" s="178" t="e">
        <f t="shared" si="3"/>
        <v>#REF!</v>
      </c>
      <c r="R9" s="178" t="e">
        <f t="shared" si="3"/>
        <v>#REF!</v>
      </c>
      <c r="S9" s="178" t="e">
        <f t="shared" si="3"/>
        <v>#REF!</v>
      </c>
      <c r="T9" s="178" t="e">
        <f t="shared" si="3"/>
        <v>#REF!</v>
      </c>
      <c r="U9" s="179" t="str">
        <f>IFERROR(T9/S9-1,"-")</f>
        <v>-</v>
      </c>
      <c r="V9" s="178" t="e">
        <f>T9-S9</f>
        <v>#REF!</v>
      </c>
      <c r="W9" s="179" t="e">
        <f t="shared" ref="W9:W21" si="4">T9/T$9</f>
        <v>#REF!</v>
      </c>
    </row>
    <row r="10" spans="1:23" x14ac:dyDescent="0.25">
      <c r="A10" s="164" t="s">
        <v>105</v>
      </c>
      <c r="B10" s="161" t="s">
        <v>99</v>
      </c>
      <c r="C10" s="162">
        <v>27988</v>
      </c>
      <c r="D10" s="162">
        <v>74494</v>
      </c>
      <c r="E10" s="162">
        <v>89179</v>
      </c>
      <c r="F10" s="162">
        <v>91893</v>
      </c>
      <c r="G10" s="162">
        <v>97193</v>
      </c>
      <c r="H10" s="162">
        <v>103752</v>
      </c>
      <c r="I10" s="180">
        <f>IFERROR(H10/G10-1,"-")</f>
        <v>6.7484283847602189E-2</v>
      </c>
      <c r="J10" s="161">
        <f t="shared" si="1"/>
        <v>6559</v>
      </c>
      <c r="K10" s="163">
        <f t="shared" si="2"/>
        <v>0.14380519934135022</v>
      </c>
      <c r="N10" s="161" t="s">
        <v>99</v>
      </c>
      <c r="O10" s="162" t="e">
        <v>#REF!</v>
      </c>
      <c r="P10" s="162" t="e">
        <v>#REF!</v>
      </c>
      <c r="Q10" s="162" t="e">
        <v>#REF!</v>
      </c>
      <c r="R10" s="162" t="e">
        <v>#REF!</v>
      </c>
      <c r="S10" s="162" t="e">
        <v>#REF!</v>
      </c>
      <c r="T10" s="162" t="e">
        <v>#REF!</v>
      </c>
      <c r="U10" s="180" t="str">
        <f>IFERROR(T10/S10-1,"-")</f>
        <v>-</v>
      </c>
      <c r="V10" s="161" t="e">
        <f t="shared" ref="V10:V20" si="5">T10-S10</f>
        <v>#REF!</v>
      </c>
      <c r="W10" s="163" t="e">
        <f t="shared" si="4"/>
        <v>#REF!</v>
      </c>
    </row>
    <row r="11" spans="1:23" x14ac:dyDescent="0.25">
      <c r="A11" s="164" t="s">
        <v>102</v>
      </c>
      <c r="B11" s="165" t="s">
        <v>105</v>
      </c>
      <c r="C11" s="166">
        <v>18245</v>
      </c>
      <c r="D11" s="166">
        <v>56135</v>
      </c>
      <c r="E11" s="166">
        <v>53235</v>
      </c>
      <c r="F11" s="166">
        <v>51624</v>
      </c>
      <c r="G11" s="166">
        <v>47732</v>
      </c>
      <c r="H11" s="166">
        <v>41913</v>
      </c>
      <c r="I11" s="181">
        <f>IFERROR(H11/G11-1,"-")</f>
        <v>-0.12190982988351629</v>
      </c>
      <c r="J11" s="165">
        <f t="shared" si="1"/>
        <v>-5819</v>
      </c>
      <c r="K11" s="167">
        <f t="shared" si="2"/>
        <v>5.8093408512549273E-2</v>
      </c>
      <c r="N11" s="165" t="s">
        <v>105</v>
      </c>
      <c r="O11" s="166" t="e">
        <v>#REF!</v>
      </c>
      <c r="P11" s="166" t="e">
        <v>#REF!</v>
      </c>
      <c r="Q11" s="166" t="e">
        <v>#REF!</v>
      </c>
      <c r="R11" s="166" t="e">
        <v>#REF!</v>
      </c>
      <c r="S11" s="166" t="e">
        <v>#REF!</v>
      </c>
      <c r="T11" s="166" t="e">
        <v>#REF!</v>
      </c>
      <c r="U11" s="181" t="str">
        <f>IFERROR(T11/S11-1,"-")</f>
        <v>-</v>
      </c>
      <c r="V11" s="165" t="e">
        <f t="shared" si="5"/>
        <v>#REF!</v>
      </c>
      <c r="W11" s="167" t="e">
        <f>T11/T$9</f>
        <v>#REF!</v>
      </c>
    </row>
    <row r="12" spans="1:23" x14ac:dyDescent="0.25">
      <c r="A12" s="1"/>
      <c r="B12" s="165" t="s">
        <v>102</v>
      </c>
      <c r="C12" s="166">
        <v>9743</v>
      </c>
      <c r="D12" s="166">
        <v>18359</v>
      </c>
      <c r="E12" s="166">
        <v>35944</v>
      </c>
      <c r="F12" s="166">
        <v>40269</v>
      </c>
      <c r="G12" s="166">
        <v>49461</v>
      </c>
      <c r="H12" s="166">
        <v>61839</v>
      </c>
      <c r="I12" s="181">
        <f>IFERROR(H12/G12-1,"-")</f>
        <v>0.25025777885606848</v>
      </c>
      <c r="J12" s="165">
        <f t="shared" si="1"/>
        <v>12378</v>
      </c>
      <c r="K12" s="167">
        <f t="shared" si="2"/>
        <v>8.5711790828800954E-2</v>
      </c>
      <c r="N12" s="165" t="s">
        <v>102</v>
      </c>
      <c r="O12" s="166" t="e">
        <v>#REF!</v>
      </c>
      <c r="P12" s="166" t="e">
        <v>#REF!</v>
      </c>
      <c r="Q12" s="166" t="e">
        <v>#REF!</v>
      </c>
      <c r="R12" s="166" t="e">
        <v>#REF!</v>
      </c>
      <c r="S12" s="166" t="e">
        <v>#REF!</v>
      </c>
      <c r="T12" s="166" t="e">
        <v>#REF!</v>
      </c>
      <c r="U12" s="181" t="str">
        <f>IFERROR(T12/S12-1,"-")</f>
        <v>-</v>
      </c>
      <c r="V12" s="165" t="e">
        <f t="shared" si="5"/>
        <v>#REF!</v>
      </c>
      <c r="W12" s="167" t="e">
        <f t="shared" si="4"/>
        <v>#REF!</v>
      </c>
    </row>
    <row r="13" spans="1:23" s="57" customFormat="1" x14ac:dyDescent="0.25">
      <c r="B13" s="161" t="s">
        <v>109</v>
      </c>
      <c r="C13" s="162">
        <v>220540</v>
      </c>
      <c r="D13" s="162">
        <v>92840</v>
      </c>
      <c r="E13" s="162">
        <v>458540</v>
      </c>
      <c r="F13" s="162">
        <v>534186</v>
      </c>
      <c r="G13" s="162">
        <v>596147</v>
      </c>
      <c r="H13" s="162">
        <v>617724</v>
      </c>
      <c r="I13" s="180">
        <f>IFERROR(H13/G13-1,"-")</f>
        <v>3.6194093067649424E-2</v>
      </c>
      <c r="J13" s="161">
        <f t="shared" si="1"/>
        <v>21577</v>
      </c>
      <c r="K13" s="163">
        <f t="shared" si="2"/>
        <v>0.85619480065864972</v>
      </c>
      <c r="N13" s="161" t="s">
        <v>109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80" t="str">
        <f>IFERROR(T13/S13-1,"-")</f>
        <v>-</v>
      </c>
      <c r="V13" s="161" t="e">
        <f t="shared" si="5"/>
        <v>#REF!</v>
      </c>
      <c r="W13" s="163" t="e">
        <f t="shared" si="4"/>
        <v>#REF!</v>
      </c>
    </row>
    <row r="14" spans="1:23" s="57" customFormat="1" x14ac:dyDescent="0.25">
      <c r="B14" s="165" t="s">
        <v>112</v>
      </c>
      <c r="C14" s="166">
        <v>94398</v>
      </c>
      <c r="D14" s="166">
        <v>9673</v>
      </c>
      <c r="E14" s="166">
        <v>214283</v>
      </c>
      <c r="F14" s="166">
        <v>267481</v>
      </c>
      <c r="G14" s="166">
        <v>314197</v>
      </c>
      <c r="H14" s="166">
        <v>325418</v>
      </c>
      <c r="I14" s="181">
        <f t="shared" ref="I14:I21" si="6">IFERROR(H14/G14-1,"-")</f>
        <v>3.5713262698243486E-2</v>
      </c>
      <c r="J14" s="165">
        <f t="shared" si="1"/>
        <v>11221</v>
      </c>
      <c r="K14" s="167">
        <f t="shared" si="2"/>
        <v>0.45104480259911628</v>
      </c>
      <c r="N14" s="165" t="s">
        <v>112</v>
      </c>
      <c r="O14" s="166" t="e">
        <v>#REF!</v>
      </c>
      <c r="P14" s="166" t="e">
        <v>#REF!</v>
      </c>
      <c r="Q14" s="166" t="e">
        <v>#REF!</v>
      </c>
      <c r="R14" s="166" t="e">
        <v>#REF!</v>
      </c>
      <c r="S14" s="166" t="e">
        <v>#REF!</v>
      </c>
      <c r="T14" s="166" t="e">
        <v>#REF!</v>
      </c>
      <c r="U14" s="181" t="str">
        <f t="shared" ref="U14:U21" si="7">IFERROR(T14/S14-1,"-")</f>
        <v>-</v>
      </c>
      <c r="V14" s="165" t="e">
        <f t="shared" si="5"/>
        <v>#REF!</v>
      </c>
      <c r="W14" s="167" t="e">
        <f t="shared" si="4"/>
        <v>#REF!</v>
      </c>
    </row>
    <row r="15" spans="1:23" x14ac:dyDescent="0.25">
      <c r="A15" s="1"/>
      <c r="B15" s="165" t="s">
        <v>115</v>
      </c>
      <c r="C15" s="166">
        <v>16513</v>
      </c>
      <c r="D15" s="166">
        <v>8763</v>
      </c>
      <c r="E15" s="166">
        <v>26316</v>
      </c>
      <c r="F15" s="166">
        <v>28035</v>
      </c>
      <c r="G15" s="166">
        <v>31614</v>
      </c>
      <c r="H15" s="166">
        <v>33381</v>
      </c>
      <c r="I15" s="181">
        <f t="shared" si="6"/>
        <v>5.5892958815714655E-2</v>
      </c>
      <c r="J15" s="165">
        <f t="shared" si="1"/>
        <v>1767</v>
      </c>
      <c r="K15" s="167">
        <f t="shared" si="2"/>
        <v>4.6267651314804648E-2</v>
      </c>
      <c r="N15" s="165" t="s">
        <v>115</v>
      </c>
      <c r="O15" s="166" t="e">
        <v>#REF!</v>
      </c>
      <c r="P15" s="166" t="e">
        <v>#REF!</v>
      </c>
      <c r="Q15" s="166" t="e">
        <v>#REF!</v>
      </c>
      <c r="R15" s="166" t="e">
        <v>#REF!</v>
      </c>
      <c r="S15" s="166" t="e">
        <v>#REF!</v>
      </c>
      <c r="T15" s="166" t="e">
        <v>#REF!</v>
      </c>
      <c r="U15" s="181" t="str">
        <f t="shared" si="7"/>
        <v>-</v>
      </c>
      <c r="V15" s="165" t="e">
        <f t="shared" si="5"/>
        <v>#REF!</v>
      </c>
      <c r="W15" s="167" t="e">
        <f t="shared" si="4"/>
        <v>#REF!</v>
      </c>
    </row>
    <row r="16" spans="1:23" x14ac:dyDescent="0.25">
      <c r="A16" s="1"/>
      <c r="B16" s="165" t="s">
        <v>118</v>
      </c>
      <c r="C16" s="166">
        <v>5757</v>
      </c>
      <c r="D16" s="166">
        <v>11730</v>
      </c>
      <c r="E16" s="166">
        <v>17536</v>
      </c>
      <c r="F16" s="166">
        <v>21487</v>
      </c>
      <c r="G16" s="166">
        <v>23055</v>
      </c>
      <c r="H16" s="166">
        <v>23899</v>
      </c>
      <c r="I16" s="181">
        <f t="shared" si="6"/>
        <v>3.6608111038820113E-2</v>
      </c>
      <c r="J16" s="165">
        <f t="shared" si="1"/>
        <v>844</v>
      </c>
      <c r="K16" s="167">
        <f t="shared" si="2"/>
        <v>3.3125149000105339E-2</v>
      </c>
      <c r="N16" s="165" t="s">
        <v>118</v>
      </c>
      <c r="O16" s="166" t="e">
        <v>#REF!</v>
      </c>
      <c r="P16" s="166" t="e">
        <v>#REF!</v>
      </c>
      <c r="Q16" s="166" t="e">
        <v>#REF!</v>
      </c>
      <c r="R16" s="166" t="e">
        <v>#REF!</v>
      </c>
      <c r="S16" s="166" t="e">
        <v>#REF!</v>
      </c>
      <c r="T16" s="166" t="e">
        <v>#REF!</v>
      </c>
      <c r="U16" s="181" t="str">
        <f t="shared" si="7"/>
        <v>-</v>
      </c>
      <c r="V16" s="165" t="e">
        <f t="shared" si="5"/>
        <v>#REF!</v>
      </c>
      <c r="W16" s="167" t="e">
        <f t="shared" si="4"/>
        <v>#REF!</v>
      </c>
    </row>
    <row r="17" spans="1:23" x14ac:dyDescent="0.25">
      <c r="A17" s="1"/>
      <c r="B17" s="165" t="s">
        <v>125</v>
      </c>
      <c r="C17" s="166">
        <v>9418</v>
      </c>
      <c r="D17" s="166">
        <v>5592</v>
      </c>
      <c r="E17" s="166">
        <v>28778</v>
      </c>
      <c r="F17" s="166">
        <v>25724</v>
      </c>
      <c r="G17" s="166">
        <v>26908</v>
      </c>
      <c r="H17" s="166">
        <v>24719</v>
      </c>
      <c r="I17" s="181">
        <f t="shared" si="6"/>
        <v>-8.1351270997472858E-2</v>
      </c>
      <c r="J17" s="165">
        <f t="shared" si="1"/>
        <v>-2189</v>
      </c>
      <c r="K17" s="167">
        <f t="shared" si="2"/>
        <v>3.4261707943160961E-2</v>
      </c>
      <c r="N17" s="165" t="s">
        <v>125</v>
      </c>
      <c r="O17" s="166" t="e">
        <v>#REF!</v>
      </c>
      <c r="P17" s="166" t="e">
        <v>#REF!</v>
      </c>
      <c r="Q17" s="166" t="e">
        <v>#REF!</v>
      </c>
      <c r="R17" s="166" t="e">
        <v>#REF!</v>
      </c>
      <c r="S17" s="166" t="e">
        <v>#REF!</v>
      </c>
      <c r="T17" s="166" t="e">
        <v>#REF!</v>
      </c>
      <c r="U17" s="181" t="str">
        <f t="shared" si="7"/>
        <v>-</v>
      </c>
      <c r="V17" s="165" t="e">
        <f t="shared" si="5"/>
        <v>#REF!</v>
      </c>
      <c r="W17" s="167" t="e">
        <f t="shared" si="4"/>
        <v>#REF!</v>
      </c>
    </row>
    <row r="18" spans="1:23" x14ac:dyDescent="0.25">
      <c r="A18" s="1"/>
      <c r="B18" s="165" t="s">
        <v>121</v>
      </c>
      <c r="C18" s="166">
        <v>3867</v>
      </c>
      <c r="D18" s="166">
        <v>3332</v>
      </c>
      <c r="E18" s="166">
        <v>8863</v>
      </c>
      <c r="F18" s="166">
        <v>9003</v>
      </c>
      <c r="G18" s="166">
        <v>10114</v>
      </c>
      <c r="H18" s="166">
        <v>9079</v>
      </c>
      <c r="I18" s="181">
        <f t="shared" si="6"/>
        <v>-0.10233339924856633</v>
      </c>
      <c r="J18" s="165">
        <f t="shared" si="1"/>
        <v>-1035</v>
      </c>
      <c r="K18" s="167">
        <f t="shared" si="2"/>
        <v>1.2583925175612217E-2</v>
      </c>
      <c r="N18" s="165" t="s">
        <v>121</v>
      </c>
      <c r="O18" s="166" t="e">
        <v>#REF!</v>
      </c>
      <c r="P18" s="166" t="e">
        <v>#REF!</v>
      </c>
      <c r="Q18" s="166" t="e">
        <v>#REF!</v>
      </c>
      <c r="R18" s="166" t="e">
        <v>#REF!</v>
      </c>
      <c r="S18" s="166" t="e">
        <v>#REF!</v>
      </c>
      <c r="T18" s="166" t="e">
        <v>#REF!</v>
      </c>
      <c r="U18" s="181" t="str">
        <f t="shared" si="7"/>
        <v>-</v>
      </c>
      <c r="V18" s="165" t="e">
        <f t="shared" si="5"/>
        <v>#REF!</v>
      </c>
      <c r="W18" s="167" t="e">
        <f t="shared" si="4"/>
        <v>#REF!</v>
      </c>
    </row>
    <row r="19" spans="1:23" x14ac:dyDescent="0.25">
      <c r="A19" s="164" t="s">
        <v>146</v>
      </c>
      <c r="B19" s="165" t="s">
        <v>130</v>
      </c>
      <c r="C19" s="166">
        <v>10387</v>
      </c>
      <c r="D19" s="166">
        <v>1010</v>
      </c>
      <c r="E19" s="166">
        <v>12195</v>
      </c>
      <c r="F19" s="166">
        <v>14737</v>
      </c>
      <c r="G19" s="166">
        <v>13310</v>
      </c>
      <c r="H19" s="166">
        <v>13477</v>
      </c>
      <c r="I19" s="181">
        <f t="shared" si="6"/>
        <v>1.2546957175056273E-2</v>
      </c>
      <c r="J19" s="165">
        <f t="shared" si="1"/>
        <v>167</v>
      </c>
      <c r="K19" s="167">
        <f t="shared" si="2"/>
        <v>1.8679762043366653E-2</v>
      </c>
      <c r="N19" s="165" t="s">
        <v>130</v>
      </c>
      <c r="O19" s="166" t="e">
        <v>#REF!</v>
      </c>
      <c r="P19" s="166" t="e">
        <v>#REF!</v>
      </c>
      <c r="Q19" s="166" t="e">
        <v>#REF!</v>
      </c>
      <c r="R19" s="166" t="e">
        <v>#REF!</v>
      </c>
      <c r="S19" s="166" t="e">
        <v>#REF!</v>
      </c>
      <c r="T19" s="166" t="e">
        <v>#REF!</v>
      </c>
      <c r="U19" s="181" t="str">
        <f t="shared" si="7"/>
        <v>-</v>
      </c>
      <c r="V19" s="165" t="e">
        <f t="shared" si="5"/>
        <v>#REF!</v>
      </c>
      <c r="W19" s="167" t="e">
        <f t="shared" si="4"/>
        <v>#REF!</v>
      </c>
    </row>
    <row r="20" spans="1:23" x14ac:dyDescent="0.25">
      <c r="A20" s="169" t="s">
        <v>147</v>
      </c>
      <c r="B20" s="165" t="s">
        <v>133</v>
      </c>
      <c r="C20" s="166">
        <v>16011</v>
      </c>
      <c r="D20" s="166">
        <v>1347</v>
      </c>
      <c r="E20" s="166">
        <v>10703</v>
      </c>
      <c r="F20" s="166">
        <v>14289</v>
      </c>
      <c r="G20" s="166">
        <v>16752</v>
      </c>
      <c r="H20" s="166">
        <v>12005</v>
      </c>
      <c r="I20" s="181">
        <f t="shared" si="6"/>
        <v>-0.28336914995224449</v>
      </c>
      <c r="J20" s="165">
        <f t="shared" si="1"/>
        <v>-4747</v>
      </c>
      <c r="K20" s="167">
        <f t="shared" si="2"/>
        <v>1.6639500135832656E-2</v>
      </c>
      <c r="N20" s="165" t="s">
        <v>133</v>
      </c>
      <c r="O20" s="166" t="e">
        <v>#REF!</v>
      </c>
      <c r="P20" s="166" t="e">
        <v>#REF!</v>
      </c>
      <c r="Q20" s="166" t="e">
        <v>#REF!</v>
      </c>
      <c r="R20" s="166" t="e">
        <v>#REF!</v>
      </c>
      <c r="S20" s="166" t="e">
        <v>#REF!</v>
      </c>
      <c r="T20" s="166" t="e">
        <v>#REF!</v>
      </c>
      <c r="U20" s="181" t="str">
        <f t="shared" si="7"/>
        <v>-</v>
      </c>
      <c r="V20" s="165" t="e">
        <f t="shared" si="5"/>
        <v>#REF!</v>
      </c>
      <c r="W20" s="167" t="e">
        <f t="shared" si="4"/>
        <v>#REF!</v>
      </c>
    </row>
    <row r="21" spans="1:23" x14ac:dyDescent="0.25">
      <c r="B21" s="170" t="s">
        <v>147</v>
      </c>
      <c r="C21" s="171">
        <f t="shared" ref="C21" si="8">C13-SUM(C14:C20)</f>
        <v>64189</v>
      </c>
      <c r="D21" s="171">
        <f t="shared" ref="D21:H21" si="9">D13-SUM(D14:D20)</f>
        <v>51393</v>
      </c>
      <c r="E21" s="171">
        <f t="shared" si="9"/>
        <v>139866</v>
      </c>
      <c r="F21" s="171">
        <f t="shared" si="9"/>
        <v>153430</v>
      </c>
      <c r="G21" s="171">
        <f t="shared" si="9"/>
        <v>160197</v>
      </c>
      <c r="H21" s="171">
        <f t="shared" si="9"/>
        <v>175746</v>
      </c>
      <c r="I21" s="182">
        <f t="shared" si="6"/>
        <v>9.70617427292646E-2</v>
      </c>
      <c r="J21" s="170">
        <f t="shared" si="1"/>
        <v>15549</v>
      </c>
      <c r="K21" s="172">
        <f t="shared" si="2"/>
        <v>0.24359230244665103</v>
      </c>
      <c r="N21" s="170" t="s">
        <v>147</v>
      </c>
      <c r="O21" s="171" t="e">
        <f t="shared" ref="O21:T21" si="10">O13-SUM(O14:O20)</f>
        <v>#REF!</v>
      </c>
      <c r="P21" s="171" t="e">
        <f t="shared" si="10"/>
        <v>#REF!</v>
      </c>
      <c r="Q21" s="171" t="e">
        <f t="shared" si="10"/>
        <v>#REF!</v>
      </c>
      <c r="R21" s="171" t="e">
        <f t="shared" si="10"/>
        <v>#REF!</v>
      </c>
      <c r="S21" s="171" t="e">
        <f t="shared" si="10"/>
        <v>#REF!</v>
      </c>
      <c r="T21" s="171" t="e">
        <f t="shared" si="10"/>
        <v>#REF!</v>
      </c>
      <c r="U21" s="182" t="str">
        <f t="shared" si="7"/>
        <v>-</v>
      </c>
      <c r="V21" s="170" t="e">
        <f>T21-S21</f>
        <v>#REF!</v>
      </c>
      <c r="W21" s="172" t="e">
        <f t="shared" si="4"/>
        <v>#REF!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49886</v>
      </c>
      <c r="E23" s="178">
        <f t="shared" si="11"/>
        <v>140724</v>
      </c>
      <c r="F23" s="178">
        <f t="shared" si="11"/>
        <v>195215</v>
      </c>
      <c r="G23" s="178">
        <f t="shared" si="11"/>
        <v>210028</v>
      </c>
      <c r="H23" s="178">
        <f t="shared" si="11"/>
        <v>213012</v>
      </c>
      <c r="I23" s="179">
        <f>IFERROR(H23/G23-1,"-")</f>
        <v>1.4207629458929283E-2</v>
      </c>
      <c r="J23" s="178">
        <f>H23-G23</f>
        <v>2984</v>
      </c>
      <c r="K23" s="179">
        <f t="shared" ref="K23:K35" si="12">H23/H$9</f>
        <v>0.29524474826605457</v>
      </c>
    </row>
    <row r="24" spans="1:23" x14ac:dyDescent="0.25">
      <c r="B24" s="161" t="s">
        <v>99</v>
      </c>
      <c r="C24" s="162">
        <v>3630</v>
      </c>
      <c r="D24" s="162">
        <v>25712</v>
      </c>
      <c r="E24" s="162">
        <v>17849</v>
      </c>
      <c r="F24" s="162">
        <v>22297</v>
      </c>
      <c r="G24" s="162">
        <v>19552</v>
      </c>
      <c r="H24" s="162">
        <v>18619</v>
      </c>
      <c r="I24" s="180">
        <f>IFERROR(H24/G24-1,"-")</f>
        <v>-4.7718903436988591E-2</v>
      </c>
      <c r="J24" s="161">
        <f t="shared" ref="J24:J34" si="13">H24-G24</f>
        <v>-933</v>
      </c>
      <c r="K24" s="163">
        <f t="shared" si="12"/>
        <v>2.580681824482034E-2</v>
      </c>
    </row>
    <row r="25" spans="1:23" x14ac:dyDescent="0.25">
      <c r="B25" s="165" t="s">
        <v>105</v>
      </c>
      <c r="C25" s="166">
        <v>2906</v>
      </c>
      <c r="D25" s="166">
        <v>19878</v>
      </c>
      <c r="E25" s="166">
        <v>10152</v>
      </c>
      <c r="F25" s="166">
        <v>11519</v>
      </c>
      <c r="G25" s="166">
        <v>9751</v>
      </c>
      <c r="H25" s="166">
        <v>7987</v>
      </c>
      <c r="I25" s="181">
        <f>IFERROR(H25/G25-1,"-")</f>
        <v>-0.18090452261306533</v>
      </c>
      <c r="J25" s="165">
        <f t="shared" si="13"/>
        <v>-1764</v>
      </c>
      <c r="K25" s="167">
        <f t="shared" si="12"/>
        <v>1.1070361314860092E-2</v>
      </c>
    </row>
    <row r="26" spans="1:23" x14ac:dyDescent="0.25">
      <c r="B26" s="165" t="s">
        <v>102</v>
      </c>
      <c r="C26" s="166">
        <v>724</v>
      </c>
      <c r="D26" s="166">
        <v>5834</v>
      </c>
      <c r="E26" s="166">
        <v>7697</v>
      </c>
      <c r="F26" s="166">
        <v>10778</v>
      </c>
      <c r="G26" s="166">
        <v>9801</v>
      </c>
      <c r="H26" s="166">
        <v>10632</v>
      </c>
      <c r="I26" s="181">
        <f>IFERROR(H26/G26-1,"-")</f>
        <v>8.478726660544833E-2</v>
      </c>
      <c r="J26" s="165">
        <f t="shared" si="13"/>
        <v>831</v>
      </c>
      <c r="K26" s="167">
        <f t="shared" si="12"/>
        <v>1.4736456929960248E-2</v>
      </c>
    </row>
    <row r="27" spans="1:23" x14ac:dyDescent="0.25">
      <c r="B27" s="161" t="s">
        <v>109</v>
      </c>
      <c r="C27" s="162">
        <v>60716</v>
      </c>
      <c r="D27" s="162">
        <v>24174</v>
      </c>
      <c r="E27" s="162">
        <v>122875</v>
      </c>
      <c r="F27" s="162">
        <v>172918</v>
      </c>
      <c r="G27" s="162">
        <v>190476</v>
      </c>
      <c r="H27" s="162">
        <v>194393</v>
      </c>
      <c r="I27" s="180">
        <f>IFERROR(H27/G27-1,"-")</f>
        <v>2.056427056427057E-2</v>
      </c>
      <c r="J27" s="161">
        <f t="shared" si="13"/>
        <v>3917</v>
      </c>
      <c r="K27" s="163">
        <f t="shared" si="12"/>
        <v>0.26943793002123423</v>
      </c>
    </row>
    <row r="28" spans="1:23" x14ac:dyDescent="0.25">
      <c r="B28" s="165" t="s">
        <v>112</v>
      </c>
      <c r="C28" s="166">
        <v>32787</v>
      </c>
      <c r="D28" s="166">
        <v>4154</v>
      </c>
      <c r="E28" s="166">
        <v>61983</v>
      </c>
      <c r="F28" s="166">
        <v>95863</v>
      </c>
      <c r="G28" s="166">
        <v>111835</v>
      </c>
      <c r="H28" s="166">
        <v>117241</v>
      </c>
      <c r="I28" s="181">
        <f t="shared" ref="I28:I35" si="14">IFERROR(H28/G28-1,"-")</f>
        <v>4.8339070952742924E-2</v>
      </c>
      <c r="J28" s="165">
        <f t="shared" si="13"/>
        <v>5406</v>
      </c>
      <c r="K28" s="167">
        <f t="shared" si="12"/>
        <v>0.16250159395461525</v>
      </c>
    </row>
    <row r="29" spans="1:23" x14ac:dyDescent="0.25">
      <c r="B29" s="165" t="s">
        <v>115</v>
      </c>
      <c r="C29" s="166">
        <v>5288</v>
      </c>
      <c r="D29" s="166">
        <v>2705</v>
      </c>
      <c r="E29" s="166">
        <v>7674</v>
      </c>
      <c r="F29" s="166">
        <v>8713</v>
      </c>
      <c r="G29" s="166">
        <v>9531</v>
      </c>
      <c r="H29" s="166">
        <v>8647</v>
      </c>
      <c r="I29" s="181">
        <f t="shared" si="14"/>
        <v>-9.2749973769803762E-2</v>
      </c>
      <c r="J29" s="165">
        <f t="shared" si="13"/>
        <v>-884</v>
      </c>
      <c r="K29" s="167">
        <f t="shared" si="12"/>
        <v>1.1985152659270717E-2</v>
      </c>
    </row>
    <row r="30" spans="1:23" x14ac:dyDescent="0.25">
      <c r="B30" s="165" t="s">
        <v>118</v>
      </c>
      <c r="C30" s="166">
        <v>1832</v>
      </c>
      <c r="D30" s="166">
        <v>3210</v>
      </c>
      <c r="E30" s="166">
        <v>5912</v>
      </c>
      <c r="F30" s="166">
        <v>9315</v>
      </c>
      <c r="G30" s="166">
        <v>10298</v>
      </c>
      <c r="H30" s="166">
        <v>6727</v>
      </c>
      <c r="I30" s="181">
        <f t="shared" si="14"/>
        <v>-0.3467663624004661</v>
      </c>
      <c r="J30" s="165">
        <f t="shared" si="13"/>
        <v>-3571</v>
      </c>
      <c r="K30" s="167">
        <f t="shared" si="12"/>
        <v>9.3239414755307178E-3</v>
      </c>
    </row>
    <row r="31" spans="1:23" x14ac:dyDescent="0.25">
      <c r="B31" s="165" t="s">
        <v>125</v>
      </c>
      <c r="C31" s="166">
        <v>2275</v>
      </c>
      <c r="D31" s="166">
        <v>1234</v>
      </c>
      <c r="E31" s="166">
        <v>7086</v>
      </c>
      <c r="F31" s="166">
        <v>7810</v>
      </c>
      <c r="G31" s="166">
        <v>6314</v>
      </c>
      <c r="H31" s="166">
        <v>5795</v>
      </c>
      <c r="I31" s="181">
        <f t="shared" si="14"/>
        <v>-8.2198289515362677E-2</v>
      </c>
      <c r="J31" s="165">
        <f t="shared" si="13"/>
        <v>-519</v>
      </c>
      <c r="K31" s="167">
        <f t="shared" si="12"/>
        <v>8.0321452134235923E-3</v>
      </c>
    </row>
    <row r="32" spans="1:23" x14ac:dyDescent="0.25">
      <c r="B32" s="165" t="s">
        <v>121</v>
      </c>
      <c r="C32" s="166">
        <v>1200</v>
      </c>
      <c r="D32" s="166">
        <v>1310</v>
      </c>
      <c r="E32" s="166">
        <v>3026</v>
      </c>
      <c r="F32" s="166">
        <v>3180</v>
      </c>
      <c r="G32" s="166">
        <v>3167</v>
      </c>
      <c r="H32" s="166">
        <v>2763</v>
      </c>
      <c r="I32" s="181">
        <f t="shared" si="14"/>
        <v>-0.12756551941900851</v>
      </c>
      <c r="J32" s="165">
        <f t="shared" si="13"/>
        <v>-404</v>
      </c>
      <c r="K32" s="167">
        <f t="shared" si="12"/>
        <v>3.8296492191008434E-3</v>
      </c>
    </row>
    <row r="33" spans="2:11" x14ac:dyDescent="0.25">
      <c r="B33" s="165" t="s">
        <v>130</v>
      </c>
      <c r="C33" s="166">
        <v>1994</v>
      </c>
      <c r="D33" s="166">
        <v>86</v>
      </c>
      <c r="E33" s="166">
        <v>1563</v>
      </c>
      <c r="F33" s="166">
        <v>2431</v>
      </c>
      <c r="G33" s="166">
        <v>1870</v>
      </c>
      <c r="H33" s="166">
        <v>2213</v>
      </c>
      <c r="I33" s="181">
        <f t="shared" si="14"/>
        <v>0.18342245989304806</v>
      </c>
      <c r="J33" s="165">
        <f t="shared" si="13"/>
        <v>343</v>
      </c>
      <c r="K33" s="167">
        <f t="shared" si="12"/>
        <v>3.067323098758656E-3</v>
      </c>
    </row>
    <row r="34" spans="2:11" x14ac:dyDescent="0.25">
      <c r="B34" s="165" t="s">
        <v>133</v>
      </c>
      <c r="C34" s="166">
        <v>1701</v>
      </c>
      <c r="D34" s="166">
        <v>157</v>
      </c>
      <c r="E34" s="166">
        <v>871</v>
      </c>
      <c r="F34" s="166">
        <v>1965</v>
      </c>
      <c r="G34" s="166">
        <v>2200</v>
      </c>
      <c r="H34" s="166">
        <v>1238</v>
      </c>
      <c r="I34" s="181">
        <f t="shared" si="14"/>
        <v>-0.43727272727272726</v>
      </c>
      <c r="J34" s="165">
        <f t="shared" si="13"/>
        <v>-962</v>
      </c>
      <c r="K34" s="167">
        <f t="shared" si="12"/>
        <v>1.7159267945156872E-3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11318</v>
      </c>
      <c r="E35" s="171">
        <f t="shared" si="16"/>
        <v>34760</v>
      </c>
      <c r="F35" s="171">
        <f t="shared" si="16"/>
        <v>43641</v>
      </c>
      <c r="G35" s="171">
        <f t="shared" si="16"/>
        <v>45261</v>
      </c>
      <c r="H35" s="171">
        <f t="shared" si="16"/>
        <v>49769</v>
      </c>
      <c r="I35" s="182">
        <f t="shared" si="14"/>
        <v>9.9600097213937033E-2</v>
      </c>
      <c r="J35" s="170">
        <f>H35-G35</f>
        <v>4508</v>
      </c>
      <c r="K35" s="172">
        <f t="shared" si="12"/>
        <v>6.8982197606018772E-2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80916</v>
      </c>
      <c r="E37" s="178">
        <f t="shared" si="17"/>
        <v>281837</v>
      </c>
      <c r="F37" s="178">
        <f t="shared" si="17"/>
        <v>289323</v>
      </c>
      <c r="G37" s="178">
        <f t="shared" si="17"/>
        <v>306892</v>
      </c>
      <c r="H37" s="178">
        <f t="shared" si="17"/>
        <v>317040</v>
      </c>
      <c r="I37" s="179">
        <f>IFERROR(H37/G37-1,"-")</f>
        <v>3.3067007285950689E-2</v>
      </c>
      <c r="J37" s="178">
        <f>H37-G37</f>
        <v>10148</v>
      </c>
      <c r="K37" s="179">
        <f t="shared" ref="K37:K49" si="18">H37/H$9</f>
        <v>0.43943249671506746</v>
      </c>
    </row>
    <row r="38" spans="2:11" x14ac:dyDescent="0.25">
      <c r="B38" s="161" t="s">
        <v>99</v>
      </c>
      <c r="C38" s="162">
        <v>4287</v>
      </c>
      <c r="D38" s="162">
        <v>28063</v>
      </c>
      <c r="E38" s="162">
        <v>24222</v>
      </c>
      <c r="F38" s="162">
        <v>19294</v>
      </c>
      <c r="G38" s="162">
        <v>18141</v>
      </c>
      <c r="H38" s="162">
        <v>20151</v>
      </c>
      <c r="I38" s="180">
        <f>IFERROR(H38/G38-1,"-")</f>
        <v>0.11079874317843563</v>
      </c>
      <c r="J38" s="161">
        <f t="shared" ref="J38:J48" si="19">H38-G38</f>
        <v>2010</v>
      </c>
      <c r="K38" s="163">
        <f t="shared" si="18"/>
        <v>2.7930243001846215E-2</v>
      </c>
    </row>
    <row r="39" spans="2:11" x14ac:dyDescent="0.25">
      <c r="B39" s="165" t="s">
        <v>105</v>
      </c>
      <c r="C39" s="166">
        <v>3014</v>
      </c>
      <c r="D39" s="166">
        <v>24429</v>
      </c>
      <c r="E39" s="166">
        <v>17998</v>
      </c>
      <c r="F39" s="166">
        <v>12087</v>
      </c>
      <c r="G39" s="166">
        <v>9826</v>
      </c>
      <c r="H39" s="166">
        <v>10596</v>
      </c>
      <c r="I39" s="181">
        <f>IFERROR(H39/G39-1,"-")</f>
        <v>7.8363525340932272E-2</v>
      </c>
      <c r="J39" s="165">
        <f t="shared" si="19"/>
        <v>770</v>
      </c>
      <c r="K39" s="167">
        <f t="shared" si="18"/>
        <v>1.4686559220265124E-2</v>
      </c>
    </row>
    <row r="40" spans="2:11" x14ac:dyDescent="0.25">
      <c r="B40" s="165" t="s">
        <v>102</v>
      </c>
      <c r="C40" s="166">
        <v>1273</v>
      </c>
      <c r="D40" s="166">
        <v>3634</v>
      </c>
      <c r="E40" s="166">
        <v>6224</v>
      </c>
      <c r="F40" s="166">
        <v>7207</v>
      </c>
      <c r="G40" s="166">
        <v>8315</v>
      </c>
      <c r="H40" s="166">
        <v>9555</v>
      </c>
      <c r="I40" s="181">
        <f>IFERROR(H40/G40-1,"-")</f>
        <v>0.14912808177991588</v>
      </c>
      <c r="J40" s="165">
        <f t="shared" si="19"/>
        <v>1240</v>
      </c>
      <c r="K40" s="167">
        <f t="shared" si="18"/>
        <v>1.3243683781581092E-2</v>
      </c>
    </row>
    <row r="41" spans="2:11" x14ac:dyDescent="0.25">
      <c r="B41" s="161" t="s">
        <v>109</v>
      </c>
      <c r="C41" s="162">
        <v>97884</v>
      </c>
      <c r="D41" s="162">
        <v>52853</v>
      </c>
      <c r="E41" s="162">
        <v>257615</v>
      </c>
      <c r="F41" s="162">
        <v>270029</v>
      </c>
      <c r="G41" s="162">
        <v>288751</v>
      </c>
      <c r="H41" s="162">
        <v>296889</v>
      </c>
      <c r="I41" s="180">
        <f>IFERROR(H41/G41-1,"-")</f>
        <v>2.8183452178520696E-2</v>
      </c>
      <c r="J41" s="161">
        <f t="shared" si="19"/>
        <v>8138</v>
      </c>
      <c r="K41" s="163">
        <f t="shared" si="18"/>
        <v>0.41150225371322124</v>
      </c>
    </row>
    <row r="42" spans="2:11" x14ac:dyDescent="0.25">
      <c r="B42" s="165" t="s">
        <v>112</v>
      </c>
      <c r="C42" s="166">
        <v>40531</v>
      </c>
      <c r="D42" s="166">
        <v>4699</v>
      </c>
      <c r="E42" s="166">
        <v>130042</v>
      </c>
      <c r="F42" s="166">
        <v>146540</v>
      </c>
      <c r="G42" s="166">
        <v>159176</v>
      </c>
      <c r="H42" s="166">
        <v>164054</v>
      </c>
      <c r="I42" s="181">
        <f t="shared" ref="I42:I49" si="20">IFERROR(H42/G42-1,"-")</f>
        <v>3.0645323415590342E-2</v>
      </c>
      <c r="J42" s="165">
        <f t="shared" si="19"/>
        <v>4878</v>
      </c>
      <c r="K42" s="167">
        <f t="shared" si="18"/>
        <v>0.22738663517566765</v>
      </c>
    </row>
    <row r="43" spans="2:11" x14ac:dyDescent="0.25">
      <c r="B43" s="165" t="s">
        <v>115</v>
      </c>
      <c r="C43" s="166">
        <v>3224</v>
      </c>
      <c r="D43" s="166">
        <v>3112</v>
      </c>
      <c r="E43" s="166">
        <v>6637</v>
      </c>
      <c r="F43" s="166">
        <v>6184</v>
      </c>
      <c r="G43" s="166">
        <v>7088</v>
      </c>
      <c r="H43" s="166">
        <v>8399</v>
      </c>
      <c r="I43" s="181">
        <f t="shared" si="20"/>
        <v>0.1849604966139955</v>
      </c>
      <c r="J43" s="165">
        <f t="shared" si="19"/>
        <v>1311</v>
      </c>
      <c r="K43" s="167">
        <f t="shared" si="18"/>
        <v>1.1641412881370968E-2</v>
      </c>
    </row>
    <row r="44" spans="2:11" x14ac:dyDescent="0.25">
      <c r="B44" s="165" t="s">
        <v>118</v>
      </c>
      <c r="C44" s="166">
        <v>1607</v>
      </c>
      <c r="D44" s="166">
        <v>5649</v>
      </c>
      <c r="E44" s="166">
        <v>5542</v>
      </c>
      <c r="F44" s="166">
        <v>5329</v>
      </c>
      <c r="G44" s="166">
        <v>5706</v>
      </c>
      <c r="H44" s="166">
        <v>6041</v>
      </c>
      <c r="I44" s="181">
        <f t="shared" si="20"/>
        <v>5.8710129688047674E-2</v>
      </c>
      <c r="J44" s="165">
        <f t="shared" si="19"/>
        <v>335</v>
      </c>
      <c r="K44" s="167">
        <f t="shared" si="18"/>
        <v>8.37311289634028E-3</v>
      </c>
    </row>
    <row r="45" spans="2:11" x14ac:dyDescent="0.25">
      <c r="B45" s="165" t="s">
        <v>125</v>
      </c>
      <c r="C45" s="166">
        <v>5044</v>
      </c>
      <c r="D45" s="166">
        <v>3828</v>
      </c>
      <c r="E45" s="166">
        <v>16942</v>
      </c>
      <c r="F45" s="166">
        <v>13856</v>
      </c>
      <c r="G45" s="166">
        <v>14990</v>
      </c>
      <c r="H45" s="166">
        <v>13952</v>
      </c>
      <c r="I45" s="181">
        <f t="shared" si="20"/>
        <v>-6.9246164109406316E-2</v>
      </c>
      <c r="J45" s="165">
        <f t="shared" si="19"/>
        <v>-1038</v>
      </c>
      <c r="K45" s="167">
        <f t="shared" si="18"/>
        <v>1.9338134601843998E-2</v>
      </c>
    </row>
    <row r="46" spans="2:11" x14ac:dyDescent="0.25">
      <c r="B46" s="165" t="s">
        <v>121</v>
      </c>
      <c r="C46" s="166">
        <v>1457</v>
      </c>
      <c r="D46" s="166">
        <v>1735</v>
      </c>
      <c r="E46" s="166">
        <v>4362</v>
      </c>
      <c r="F46" s="166">
        <v>4336</v>
      </c>
      <c r="G46" s="166">
        <v>5322</v>
      </c>
      <c r="H46" s="166">
        <v>4903</v>
      </c>
      <c r="I46" s="181">
        <f t="shared" si="20"/>
        <v>-7.8729800826756846E-2</v>
      </c>
      <c r="J46" s="165">
        <f t="shared" si="19"/>
        <v>-419</v>
      </c>
      <c r="K46" s="167">
        <f t="shared" si="18"/>
        <v>6.7957908509777183E-3</v>
      </c>
    </row>
    <row r="47" spans="2:11" x14ac:dyDescent="0.25">
      <c r="B47" s="165" t="s">
        <v>130</v>
      </c>
      <c r="C47" s="166">
        <v>6272</v>
      </c>
      <c r="D47" s="166">
        <v>747</v>
      </c>
      <c r="E47" s="166">
        <v>8244</v>
      </c>
      <c r="F47" s="166">
        <v>8819</v>
      </c>
      <c r="G47" s="166">
        <v>8511</v>
      </c>
      <c r="H47" s="166">
        <v>7792</v>
      </c>
      <c r="I47" s="181">
        <f t="shared" si="20"/>
        <v>-8.4478909646340083E-2</v>
      </c>
      <c r="J47" s="165">
        <f t="shared" si="19"/>
        <v>-719</v>
      </c>
      <c r="K47" s="167">
        <f t="shared" si="18"/>
        <v>1.0800082054011499E-2</v>
      </c>
    </row>
    <row r="48" spans="2:11" x14ac:dyDescent="0.25">
      <c r="B48" s="165" t="s">
        <v>133</v>
      </c>
      <c r="C48" s="166">
        <v>10629</v>
      </c>
      <c r="D48" s="166">
        <v>950</v>
      </c>
      <c r="E48" s="166">
        <v>7661</v>
      </c>
      <c r="F48" s="166">
        <v>8640</v>
      </c>
      <c r="G48" s="166">
        <v>9534</v>
      </c>
      <c r="H48" s="166">
        <v>6987</v>
      </c>
      <c r="I48" s="181">
        <f t="shared" si="20"/>
        <v>-0.26714915040906229</v>
      </c>
      <c r="J48" s="165">
        <f t="shared" si="19"/>
        <v>-2547</v>
      </c>
      <c r="K48" s="167">
        <f t="shared" si="18"/>
        <v>9.6843138233288426E-3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32133</v>
      </c>
      <c r="E49" s="171">
        <f t="shared" si="22"/>
        <v>78185</v>
      </c>
      <c r="F49" s="171">
        <f t="shared" si="22"/>
        <v>76325</v>
      </c>
      <c r="G49" s="171">
        <f t="shared" si="22"/>
        <v>78424</v>
      </c>
      <c r="H49" s="171">
        <f t="shared" si="22"/>
        <v>84761</v>
      </c>
      <c r="I49" s="182">
        <f t="shared" si="20"/>
        <v>8.080434560848726E-2</v>
      </c>
      <c r="J49" s="170">
        <f>H49-G49</f>
        <v>6337</v>
      </c>
      <c r="K49" s="172">
        <f t="shared" si="18"/>
        <v>0.11748277142968026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321</v>
      </c>
      <c r="D66" s="162" t="s">
        <v>321</v>
      </c>
      <c r="E66" s="162" t="s">
        <v>321</v>
      </c>
      <c r="F66" s="162" t="s">
        <v>321</v>
      </c>
      <c r="G66" s="162" t="s">
        <v>321</v>
      </c>
      <c r="H66" s="162" t="s">
        <v>321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321</v>
      </c>
      <c r="D67" s="166" t="s">
        <v>321</v>
      </c>
      <c r="E67" s="166" t="s">
        <v>321</v>
      </c>
      <c r="F67" s="166" t="s">
        <v>321</v>
      </c>
      <c r="G67" s="166" t="s">
        <v>321</v>
      </c>
      <c r="H67" s="166" t="s">
        <v>321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321</v>
      </c>
      <c r="D68" s="166" t="s">
        <v>321</v>
      </c>
      <c r="E68" s="166" t="s">
        <v>321</v>
      </c>
      <c r="F68" s="166" t="s">
        <v>321</v>
      </c>
      <c r="G68" s="166" t="s">
        <v>321</v>
      </c>
      <c r="H68" s="166" t="s">
        <v>321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321</v>
      </c>
      <c r="D69" s="162" t="s">
        <v>321</v>
      </c>
      <c r="E69" s="162" t="s">
        <v>321</v>
      </c>
      <c r="F69" s="162" t="s">
        <v>321</v>
      </c>
      <c r="G69" s="162" t="s">
        <v>321</v>
      </c>
      <c r="H69" s="162" t="s">
        <v>321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321</v>
      </c>
      <c r="D70" s="166" t="s">
        <v>321</v>
      </c>
      <c r="E70" s="166" t="s">
        <v>321</v>
      </c>
      <c r="F70" s="166" t="s">
        <v>321</v>
      </c>
      <c r="G70" s="166" t="s">
        <v>321</v>
      </c>
      <c r="H70" s="166" t="s">
        <v>321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321</v>
      </c>
      <c r="D71" s="166" t="s">
        <v>321</v>
      </c>
      <c r="E71" s="166" t="s">
        <v>321</v>
      </c>
      <c r="F71" s="166" t="s">
        <v>321</v>
      </c>
      <c r="G71" s="166" t="s">
        <v>321</v>
      </c>
      <c r="H71" s="166" t="s">
        <v>321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321</v>
      </c>
      <c r="D72" s="166" t="s">
        <v>321</v>
      </c>
      <c r="E72" s="166" t="s">
        <v>321</v>
      </c>
      <c r="F72" s="166" t="s">
        <v>321</v>
      </c>
      <c r="G72" s="166" t="s">
        <v>321</v>
      </c>
      <c r="H72" s="166" t="s">
        <v>321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321</v>
      </c>
      <c r="D73" s="166" t="s">
        <v>321</v>
      </c>
      <c r="E73" s="166" t="s">
        <v>321</v>
      </c>
      <c r="F73" s="166" t="s">
        <v>321</v>
      </c>
      <c r="G73" s="166" t="s">
        <v>321</v>
      </c>
      <c r="H73" s="166" t="s">
        <v>321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321</v>
      </c>
      <c r="D74" s="166" t="s">
        <v>321</v>
      </c>
      <c r="E74" s="166" t="s">
        <v>321</v>
      </c>
      <c r="F74" s="166" t="s">
        <v>321</v>
      </c>
      <c r="G74" s="166" t="s">
        <v>321</v>
      </c>
      <c r="H74" s="166" t="s">
        <v>321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321</v>
      </c>
      <c r="D75" s="166" t="s">
        <v>321</v>
      </c>
      <c r="E75" s="166" t="s">
        <v>321</v>
      </c>
      <c r="F75" s="166" t="s">
        <v>321</v>
      </c>
      <c r="G75" s="166" t="s">
        <v>321</v>
      </c>
      <c r="H75" s="166" t="s">
        <v>321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321</v>
      </c>
      <c r="D76" s="166" t="s">
        <v>321</v>
      </c>
      <c r="E76" s="166" t="s">
        <v>321</v>
      </c>
      <c r="F76" s="166" t="s">
        <v>321</v>
      </c>
      <c r="G76" s="166" t="s">
        <v>321</v>
      </c>
      <c r="H76" s="166" t="s">
        <v>321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26357</v>
      </c>
      <c r="E79" s="178">
        <f t="shared" si="33"/>
        <v>75897</v>
      </c>
      <c r="F79" s="178">
        <f t="shared" si="33"/>
        <v>85480</v>
      </c>
      <c r="G79" s="178">
        <f t="shared" si="33"/>
        <v>99662</v>
      </c>
      <c r="H79" s="178">
        <f t="shared" si="33"/>
        <v>112305</v>
      </c>
      <c r="I79" s="179">
        <f>IFERROR(H79/G79-1,"-")</f>
        <v>0.12685878268547701</v>
      </c>
      <c r="J79" s="178">
        <f>IFERROR(H79-G79,"-")</f>
        <v>12643</v>
      </c>
      <c r="K79" s="179">
        <f>IFERROR(H79/H$9,"-")</f>
        <v>0.15566006353641701</v>
      </c>
    </row>
    <row r="80" spans="2:11" x14ac:dyDescent="0.25">
      <c r="B80" s="161" t="s">
        <v>99</v>
      </c>
      <c r="C80" s="162">
        <v>6348</v>
      </c>
      <c r="D80" s="162">
        <v>15318</v>
      </c>
      <c r="E80" s="162">
        <v>37020</v>
      </c>
      <c r="F80" s="162">
        <v>38724</v>
      </c>
      <c r="G80" s="162">
        <v>48784</v>
      </c>
      <c r="H80" s="162">
        <v>53287</v>
      </c>
      <c r="I80" s="180">
        <f>IFERROR(H80/G80-1,"-")</f>
        <v>9.2304854050508256E-2</v>
      </c>
      <c r="J80" s="183">
        <f t="shared" ref="J80:J91" si="34">IFERROR(H80-G80,"-")</f>
        <v>4503</v>
      </c>
      <c r="K80" s="163">
        <f t="shared" ref="K80:K91" si="35">IFERROR(H80/H$9,"-")</f>
        <v>7.385831268122571E-2</v>
      </c>
    </row>
    <row r="81" spans="2:11" x14ac:dyDescent="0.25">
      <c r="B81" s="165" t="s">
        <v>105</v>
      </c>
      <c r="C81" s="166">
        <v>1948</v>
      </c>
      <c r="D81" s="166">
        <v>8262</v>
      </c>
      <c r="E81" s="166">
        <v>18325</v>
      </c>
      <c r="F81" s="166">
        <v>20720</v>
      </c>
      <c r="G81" s="166">
        <v>21206</v>
      </c>
      <c r="H81" s="166">
        <v>16438</v>
      </c>
      <c r="I81" s="181">
        <f>IFERROR(H81/G81-1,"-")</f>
        <v>-0.22484202584174295</v>
      </c>
      <c r="J81" s="184">
        <f t="shared" si="34"/>
        <v>-4768</v>
      </c>
      <c r="K81" s="167">
        <f t="shared" si="35"/>
        <v>2.2783848665790685E-2</v>
      </c>
    </row>
    <row r="82" spans="2:11" x14ac:dyDescent="0.25">
      <c r="B82" s="165" t="s">
        <v>102</v>
      </c>
      <c r="C82" s="166">
        <v>4400</v>
      </c>
      <c r="D82" s="166">
        <v>7056</v>
      </c>
      <c r="E82" s="166">
        <v>18695</v>
      </c>
      <c r="F82" s="166">
        <v>18004</v>
      </c>
      <c r="G82" s="166">
        <v>27578</v>
      </c>
      <c r="H82" s="166">
        <v>36849</v>
      </c>
      <c r="I82" s="181">
        <f>IFERROR(H82/G82-1,"-")</f>
        <v>0.33617376169410407</v>
      </c>
      <c r="J82" s="184">
        <f t="shared" si="34"/>
        <v>9271</v>
      </c>
      <c r="K82" s="167">
        <f t="shared" si="35"/>
        <v>5.1074464015435028E-2</v>
      </c>
    </row>
    <row r="83" spans="2:11" x14ac:dyDescent="0.25">
      <c r="B83" s="161" t="s">
        <v>109</v>
      </c>
      <c r="C83" s="162">
        <v>19675</v>
      </c>
      <c r="D83" s="162">
        <v>11039</v>
      </c>
      <c r="E83" s="162">
        <v>38877</v>
      </c>
      <c r="F83" s="162">
        <v>46756</v>
      </c>
      <c r="G83" s="162">
        <v>50878</v>
      </c>
      <c r="H83" s="162">
        <v>59018</v>
      </c>
      <c r="I83" s="180">
        <f>IFERROR(H83/G83-1,"-")</f>
        <v>0.15999056566688941</v>
      </c>
      <c r="J83" s="183">
        <f t="shared" si="34"/>
        <v>8140</v>
      </c>
      <c r="K83" s="163">
        <f t="shared" si="35"/>
        <v>8.1801750855191299E-2</v>
      </c>
    </row>
    <row r="84" spans="2:11" x14ac:dyDescent="0.25">
      <c r="B84" s="165" t="s">
        <v>112</v>
      </c>
      <c r="C84" s="166">
        <v>1812</v>
      </c>
      <c r="D84" s="166">
        <v>443</v>
      </c>
      <c r="E84" s="166">
        <v>5286</v>
      </c>
      <c r="F84" s="166">
        <v>6342</v>
      </c>
      <c r="G84" s="166">
        <v>7933</v>
      </c>
      <c r="H84" s="166">
        <v>7684</v>
      </c>
      <c r="I84" s="181">
        <f t="shared" ref="I84:I91" si="36">IFERROR(H84/G84-1,"-")</f>
        <v>-3.1387873440060554E-2</v>
      </c>
      <c r="J84" s="184">
        <f t="shared" si="34"/>
        <v>-249</v>
      </c>
      <c r="K84" s="167">
        <f t="shared" si="35"/>
        <v>1.0650388924926124E-2</v>
      </c>
    </row>
    <row r="85" spans="2:11" x14ac:dyDescent="0.25">
      <c r="B85" s="165" t="s">
        <v>115</v>
      </c>
      <c r="C85" s="166">
        <v>4471</v>
      </c>
      <c r="D85" s="166">
        <v>2445</v>
      </c>
      <c r="E85" s="166">
        <v>8622</v>
      </c>
      <c r="F85" s="166">
        <v>9175</v>
      </c>
      <c r="G85" s="166">
        <v>10395</v>
      </c>
      <c r="H85" s="166">
        <v>12072</v>
      </c>
      <c r="I85" s="181">
        <f t="shared" si="36"/>
        <v>0.16132756132756132</v>
      </c>
      <c r="J85" s="184">
        <f t="shared" si="34"/>
        <v>1677</v>
      </c>
      <c r="K85" s="167">
        <f t="shared" si="35"/>
        <v>1.6732365317765247E-2</v>
      </c>
    </row>
    <row r="86" spans="2:11" x14ac:dyDescent="0.25">
      <c r="B86" s="165" t="s">
        <v>118</v>
      </c>
      <c r="C86" s="166">
        <v>798</v>
      </c>
      <c r="D86" s="166">
        <v>1787</v>
      </c>
      <c r="E86" s="166">
        <v>2912</v>
      </c>
      <c r="F86" s="166">
        <v>2859</v>
      </c>
      <c r="G86" s="166">
        <v>3249</v>
      </c>
      <c r="H86" s="166">
        <v>6864</v>
      </c>
      <c r="I86" s="181">
        <f t="shared" si="36"/>
        <v>1.1126500461680515</v>
      </c>
      <c r="J86" s="184">
        <f t="shared" si="34"/>
        <v>3615</v>
      </c>
      <c r="K86" s="167">
        <f t="shared" si="35"/>
        <v>9.5138299818704995E-3</v>
      </c>
    </row>
    <row r="87" spans="2:11" x14ac:dyDescent="0.25">
      <c r="B87" s="165" t="s">
        <v>125</v>
      </c>
      <c r="C87" s="166">
        <v>290</v>
      </c>
      <c r="D87" s="166">
        <v>415</v>
      </c>
      <c r="E87" s="166">
        <v>2579</v>
      </c>
      <c r="F87" s="166">
        <v>2372</v>
      </c>
      <c r="G87" s="166">
        <v>2998</v>
      </c>
      <c r="H87" s="166">
        <v>1854</v>
      </c>
      <c r="I87" s="181">
        <f t="shared" si="36"/>
        <v>-0.38158772515010009</v>
      </c>
      <c r="J87" s="184">
        <f t="shared" si="34"/>
        <v>-1144</v>
      </c>
      <c r="K87" s="167">
        <f t="shared" si="35"/>
        <v>2.5697320492989372E-3</v>
      </c>
    </row>
    <row r="88" spans="2:11" x14ac:dyDescent="0.25">
      <c r="B88" s="165" t="s">
        <v>121</v>
      </c>
      <c r="C88" s="166">
        <v>94</v>
      </c>
      <c r="D88" s="166">
        <v>181</v>
      </c>
      <c r="E88" s="166">
        <v>476</v>
      </c>
      <c r="F88" s="166">
        <v>362</v>
      </c>
      <c r="G88" s="166">
        <v>514</v>
      </c>
      <c r="H88" s="166">
        <v>537</v>
      </c>
      <c r="I88" s="181">
        <f t="shared" si="36"/>
        <v>4.474708171206232E-2</v>
      </c>
      <c r="J88" s="184">
        <f t="shared" si="34"/>
        <v>23</v>
      </c>
      <c r="K88" s="167">
        <f t="shared" si="35"/>
        <v>7.4430750295228121E-4</v>
      </c>
    </row>
    <row r="89" spans="2:11" x14ac:dyDescent="0.25">
      <c r="B89" s="165" t="s">
        <v>130</v>
      </c>
      <c r="C89" s="166">
        <v>1314</v>
      </c>
      <c r="D89" s="166">
        <v>137</v>
      </c>
      <c r="E89" s="166">
        <v>1917</v>
      </c>
      <c r="F89" s="166">
        <v>2893</v>
      </c>
      <c r="G89" s="166">
        <v>2073</v>
      </c>
      <c r="H89" s="166">
        <v>2315</v>
      </c>
      <c r="I89" s="181">
        <f t="shared" si="36"/>
        <v>0.11673902556681148</v>
      </c>
      <c r="J89" s="184">
        <f t="shared" si="34"/>
        <v>242</v>
      </c>
      <c r="K89" s="167">
        <f t="shared" si="35"/>
        <v>3.2086999428948436E-3</v>
      </c>
    </row>
    <row r="90" spans="2:11" x14ac:dyDescent="0.25">
      <c r="B90" s="165" t="s">
        <v>133</v>
      </c>
      <c r="C90" s="166">
        <v>2383</v>
      </c>
      <c r="D90" s="166">
        <v>226</v>
      </c>
      <c r="E90" s="166">
        <v>1764</v>
      </c>
      <c r="F90" s="166">
        <v>3260</v>
      </c>
      <c r="G90" s="166">
        <v>3058</v>
      </c>
      <c r="H90" s="166">
        <v>1964</v>
      </c>
      <c r="I90" s="181">
        <f t="shared" si="36"/>
        <v>-0.35775016350555922</v>
      </c>
      <c r="J90" s="184">
        <f t="shared" si="34"/>
        <v>-1094</v>
      </c>
      <c r="K90" s="167">
        <f t="shared" si="35"/>
        <v>2.7221972733673747E-3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5405</v>
      </c>
      <c r="E91" s="171">
        <f t="shared" si="37"/>
        <v>15321</v>
      </c>
      <c r="F91" s="171">
        <f t="shared" si="37"/>
        <v>19493</v>
      </c>
      <c r="G91" s="171">
        <f t="shared" si="37"/>
        <v>20658</v>
      </c>
      <c r="H91" s="171">
        <f t="shared" si="37"/>
        <v>25728</v>
      </c>
      <c r="I91" s="182">
        <f t="shared" si="36"/>
        <v>0.24542550101655536</v>
      </c>
      <c r="J91" s="185">
        <f t="shared" si="34"/>
        <v>5070</v>
      </c>
      <c r="K91" s="172">
        <f t="shared" si="35"/>
        <v>3.5660229862115998E-2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321</v>
      </c>
      <c r="D94" s="162" t="s">
        <v>321</v>
      </c>
      <c r="E94" s="162" t="s">
        <v>321</v>
      </c>
      <c r="F94" s="162" t="s">
        <v>321</v>
      </c>
      <c r="G94" s="162" t="s">
        <v>321</v>
      </c>
      <c r="H94" s="162" t="s">
        <v>321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321</v>
      </c>
      <c r="D95" s="166" t="s">
        <v>321</v>
      </c>
      <c r="E95" s="166" t="s">
        <v>321</v>
      </c>
      <c r="F95" s="166" t="s">
        <v>321</v>
      </c>
      <c r="G95" s="166" t="s">
        <v>321</v>
      </c>
      <c r="H95" s="166" t="s">
        <v>321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321</v>
      </c>
      <c r="D96" s="166" t="s">
        <v>321</v>
      </c>
      <c r="E96" s="166" t="s">
        <v>321</v>
      </c>
      <c r="F96" s="166" t="s">
        <v>321</v>
      </c>
      <c r="G96" s="166" t="s">
        <v>321</v>
      </c>
      <c r="H96" s="166" t="s">
        <v>321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321</v>
      </c>
      <c r="D97" s="162" t="s">
        <v>321</v>
      </c>
      <c r="E97" s="162" t="s">
        <v>321</v>
      </c>
      <c r="F97" s="162" t="s">
        <v>321</v>
      </c>
      <c r="G97" s="162" t="s">
        <v>321</v>
      </c>
      <c r="H97" s="162" t="s">
        <v>321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321</v>
      </c>
      <c r="D98" s="166" t="s">
        <v>321</v>
      </c>
      <c r="E98" s="166" t="s">
        <v>321</v>
      </c>
      <c r="F98" s="166" t="s">
        <v>321</v>
      </c>
      <c r="G98" s="166" t="s">
        <v>321</v>
      </c>
      <c r="H98" s="166" t="s">
        <v>321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321</v>
      </c>
      <c r="D99" s="166" t="s">
        <v>321</v>
      </c>
      <c r="E99" s="166" t="s">
        <v>321</v>
      </c>
      <c r="F99" s="166" t="s">
        <v>321</v>
      </c>
      <c r="G99" s="166" t="s">
        <v>321</v>
      </c>
      <c r="H99" s="166" t="s">
        <v>321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321</v>
      </c>
      <c r="D100" s="166" t="s">
        <v>321</v>
      </c>
      <c r="E100" s="166" t="s">
        <v>321</v>
      </c>
      <c r="F100" s="166" t="s">
        <v>321</v>
      </c>
      <c r="G100" s="166" t="s">
        <v>321</v>
      </c>
      <c r="H100" s="166" t="s">
        <v>321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321</v>
      </c>
      <c r="D101" s="166" t="s">
        <v>321</v>
      </c>
      <c r="E101" s="166" t="s">
        <v>321</v>
      </c>
      <c r="F101" s="166" t="s">
        <v>321</v>
      </c>
      <c r="G101" s="166" t="s">
        <v>321</v>
      </c>
      <c r="H101" s="166" t="s">
        <v>321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321</v>
      </c>
      <c r="D102" s="166" t="s">
        <v>321</v>
      </c>
      <c r="E102" s="166" t="s">
        <v>321</v>
      </c>
      <c r="F102" s="166" t="s">
        <v>321</v>
      </c>
      <c r="G102" s="166" t="s">
        <v>321</v>
      </c>
      <c r="H102" s="166" t="s">
        <v>321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321</v>
      </c>
      <c r="D103" s="166" t="s">
        <v>321</v>
      </c>
      <c r="E103" s="166" t="s">
        <v>321</v>
      </c>
      <c r="F103" s="166" t="s">
        <v>321</v>
      </c>
      <c r="G103" s="166" t="s">
        <v>321</v>
      </c>
      <c r="H103" s="166" t="s">
        <v>321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321</v>
      </c>
      <c r="D104" s="166" t="s">
        <v>321</v>
      </c>
      <c r="E104" s="166" t="s">
        <v>321</v>
      </c>
      <c r="F104" s="166" t="s">
        <v>321</v>
      </c>
      <c r="G104" s="166" t="s">
        <v>321</v>
      </c>
      <c r="H104" s="166" t="s">
        <v>321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1292</v>
      </c>
      <c r="E107" s="178">
        <f t="shared" si="43"/>
        <v>15703</v>
      </c>
      <c r="F107" s="178">
        <f t="shared" si="43"/>
        <v>18325</v>
      </c>
      <c r="G107" s="178">
        <f t="shared" si="43"/>
        <v>17901</v>
      </c>
      <c r="H107" s="178">
        <f t="shared" si="43"/>
        <v>19287</v>
      </c>
      <c r="I107" s="179">
        <f>IFERROR(H107/G107-1,"-")</f>
        <v>7.7425842131724432E-2</v>
      </c>
      <c r="J107" s="178">
        <f>IFERROR(H107-G107,"-")</f>
        <v>1386</v>
      </c>
      <c r="K107" s="179">
        <f>IFERROR(H107/H$9,"-")</f>
        <v>2.6732697969163215E-2</v>
      </c>
    </row>
    <row r="108" spans="2:11" x14ac:dyDescent="0.25">
      <c r="B108" s="161" t="s">
        <v>99</v>
      </c>
      <c r="C108" s="162">
        <v>1767</v>
      </c>
      <c r="D108" s="162">
        <v>931</v>
      </c>
      <c r="E108" s="162">
        <v>4339</v>
      </c>
      <c r="F108" s="162">
        <v>4018</v>
      </c>
      <c r="G108" s="162">
        <v>3129</v>
      </c>
      <c r="H108" s="162">
        <v>3725</v>
      </c>
      <c r="I108" s="180">
        <f>IFERROR(H108/G108-1,"-")</f>
        <v>0.19047619047619047</v>
      </c>
      <c r="J108" s="183">
        <f t="shared" ref="J108:J119" si="44">IFERROR(H108-G108,"-")</f>
        <v>596</v>
      </c>
      <c r="K108" s="163">
        <f t="shared" ref="K108:K119" si="45">IFERROR(H108/H$9,"-")</f>
        <v>5.1630269059539059E-3</v>
      </c>
    </row>
    <row r="109" spans="2:11" x14ac:dyDescent="0.25">
      <c r="B109" s="165" t="s">
        <v>105</v>
      </c>
      <c r="C109" s="166">
        <v>1178</v>
      </c>
      <c r="D109" s="166">
        <v>718</v>
      </c>
      <c r="E109" s="166">
        <v>3252</v>
      </c>
      <c r="F109" s="166">
        <v>2845</v>
      </c>
      <c r="G109" s="166">
        <v>1788</v>
      </c>
      <c r="H109" s="166">
        <v>2177</v>
      </c>
      <c r="I109" s="181">
        <f>IFERROR(H109/G109-1,"-")</f>
        <v>0.21756152125279637</v>
      </c>
      <c r="J109" s="184">
        <f t="shared" si="44"/>
        <v>389</v>
      </c>
      <c r="K109" s="167">
        <f t="shared" si="45"/>
        <v>3.0174253890635308E-3</v>
      </c>
    </row>
    <row r="110" spans="2:11" x14ac:dyDescent="0.25">
      <c r="B110" s="165" t="s">
        <v>102</v>
      </c>
      <c r="C110" s="166">
        <v>589</v>
      </c>
      <c r="D110" s="166">
        <v>213</v>
      </c>
      <c r="E110" s="166">
        <v>1087</v>
      </c>
      <c r="F110" s="166">
        <v>1173</v>
      </c>
      <c r="G110" s="166">
        <v>1341</v>
      </c>
      <c r="H110" s="166">
        <v>1548</v>
      </c>
      <c r="I110" s="181">
        <f>IFERROR(H110/G110-1,"-")</f>
        <v>0.15436241610738266</v>
      </c>
      <c r="J110" s="184">
        <f t="shared" si="44"/>
        <v>207</v>
      </c>
      <c r="K110" s="167">
        <f t="shared" si="45"/>
        <v>2.1456015168903747E-3</v>
      </c>
    </row>
    <row r="111" spans="2:11" x14ac:dyDescent="0.25">
      <c r="B111" s="161" t="s">
        <v>109</v>
      </c>
      <c r="C111" s="162">
        <v>11615</v>
      </c>
      <c r="D111" s="162">
        <v>361</v>
      </c>
      <c r="E111" s="162">
        <v>11364</v>
      </c>
      <c r="F111" s="162">
        <v>14307</v>
      </c>
      <c r="G111" s="162">
        <v>14772</v>
      </c>
      <c r="H111" s="162">
        <v>15562</v>
      </c>
      <c r="I111" s="180">
        <f>IFERROR(H111/G111-1,"-")</f>
        <v>5.3479555916599031E-2</v>
      </c>
      <c r="J111" s="183">
        <f t="shared" si="44"/>
        <v>790</v>
      </c>
      <c r="K111" s="163">
        <f t="shared" si="45"/>
        <v>2.1569671063209311E-2</v>
      </c>
    </row>
    <row r="112" spans="2:11" x14ac:dyDescent="0.25">
      <c r="B112" s="165" t="s">
        <v>112</v>
      </c>
      <c r="C112" s="166">
        <v>6038</v>
      </c>
      <c r="D112" s="166">
        <v>105</v>
      </c>
      <c r="E112" s="166">
        <v>6928</v>
      </c>
      <c r="F112" s="166">
        <v>8513</v>
      </c>
      <c r="G112" s="166">
        <v>8358</v>
      </c>
      <c r="H112" s="166">
        <v>8711</v>
      </c>
      <c r="I112" s="181">
        <f t="shared" ref="I112:I119" si="46">IFERROR(H112/G112-1,"-")</f>
        <v>4.2234984446039681E-2</v>
      </c>
      <c r="J112" s="184">
        <f t="shared" si="44"/>
        <v>353</v>
      </c>
      <c r="K112" s="167">
        <f t="shared" si="45"/>
        <v>1.2073859698728717E-2</v>
      </c>
    </row>
    <row r="113" spans="2:11" x14ac:dyDescent="0.25">
      <c r="B113" s="165" t="s">
        <v>115</v>
      </c>
      <c r="C113" s="166">
        <v>474</v>
      </c>
      <c r="D113" s="166">
        <v>30</v>
      </c>
      <c r="E113" s="166">
        <v>425</v>
      </c>
      <c r="F113" s="166">
        <v>737</v>
      </c>
      <c r="G113" s="166">
        <v>718</v>
      </c>
      <c r="H113" s="166">
        <v>871</v>
      </c>
      <c r="I113" s="181">
        <f t="shared" si="46"/>
        <v>0.21309192200557092</v>
      </c>
      <c r="J113" s="184">
        <f t="shared" si="44"/>
        <v>153</v>
      </c>
      <c r="K113" s="167">
        <f t="shared" si="45"/>
        <v>1.2072473651237186E-3</v>
      </c>
    </row>
    <row r="114" spans="2:11" x14ac:dyDescent="0.25">
      <c r="B114" s="165" t="s">
        <v>118</v>
      </c>
      <c r="C114" s="166">
        <v>623</v>
      </c>
      <c r="D114" s="166">
        <v>63</v>
      </c>
      <c r="E114" s="166">
        <v>577</v>
      </c>
      <c r="F114" s="166">
        <v>819</v>
      </c>
      <c r="G114" s="166">
        <v>834</v>
      </c>
      <c r="H114" s="166">
        <v>907</v>
      </c>
      <c r="I114" s="181">
        <f t="shared" si="46"/>
        <v>8.7529976019184552E-2</v>
      </c>
      <c r="J114" s="184">
        <f t="shared" si="44"/>
        <v>73</v>
      </c>
      <c r="K114" s="167">
        <f t="shared" si="45"/>
        <v>1.2571450748188435E-3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226</v>
      </c>
      <c r="F115" s="166">
        <v>295</v>
      </c>
      <c r="G115" s="166">
        <v>316</v>
      </c>
      <c r="H115" s="166">
        <v>356</v>
      </c>
      <c r="I115" s="181">
        <f t="shared" si="46"/>
        <v>0.12658227848101267</v>
      </c>
      <c r="J115" s="184">
        <f t="shared" si="44"/>
        <v>40</v>
      </c>
      <c r="K115" s="167">
        <f t="shared" si="45"/>
        <v>4.9343290698512495E-4</v>
      </c>
    </row>
    <row r="116" spans="2:11" x14ac:dyDescent="0.25">
      <c r="B116" s="165" t="s">
        <v>121</v>
      </c>
      <c r="C116" s="166">
        <v>252</v>
      </c>
      <c r="D116" s="166">
        <v>11</v>
      </c>
      <c r="E116" s="166">
        <v>234</v>
      </c>
      <c r="F116" s="166">
        <v>293</v>
      </c>
      <c r="G116" s="166">
        <v>249</v>
      </c>
      <c r="H116" s="166">
        <v>297</v>
      </c>
      <c r="I116" s="181">
        <f t="shared" si="46"/>
        <v>0.19277108433734935</v>
      </c>
      <c r="J116" s="184">
        <f t="shared" si="44"/>
        <v>48</v>
      </c>
      <c r="K116" s="167">
        <f t="shared" si="45"/>
        <v>4.1165610498478122E-4</v>
      </c>
    </row>
    <row r="117" spans="2:11" x14ac:dyDescent="0.25">
      <c r="B117" s="165" t="s">
        <v>130</v>
      </c>
      <c r="C117" s="166">
        <v>180</v>
      </c>
      <c r="D117" s="166">
        <v>9</v>
      </c>
      <c r="E117" s="166">
        <v>62</v>
      </c>
      <c r="F117" s="166">
        <v>114</v>
      </c>
      <c r="G117" s="166">
        <v>72</v>
      </c>
      <c r="H117" s="166">
        <v>66</v>
      </c>
      <c r="I117" s="181">
        <f t="shared" si="46"/>
        <v>-8.333333333333337E-2</v>
      </c>
      <c r="J117" s="184">
        <f t="shared" si="44"/>
        <v>-6</v>
      </c>
      <c r="K117" s="167">
        <f t="shared" si="45"/>
        <v>9.1479134441062486E-5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80</v>
      </c>
      <c r="F118" s="166">
        <v>72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9.4251229424124991E-5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138</v>
      </c>
      <c r="E119" s="171">
        <f t="shared" si="47"/>
        <v>2832</v>
      </c>
      <c r="F119" s="171">
        <f t="shared" si="47"/>
        <v>3464</v>
      </c>
      <c r="G119" s="171">
        <f t="shared" si="47"/>
        <v>4135</v>
      </c>
      <c r="H119" s="171">
        <f t="shared" si="47"/>
        <v>4286</v>
      </c>
      <c r="I119" s="182">
        <f t="shared" si="46"/>
        <v>3.651753325272078E-2</v>
      </c>
      <c r="J119" s="185">
        <f t="shared" si="44"/>
        <v>151</v>
      </c>
      <c r="K119" s="172">
        <f t="shared" si="45"/>
        <v>5.9405995487029368E-3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321</v>
      </c>
      <c r="D122" s="162" t="s">
        <v>321</v>
      </c>
      <c r="E122" s="162" t="s">
        <v>321</v>
      </c>
      <c r="F122" s="162" t="s">
        <v>321</v>
      </c>
      <c r="G122" s="162" t="s">
        <v>321</v>
      </c>
      <c r="H122" s="162" t="s">
        <v>321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321</v>
      </c>
      <c r="D123" s="166" t="s">
        <v>321</v>
      </c>
      <c r="E123" s="166" t="s">
        <v>321</v>
      </c>
      <c r="F123" s="166" t="s">
        <v>321</v>
      </c>
      <c r="G123" s="166" t="s">
        <v>321</v>
      </c>
      <c r="H123" s="166" t="s">
        <v>321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321</v>
      </c>
      <c r="D124" s="166" t="s">
        <v>321</v>
      </c>
      <c r="E124" s="166" t="s">
        <v>321</v>
      </c>
      <c r="F124" s="166" t="s">
        <v>321</v>
      </c>
      <c r="G124" s="166" t="s">
        <v>321</v>
      </c>
      <c r="H124" s="166" t="s">
        <v>321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321</v>
      </c>
      <c r="D125" s="162" t="s">
        <v>321</v>
      </c>
      <c r="E125" s="162" t="s">
        <v>321</v>
      </c>
      <c r="F125" s="162" t="s">
        <v>321</v>
      </c>
      <c r="G125" s="162" t="s">
        <v>321</v>
      </c>
      <c r="H125" s="162" t="s">
        <v>321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321</v>
      </c>
      <c r="D126" s="166" t="s">
        <v>321</v>
      </c>
      <c r="E126" s="166" t="s">
        <v>321</v>
      </c>
      <c r="F126" s="166" t="s">
        <v>321</v>
      </c>
      <c r="G126" s="166" t="s">
        <v>321</v>
      </c>
      <c r="H126" s="166" t="s">
        <v>321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321</v>
      </c>
      <c r="D127" s="166" t="s">
        <v>321</v>
      </c>
      <c r="E127" s="166" t="s">
        <v>321</v>
      </c>
      <c r="F127" s="166" t="s">
        <v>321</v>
      </c>
      <c r="G127" s="166" t="s">
        <v>321</v>
      </c>
      <c r="H127" s="166" t="s">
        <v>321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321</v>
      </c>
      <c r="D128" s="166" t="s">
        <v>321</v>
      </c>
      <c r="E128" s="166" t="s">
        <v>321</v>
      </c>
      <c r="F128" s="166" t="s">
        <v>321</v>
      </c>
      <c r="G128" s="166" t="s">
        <v>321</v>
      </c>
      <c r="H128" s="166" t="s">
        <v>321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321</v>
      </c>
      <c r="D129" s="166" t="s">
        <v>321</v>
      </c>
      <c r="E129" s="166" t="s">
        <v>321</v>
      </c>
      <c r="F129" s="166" t="s">
        <v>321</v>
      </c>
      <c r="G129" s="166" t="s">
        <v>321</v>
      </c>
      <c r="H129" s="166" t="s">
        <v>321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321</v>
      </c>
      <c r="D130" s="166" t="s">
        <v>321</v>
      </c>
      <c r="E130" s="166" t="s">
        <v>321</v>
      </c>
      <c r="F130" s="166" t="s">
        <v>321</v>
      </c>
      <c r="G130" s="166" t="s">
        <v>321</v>
      </c>
      <c r="H130" s="166" t="s">
        <v>321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321</v>
      </c>
      <c r="D131" s="166" t="s">
        <v>321</v>
      </c>
      <c r="E131" s="166" t="s">
        <v>321</v>
      </c>
      <c r="F131" s="166" t="s">
        <v>321</v>
      </c>
      <c r="G131" s="166" t="s">
        <v>321</v>
      </c>
      <c r="H131" s="166" t="s">
        <v>321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321</v>
      </c>
      <c r="D132" s="166" t="s">
        <v>321</v>
      </c>
      <c r="E132" s="166" t="s">
        <v>321</v>
      </c>
      <c r="F132" s="166" t="s">
        <v>321</v>
      </c>
      <c r="G132" s="166" t="s">
        <v>321</v>
      </c>
      <c r="H132" s="166" t="s">
        <v>321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8196</v>
      </c>
      <c r="E135" s="178">
        <f t="shared" si="53"/>
        <v>25747</v>
      </c>
      <c r="F135" s="178">
        <f t="shared" si="53"/>
        <v>27187</v>
      </c>
      <c r="G135" s="178">
        <f t="shared" si="53"/>
        <v>28802</v>
      </c>
      <c r="H135" s="178">
        <f t="shared" si="53"/>
        <v>30661</v>
      </c>
      <c r="I135" s="179">
        <f>IFERROR(H135/G135-1,"-")</f>
        <v>6.4544128879938878E-2</v>
      </c>
      <c r="J135" s="178">
        <f>IFERROR(H135-G135,"-")</f>
        <v>1859</v>
      </c>
      <c r="K135" s="179">
        <f>IFERROR(H135/H$9,"-")</f>
        <v>4.2497602137839652E-2</v>
      </c>
    </row>
    <row r="136" spans="2:11" x14ac:dyDescent="0.25">
      <c r="B136" s="161" t="s">
        <v>99</v>
      </c>
      <c r="C136" s="162">
        <v>742</v>
      </c>
      <c r="D136" s="162">
        <v>4201</v>
      </c>
      <c r="E136" s="162">
        <v>4344</v>
      </c>
      <c r="F136" s="162">
        <v>5028</v>
      </c>
      <c r="G136" s="162">
        <v>4139</v>
      </c>
      <c r="H136" s="162">
        <v>4480</v>
      </c>
      <c r="I136" s="180">
        <f>IFERROR(H136/G136-1,"-")</f>
        <v>8.2387050012080243E-2</v>
      </c>
      <c r="J136" s="183">
        <f t="shared" ref="J136:J147" si="54">IFERROR(H136-G136,"-")</f>
        <v>341</v>
      </c>
      <c r="K136" s="163">
        <f t="shared" ref="K136:K147" si="55">IFERROR(H136/H$9,"-")</f>
        <v>6.2094927620599989E-3</v>
      </c>
    </row>
    <row r="137" spans="2:11" x14ac:dyDescent="0.25">
      <c r="B137" s="165" t="s">
        <v>105</v>
      </c>
      <c r="C137" s="166">
        <v>617</v>
      </c>
      <c r="D137" s="166">
        <v>2763</v>
      </c>
      <c r="E137" s="166">
        <v>3031</v>
      </c>
      <c r="F137" s="166">
        <v>3466</v>
      </c>
      <c r="G137" s="166">
        <v>2932</v>
      </c>
      <c r="H137" s="166">
        <v>2829</v>
      </c>
      <c r="I137" s="181">
        <f>IFERROR(H137/G137-1,"-")</f>
        <v>-3.5129604365620737E-2</v>
      </c>
      <c r="J137" s="184">
        <f t="shared" si="54"/>
        <v>-103</v>
      </c>
      <c r="K137" s="167">
        <f t="shared" si="55"/>
        <v>3.9211283535419061E-3</v>
      </c>
    </row>
    <row r="138" spans="2:11" x14ac:dyDescent="0.25">
      <c r="B138" s="165" t="s">
        <v>102</v>
      </c>
      <c r="C138" s="166">
        <v>125</v>
      </c>
      <c r="D138" s="166">
        <v>1438</v>
      </c>
      <c r="E138" s="166">
        <v>1313</v>
      </c>
      <c r="F138" s="166">
        <v>1562</v>
      </c>
      <c r="G138" s="166">
        <v>1207</v>
      </c>
      <c r="H138" s="166">
        <v>1651</v>
      </c>
      <c r="I138" s="181">
        <f>IFERROR(H138/G138-1,"-")</f>
        <v>0.3678541839270919</v>
      </c>
      <c r="J138" s="184">
        <f t="shared" si="54"/>
        <v>444</v>
      </c>
      <c r="K138" s="167">
        <f t="shared" si="55"/>
        <v>2.2883644085180932E-3</v>
      </c>
    </row>
    <row r="139" spans="2:11" x14ac:dyDescent="0.25">
      <c r="B139" s="161" t="s">
        <v>109</v>
      </c>
      <c r="C139" s="162">
        <v>12270</v>
      </c>
      <c r="D139" s="162">
        <v>3995</v>
      </c>
      <c r="E139" s="162">
        <v>21403</v>
      </c>
      <c r="F139" s="162">
        <v>22159</v>
      </c>
      <c r="G139" s="162">
        <v>24663</v>
      </c>
      <c r="H139" s="162">
        <v>26181</v>
      </c>
      <c r="I139" s="180">
        <f>IFERROR(H139/G139-1,"-")</f>
        <v>6.1549689818756859E-2</v>
      </c>
      <c r="J139" s="183">
        <f t="shared" si="54"/>
        <v>1518</v>
      </c>
      <c r="K139" s="163">
        <f t="shared" si="55"/>
        <v>3.6288109375779649E-2</v>
      </c>
    </row>
    <row r="140" spans="2:11" x14ac:dyDescent="0.25">
      <c r="B140" s="165" t="s">
        <v>112</v>
      </c>
      <c r="C140" s="166">
        <v>6096</v>
      </c>
      <c r="D140" s="166">
        <v>264</v>
      </c>
      <c r="E140" s="166">
        <v>7784</v>
      </c>
      <c r="F140" s="166">
        <v>8638</v>
      </c>
      <c r="G140" s="166">
        <v>10525</v>
      </c>
      <c r="H140" s="166">
        <v>11641</v>
      </c>
      <c r="I140" s="181">
        <f t="shared" ref="I140:I147" si="56">IFERROR(H140/G140-1,"-")</f>
        <v>0.10603325415676967</v>
      </c>
      <c r="J140" s="184">
        <f t="shared" si="54"/>
        <v>1116</v>
      </c>
      <c r="K140" s="167">
        <f t="shared" si="55"/>
        <v>1.613497884891528E-2</v>
      </c>
    </row>
    <row r="141" spans="2:11" x14ac:dyDescent="0.25">
      <c r="B141" s="165" t="s">
        <v>115</v>
      </c>
      <c r="C141" s="166">
        <v>664</v>
      </c>
      <c r="D141" s="166">
        <v>350</v>
      </c>
      <c r="E141" s="166">
        <v>1817</v>
      </c>
      <c r="F141" s="166">
        <v>1432</v>
      </c>
      <c r="G141" s="166">
        <v>1629</v>
      </c>
      <c r="H141" s="166">
        <v>1605</v>
      </c>
      <c r="I141" s="181">
        <f t="shared" si="56"/>
        <v>-1.4732965009208066E-2</v>
      </c>
      <c r="J141" s="184">
        <f t="shared" si="54"/>
        <v>-24</v>
      </c>
      <c r="K141" s="167">
        <f t="shared" si="55"/>
        <v>2.2246062239076559E-3</v>
      </c>
    </row>
    <row r="142" spans="2:11" x14ac:dyDescent="0.25">
      <c r="B142" s="165" t="s">
        <v>118</v>
      </c>
      <c r="C142" s="166">
        <v>466</v>
      </c>
      <c r="D142" s="166">
        <v>950</v>
      </c>
      <c r="E142" s="166">
        <v>2321</v>
      </c>
      <c r="F142" s="166">
        <v>2327</v>
      </c>
      <c r="G142" s="166">
        <v>2257</v>
      </c>
      <c r="H142" s="166">
        <v>2538</v>
      </c>
      <c r="I142" s="181">
        <f t="shared" si="56"/>
        <v>0.12450155073105895</v>
      </c>
      <c r="J142" s="184">
        <f t="shared" si="54"/>
        <v>281</v>
      </c>
      <c r="K142" s="167">
        <f t="shared" si="55"/>
        <v>3.517788533506312E-3</v>
      </c>
    </row>
    <row r="143" spans="2:11" x14ac:dyDescent="0.25">
      <c r="B143" s="165" t="s">
        <v>125</v>
      </c>
      <c r="C143" s="166">
        <v>359</v>
      </c>
      <c r="D143" s="166">
        <v>104</v>
      </c>
      <c r="E143" s="166">
        <v>1111</v>
      </c>
      <c r="F143" s="166">
        <v>847</v>
      </c>
      <c r="G143" s="166">
        <v>722</v>
      </c>
      <c r="H143" s="166">
        <v>835</v>
      </c>
      <c r="I143" s="181">
        <f t="shared" si="56"/>
        <v>0.15650969529085867</v>
      </c>
      <c r="J143" s="184">
        <f t="shared" si="54"/>
        <v>113</v>
      </c>
      <c r="K143" s="167">
        <f t="shared" si="55"/>
        <v>1.1573496554285936E-3</v>
      </c>
    </row>
    <row r="144" spans="2:11" x14ac:dyDescent="0.25">
      <c r="B144" s="165" t="s">
        <v>121</v>
      </c>
      <c r="C144" s="166">
        <v>190</v>
      </c>
      <c r="D144" s="166">
        <v>71</v>
      </c>
      <c r="E144" s="166">
        <v>557</v>
      </c>
      <c r="F144" s="166">
        <v>406</v>
      </c>
      <c r="G144" s="166">
        <v>471</v>
      </c>
      <c r="H144" s="166">
        <v>494</v>
      </c>
      <c r="I144" s="181">
        <f t="shared" si="56"/>
        <v>4.8832271762208057E-2</v>
      </c>
      <c r="J144" s="184">
        <f t="shared" si="54"/>
        <v>23</v>
      </c>
      <c r="K144" s="167">
        <f t="shared" si="55"/>
        <v>6.8470746081643742E-4</v>
      </c>
    </row>
    <row r="145" spans="2:11" x14ac:dyDescent="0.25">
      <c r="B145" s="165" t="s">
        <v>130</v>
      </c>
      <c r="C145" s="166">
        <v>380</v>
      </c>
      <c r="D145" s="166">
        <v>30</v>
      </c>
      <c r="E145" s="166">
        <v>230</v>
      </c>
      <c r="F145" s="166">
        <v>294</v>
      </c>
      <c r="G145" s="166">
        <v>188</v>
      </c>
      <c r="H145" s="166">
        <v>283</v>
      </c>
      <c r="I145" s="181">
        <f t="shared" si="56"/>
        <v>0.50531914893617014</v>
      </c>
      <c r="J145" s="184">
        <f t="shared" si="54"/>
        <v>95</v>
      </c>
      <c r="K145" s="167">
        <f t="shared" si="55"/>
        <v>3.9225144010334372E-4</v>
      </c>
    </row>
    <row r="146" spans="2:11" x14ac:dyDescent="0.25">
      <c r="B146" s="165" t="s">
        <v>133</v>
      </c>
      <c r="C146" s="166">
        <v>656</v>
      </c>
      <c r="D146" s="166">
        <v>10</v>
      </c>
      <c r="E146" s="166">
        <v>182</v>
      </c>
      <c r="F146" s="166">
        <v>293</v>
      </c>
      <c r="G146" s="166">
        <v>322</v>
      </c>
      <c r="H146" s="166">
        <v>295</v>
      </c>
      <c r="I146" s="181">
        <f t="shared" si="56"/>
        <v>-8.3850931677018625E-2</v>
      </c>
      <c r="J146" s="184">
        <f t="shared" si="54"/>
        <v>-27</v>
      </c>
      <c r="K146" s="167">
        <f t="shared" si="55"/>
        <v>4.0888401000171868E-4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2216</v>
      </c>
      <c r="E147" s="171">
        <f t="shared" si="57"/>
        <v>7401</v>
      </c>
      <c r="F147" s="171">
        <f t="shared" si="57"/>
        <v>7922</v>
      </c>
      <c r="G147" s="171">
        <f t="shared" si="57"/>
        <v>8549</v>
      </c>
      <c r="H147" s="171">
        <f t="shared" si="57"/>
        <v>8490</v>
      </c>
      <c r="I147" s="182">
        <f t="shared" si="56"/>
        <v>-6.9013919756696351E-3</v>
      </c>
      <c r="J147" s="185">
        <f t="shared" si="54"/>
        <v>-59</v>
      </c>
      <c r="K147" s="172">
        <f t="shared" si="55"/>
        <v>1.1767543203100311E-2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687</v>
      </c>
      <c r="E149" s="178">
        <f t="shared" si="58"/>
        <v>7811</v>
      </c>
      <c r="F149" s="178">
        <f t="shared" si="58"/>
        <v>10193</v>
      </c>
      <c r="G149" s="178">
        <f t="shared" si="58"/>
        <v>29712</v>
      </c>
      <c r="H149" s="178">
        <f t="shared" si="58"/>
        <v>28810</v>
      </c>
      <c r="I149" s="179">
        <f>IFERROR(H149/G149-1,"-")</f>
        <v>-3.0358104469574543E-2</v>
      </c>
      <c r="J149" s="178">
        <f>IFERROR(H149-G149,"-")</f>
        <v>-902</v>
      </c>
      <c r="K149" s="179">
        <f>IFERROR(H149/H$9,"-")</f>
        <v>3.9932028231015305E-2</v>
      </c>
    </row>
    <row r="150" spans="2:11" x14ac:dyDescent="0.25">
      <c r="B150" s="161" t="s">
        <v>99</v>
      </c>
      <c r="C150" s="162">
        <v>287</v>
      </c>
      <c r="D150" s="162">
        <v>269</v>
      </c>
      <c r="E150" s="162">
        <v>1405</v>
      </c>
      <c r="F150" s="162">
        <v>2448</v>
      </c>
      <c r="G150" s="162">
        <v>3381</v>
      </c>
      <c r="H150" s="162">
        <v>3416</v>
      </c>
      <c r="I150" s="180">
        <f>IFERROR(H150/G150-1,"-")</f>
        <v>1.0351966873705987E-2</v>
      </c>
      <c r="J150" s="183">
        <f t="shared" ref="J150:J161" si="59">IFERROR(H150-G150,"-")</f>
        <v>35</v>
      </c>
      <c r="K150" s="163">
        <f t="shared" ref="K150:K161" si="60">IFERROR(H150/H$9,"-")</f>
        <v>4.7347382310707498E-3</v>
      </c>
    </row>
    <row r="151" spans="2:11" x14ac:dyDescent="0.25">
      <c r="B151" s="165" t="s">
        <v>105</v>
      </c>
      <c r="C151" s="166">
        <v>245</v>
      </c>
      <c r="D151" s="166">
        <v>85</v>
      </c>
      <c r="E151" s="166">
        <v>477</v>
      </c>
      <c r="F151" s="166">
        <v>947</v>
      </c>
      <c r="G151" s="166">
        <v>2198</v>
      </c>
      <c r="H151" s="166">
        <v>1835</v>
      </c>
      <c r="I151" s="181">
        <f>IFERROR(H151/G151-1,"-")</f>
        <v>-0.16515013648771615</v>
      </c>
      <c r="J151" s="184">
        <f t="shared" si="59"/>
        <v>-363</v>
      </c>
      <c r="K151" s="167">
        <f t="shared" si="60"/>
        <v>2.5433971469598434E-3</v>
      </c>
    </row>
    <row r="152" spans="2:11" x14ac:dyDescent="0.25">
      <c r="B152" s="165" t="s">
        <v>102</v>
      </c>
      <c r="C152" s="166">
        <v>42</v>
      </c>
      <c r="D152" s="166">
        <v>184</v>
      </c>
      <c r="E152" s="166">
        <v>928</v>
      </c>
      <c r="F152" s="166">
        <v>1501</v>
      </c>
      <c r="G152" s="166">
        <v>1183</v>
      </c>
      <c r="H152" s="166">
        <v>1581</v>
      </c>
      <c r="I152" s="181">
        <f>IFERROR(H152/G152-1,"-")</f>
        <v>0.33643279797125958</v>
      </c>
      <c r="J152" s="184">
        <f t="shared" si="59"/>
        <v>398</v>
      </c>
      <c r="K152" s="167">
        <f t="shared" si="60"/>
        <v>2.191341084110906E-3</v>
      </c>
    </row>
    <row r="153" spans="2:11" x14ac:dyDescent="0.25">
      <c r="B153" s="161" t="s">
        <v>109</v>
      </c>
      <c r="C153" s="162">
        <v>1626</v>
      </c>
      <c r="D153" s="162">
        <v>418</v>
      </c>
      <c r="E153" s="162">
        <v>6406</v>
      </c>
      <c r="F153" s="162">
        <v>7745</v>
      </c>
      <c r="G153" s="162">
        <v>26331</v>
      </c>
      <c r="H153" s="162">
        <v>25394</v>
      </c>
      <c r="I153" s="180">
        <f>IFERROR(H153/G153-1,"-")</f>
        <v>-3.55854316205233E-2</v>
      </c>
      <c r="J153" s="183">
        <f t="shared" si="59"/>
        <v>-937</v>
      </c>
      <c r="K153" s="163">
        <f t="shared" si="60"/>
        <v>3.5197289999944557E-2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2260</v>
      </c>
      <c r="F154" s="166">
        <v>1551</v>
      </c>
      <c r="G154" s="166">
        <v>16315</v>
      </c>
      <c r="H154" s="166">
        <v>16048</v>
      </c>
      <c r="I154" s="181">
        <f t="shared" ref="I154:I161" si="61">IFERROR(H154/G154-1,"-")</f>
        <v>-1.6365307998774115E-2</v>
      </c>
      <c r="J154" s="184">
        <f t="shared" si="59"/>
        <v>-267</v>
      </c>
      <c r="K154" s="167">
        <f t="shared" si="60"/>
        <v>2.2243290144093496E-2</v>
      </c>
    </row>
    <row r="155" spans="2:11" x14ac:dyDescent="0.25">
      <c r="B155" s="165" t="s">
        <v>115</v>
      </c>
      <c r="C155" s="166">
        <v>422</v>
      </c>
      <c r="D155" s="166">
        <v>121</v>
      </c>
      <c r="E155" s="166">
        <v>1141</v>
      </c>
      <c r="F155" s="166">
        <v>1711</v>
      </c>
      <c r="G155" s="166">
        <v>2150</v>
      </c>
      <c r="H155" s="166">
        <v>1663</v>
      </c>
      <c r="I155" s="181">
        <f t="shared" si="61"/>
        <v>-0.22651162790697676</v>
      </c>
      <c r="J155" s="184">
        <f t="shared" si="59"/>
        <v>-487</v>
      </c>
      <c r="K155" s="167">
        <f t="shared" si="60"/>
        <v>2.3049969784164686E-3</v>
      </c>
    </row>
    <row r="156" spans="2:11" x14ac:dyDescent="0.25">
      <c r="B156" s="165" t="s">
        <v>118</v>
      </c>
      <c r="C156" s="166">
        <v>56</v>
      </c>
      <c r="D156" s="166">
        <v>71</v>
      </c>
      <c r="E156" s="166">
        <v>272</v>
      </c>
      <c r="F156" s="166">
        <v>809</v>
      </c>
      <c r="G156" s="166">
        <v>700</v>
      </c>
      <c r="H156" s="166">
        <v>815</v>
      </c>
      <c r="I156" s="181">
        <f t="shared" si="61"/>
        <v>0.16428571428571437</v>
      </c>
      <c r="J156" s="184">
        <f t="shared" si="59"/>
        <v>115</v>
      </c>
      <c r="K156" s="167">
        <f t="shared" si="60"/>
        <v>1.1296287055979687E-3</v>
      </c>
    </row>
    <row r="157" spans="2:11" x14ac:dyDescent="0.25">
      <c r="B157" s="165" t="s">
        <v>125</v>
      </c>
      <c r="C157" s="166">
        <v>28</v>
      </c>
      <c r="D157" s="166">
        <v>10</v>
      </c>
      <c r="E157" s="166">
        <v>834</v>
      </c>
      <c r="F157" s="166">
        <v>528</v>
      </c>
      <c r="G157" s="166">
        <v>1553</v>
      </c>
      <c r="H157" s="166">
        <v>1901</v>
      </c>
      <c r="I157" s="181">
        <f t="shared" si="61"/>
        <v>0.22408242112041221</v>
      </c>
      <c r="J157" s="184">
        <f t="shared" si="59"/>
        <v>348</v>
      </c>
      <c r="K157" s="167">
        <f t="shared" si="60"/>
        <v>2.634876281400906E-3</v>
      </c>
    </row>
    <row r="158" spans="2:11" x14ac:dyDescent="0.25">
      <c r="B158" s="165" t="s">
        <v>121</v>
      </c>
      <c r="C158" s="166">
        <v>37</v>
      </c>
      <c r="D158" s="166">
        <v>24</v>
      </c>
      <c r="E158" s="166">
        <v>208</v>
      </c>
      <c r="F158" s="166">
        <v>400</v>
      </c>
      <c r="G158" s="166">
        <v>387</v>
      </c>
      <c r="H158" s="166">
        <v>79</v>
      </c>
      <c r="I158" s="181">
        <f t="shared" si="61"/>
        <v>-0.79586563307493541</v>
      </c>
      <c r="J158" s="184">
        <f t="shared" si="59"/>
        <v>-308</v>
      </c>
      <c r="K158" s="167">
        <f t="shared" si="60"/>
        <v>1.0949775183096874E-4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179</v>
      </c>
      <c r="F159" s="166">
        <v>184</v>
      </c>
      <c r="G159" s="166">
        <v>596</v>
      </c>
      <c r="H159" s="166">
        <v>806</v>
      </c>
      <c r="I159" s="181">
        <f t="shared" si="61"/>
        <v>0.3523489932885906</v>
      </c>
      <c r="J159" s="184">
        <f t="shared" si="59"/>
        <v>210</v>
      </c>
      <c r="K159" s="167">
        <f t="shared" si="60"/>
        <v>1.1171542781741874E-3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145</v>
      </c>
      <c r="F160" s="166">
        <v>59</v>
      </c>
      <c r="G160" s="166">
        <v>1546</v>
      </c>
      <c r="H160" s="166">
        <v>1450</v>
      </c>
      <c r="I160" s="181">
        <f t="shared" si="61"/>
        <v>-6.2095730918499403E-2</v>
      </c>
      <c r="J160" s="184">
        <f t="shared" si="59"/>
        <v>-96</v>
      </c>
      <c r="K160" s="167">
        <f t="shared" si="60"/>
        <v>2.0097688627203122E-3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183</v>
      </c>
      <c r="E161" s="171">
        <f t="shared" si="62"/>
        <v>1367</v>
      </c>
      <c r="F161" s="171">
        <f t="shared" si="62"/>
        <v>2503</v>
      </c>
      <c r="G161" s="171">
        <f t="shared" si="62"/>
        <v>3084</v>
      </c>
      <c r="H161" s="171">
        <f t="shared" si="62"/>
        <v>2632</v>
      </c>
      <c r="I161" s="182">
        <f t="shared" si="61"/>
        <v>-0.14656290531776917</v>
      </c>
      <c r="J161" s="185">
        <f t="shared" si="59"/>
        <v>-452</v>
      </c>
      <c r="K161" s="172">
        <f t="shared" si="60"/>
        <v>3.6480769977102496E-3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97AC1-A494-4F8F-AB3C-8A917C169C2D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265</v>
      </c>
      <c r="L6" s="174" t="s">
        <v>266</v>
      </c>
      <c r="M6" s="174" t="s">
        <v>267</v>
      </c>
      <c r="N6" s="174" t="s">
        <v>268</v>
      </c>
      <c r="O6" s="174" t="s">
        <v>269</v>
      </c>
      <c r="P6" s="174" t="s">
        <v>270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265</v>
      </c>
      <c r="T6" s="174" t="s">
        <v>267</v>
      </c>
      <c r="U6" s="174" t="s">
        <v>268</v>
      </c>
      <c r="V6" s="174" t="s">
        <v>269</v>
      </c>
      <c r="W6" s="174" t="s">
        <v>270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161878</v>
      </c>
      <c r="D8" s="178">
        <f t="shared" si="0"/>
        <v>107769</v>
      </c>
      <c r="E8" s="178">
        <f t="shared" si="0"/>
        <v>373231</v>
      </c>
      <c r="F8" s="178">
        <f t="shared" si="0"/>
        <v>432875</v>
      </c>
      <c r="G8" s="178">
        <f t="shared" si="0"/>
        <v>440406</v>
      </c>
      <c r="H8" s="178">
        <f t="shared" si="0"/>
        <v>438988</v>
      </c>
      <c r="I8" s="179">
        <f>IFERROR(H8/G8-1,"-")</f>
        <v>-3.2197563157632114E-3</v>
      </c>
      <c r="J8" s="179">
        <f t="shared" ref="J8:J20" si="1">H8/H$8</f>
        <v>1</v>
      </c>
      <c r="K8" s="178">
        <f t="shared" ref="K8:P8" si="2">K9+K12</f>
        <v>632997</v>
      </c>
      <c r="L8" s="178">
        <f t="shared" si="2"/>
        <v>470647</v>
      </c>
      <c r="M8" s="178">
        <f t="shared" si="2"/>
        <v>1737868</v>
      </c>
      <c r="N8" s="178">
        <f t="shared" si="2"/>
        <v>1918328</v>
      </c>
      <c r="O8" s="178">
        <f t="shared" si="2"/>
        <v>2032671</v>
      </c>
      <c r="P8" s="178">
        <f t="shared" si="2"/>
        <v>1993559</v>
      </c>
      <c r="Q8" s="179">
        <f>IFERROR(P8/O8-1,"-")</f>
        <v>-1.9241677575957961E-2</v>
      </c>
      <c r="R8" s="179">
        <f t="shared" ref="R8:R20" si="3">P8/P$8</f>
        <v>1</v>
      </c>
      <c r="S8" s="178">
        <f>S9+S12</f>
        <v>794875</v>
      </c>
      <c r="T8" s="178">
        <f>T9+T12</f>
        <v>2111099</v>
      </c>
      <c r="U8" s="178">
        <f>U9+U12</f>
        <v>2351203</v>
      </c>
      <c r="V8" s="178">
        <f>V9+V12</f>
        <v>2473077</v>
      </c>
      <c r="W8" s="178">
        <f>W9+W12</f>
        <v>2432547</v>
      </c>
      <c r="X8" s="179">
        <f>IFERROR(W8/V8-1,"-")</f>
        <v>-1.6388490936594335E-2</v>
      </c>
      <c r="Y8" s="179">
        <f>W8/W$8</f>
        <v>1</v>
      </c>
    </row>
    <row r="9" spans="1:25" x14ac:dyDescent="0.25">
      <c r="A9" s="1"/>
      <c r="B9" s="161" t="s">
        <v>99</v>
      </c>
      <c r="C9" s="162">
        <v>36105</v>
      </c>
      <c r="D9" s="162">
        <v>56472</v>
      </c>
      <c r="E9" s="162">
        <v>99146</v>
      </c>
      <c r="F9" s="162">
        <v>124833</v>
      </c>
      <c r="G9" s="162">
        <v>126741</v>
      </c>
      <c r="H9" s="162">
        <v>117377</v>
      </c>
      <c r="I9" s="163">
        <f>IFERROR(H9/G9-1,"-")</f>
        <v>-7.3882958158764778E-2</v>
      </c>
      <c r="J9" s="163">
        <f t="shared" si="1"/>
        <v>0.2673808851267005</v>
      </c>
      <c r="K9" s="162">
        <v>122139</v>
      </c>
      <c r="L9" s="162">
        <v>253579</v>
      </c>
      <c r="M9" s="162">
        <v>394336</v>
      </c>
      <c r="N9" s="162">
        <v>393904</v>
      </c>
      <c r="O9" s="162">
        <v>378813</v>
      </c>
      <c r="P9" s="162">
        <v>389185</v>
      </c>
      <c r="Q9" s="163">
        <f>IFERROR(P9/O9-1,"-")</f>
        <v>2.7380264140882238E-2</v>
      </c>
      <c r="R9" s="163">
        <f t="shared" si="3"/>
        <v>0.19522120990650391</v>
      </c>
      <c r="S9" s="162">
        <v>158244</v>
      </c>
      <c r="T9" s="162">
        <v>493482</v>
      </c>
      <c r="U9" s="162">
        <v>518737</v>
      </c>
      <c r="V9" s="162">
        <v>505554</v>
      </c>
      <c r="W9" s="162">
        <v>506562</v>
      </c>
      <c r="X9" s="163">
        <f>IFERROR(W9/V9-1,"-")</f>
        <v>1.9938522887763543E-3</v>
      </c>
      <c r="Y9" s="163">
        <f>W9/W$8</f>
        <v>0.20824345839977604</v>
      </c>
    </row>
    <row r="10" spans="1:25" x14ac:dyDescent="0.25">
      <c r="A10" s="164"/>
      <c r="B10" s="165" t="s">
        <v>105</v>
      </c>
      <c r="C10" s="166">
        <v>17623</v>
      </c>
      <c r="D10" s="166">
        <v>39525</v>
      </c>
      <c r="E10" s="166">
        <v>56654</v>
      </c>
      <c r="F10" s="166">
        <v>69687</v>
      </c>
      <c r="G10" s="166">
        <v>71177</v>
      </c>
      <c r="H10" s="166">
        <v>62043</v>
      </c>
      <c r="I10" s="167">
        <f>IFERROR(H10/G10-1,"-")</f>
        <v>-0.12832797111426442</v>
      </c>
      <c r="J10" s="167">
        <f t="shared" si="1"/>
        <v>0.14133188150928955</v>
      </c>
      <c r="K10" s="166">
        <v>38995</v>
      </c>
      <c r="L10" s="166">
        <v>133813</v>
      </c>
      <c r="M10" s="166">
        <v>143245</v>
      </c>
      <c r="N10" s="166">
        <v>133679</v>
      </c>
      <c r="O10" s="166">
        <v>124008</v>
      </c>
      <c r="P10" s="166">
        <v>128178</v>
      </c>
      <c r="Q10" s="167">
        <f>IFERROR(P10/O10-1,"-")</f>
        <v>3.3626862783046274E-2</v>
      </c>
      <c r="R10" s="167">
        <f t="shared" si="3"/>
        <v>6.4296065478874717E-2</v>
      </c>
      <c r="S10" s="166">
        <v>56618</v>
      </c>
      <c r="T10" s="166">
        <v>199899</v>
      </c>
      <c r="U10" s="166">
        <v>203366</v>
      </c>
      <c r="V10" s="166">
        <v>195185</v>
      </c>
      <c r="W10" s="166">
        <v>190221</v>
      </c>
      <c r="X10" s="167">
        <f>IFERROR(W10/V10-1,"-")</f>
        <v>-2.5432282193816103E-2</v>
      </c>
      <c r="Y10" s="167">
        <f>W10/W$8</f>
        <v>7.8198283527512527E-2</v>
      </c>
    </row>
    <row r="11" spans="1:25" x14ac:dyDescent="0.25">
      <c r="A11" s="164"/>
      <c r="B11" s="165" t="s">
        <v>102</v>
      </c>
      <c r="C11" s="166">
        <v>18482</v>
      </c>
      <c r="D11" s="166">
        <v>16947</v>
      </c>
      <c r="E11" s="166">
        <v>42492</v>
      </c>
      <c r="F11" s="166">
        <v>55146</v>
      </c>
      <c r="G11" s="166">
        <v>55564</v>
      </c>
      <c r="H11" s="166">
        <v>55334</v>
      </c>
      <c r="I11" s="167">
        <f>IFERROR(H11/G11-1,"-")</f>
        <v>-4.1393708156359788E-3</v>
      </c>
      <c r="J11" s="167">
        <f t="shared" si="1"/>
        <v>0.12604900361741095</v>
      </c>
      <c r="K11" s="166">
        <v>83144</v>
      </c>
      <c r="L11" s="166">
        <v>119766</v>
      </c>
      <c r="M11" s="166">
        <v>251091</v>
      </c>
      <c r="N11" s="166">
        <v>260225</v>
      </c>
      <c r="O11" s="166">
        <v>254805</v>
      </c>
      <c r="P11" s="166">
        <v>261007</v>
      </c>
      <c r="Q11" s="167">
        <f>IFERROR(P11/O11-1,"-")</f>
        <v>2.4340181707580344E-2</v>
      </c>
      <c r="R11" s="167">
        <f t="shared" si="3"/>
        <v>0.13092514442762918</v>
      </c>
      <c r="S11" s="166">
        <v>101626</v>
      </c>
      <c r="T11" s="166">
        <v>293583</v>
      </c>
      <c r="U11" s="166">
        <v>315371</v>
      </c>
      <c r="V11" s="166">
        <v>310369</v>
      </c>
      <c r="W11" s="166">
        <v>316341</v>
      </c>
      <c r="X11" s="167">
        <f>IFERROR(W11/V11-1,"-")</f>
        <v>1.9241612403300579E-2</v>
      </c>
      <c r="Y11" s="167">
        <f>W11/W$8</f>
        <v>0.13004517487226352</v>
      </c>
    </row>
    <row r="12" spans="1:25" x14ac:dyDescent="0.25">
      <c r="A12" s="1"/>
      <c r="B12" s="161" t="s">
        <v>109</v>
      </c>
      <c r="C12" s="162">
        <v>125773</v>
      </c>
      <c r="D12" s="162">
        <v>51297</v>
      </c>
      <c r="E12" s="162">
        <v>274085</v>
      </c>
      <c r="F12" s="162">
        <v>308042</v>
      </c>
      <c r="G12" s="162">
        <v>313665</v>
      </c>
      <c r="H12" s="162">
        <v>321611</v>
      </c>
      <c r="I12" s="163">
        <f>IFERROR(H12/G12-1,"-")</f>
        <v>2.5332759472685762E-2</v>
      </c>
      <c r="J12" s="163">
        <f t="shared" si="1"/>
        <v>0.73261911487329945</v>
      </c>
      <c r="K12" s="162">
        <v>510858</v>
      </c>
      <c r="L12" s="162">
        <v>217068</v>
      </c>
      <c r="M12" s="162">
        <v>1343532</v>
      </c>
      <c r="N12" s="162">
        <v>1524424</v>
      </c>
      <c r="O12" s="162">
        <v>1653858</v>
      </c>
      <c r="P12" s="162">
        <v>1604374</v>
      </c>
      <c r="Q12" s="163">
        <f>IFERROR(P12/O12-1,"-")</f>
        <v>-2.9920343826374429E-2</v>
      </c>
      <c r="R12" s="163">
        <f t="shared" si="3"/>
        <v>0.80477879009349607</v>
      </c>
      <c r="S12" s="162">
        <v>636631</v>
      </c>
      <c r="T12" s="162">
        <v>1617617</v>
      </c>
      <c r="U12" s="162">
        <v>1832466</v>
      </c>
      <c r="V12" s="162">
        <v>1967523</v>
      </c>
      <c r="W12" s="162">
        <v>1925985</v>
      </c>
      <c r="X12" s="163">
        <f>IFERROR(W12/V12-1,"-")</f>
        <v>-2.1111824359867692E-2</v>
      </c>
      <c r="Y12" s="163">
        <f>W12/W$8</f>
        <v>0.79175654160022402</v>
      </c>
    </row>
    <row r="13" spans="1:25" s="57" customFormat="1" x14ac:dyDescent="0.25">
      <c r="B13" s="165" t="s">
        <v>112</v>
      </c>
      <c r="C13" s="166">
        <v>42490</v>
      </c>
      <c r="D13" s="166">
        <v>3883</v>
      </c>
      <c r="E13" s="166">
        <v>100957</v>
      </c>
      <c r="F13" s="166">
        <v>121314</v>
      </c>
      <c r="G13" s="166">
        <v>118602</v>
      </c>
      <c r="H13" s="166">
        <v>116220</v>
      </c>
      <c r="I13" s="167">
        <f t="shared" ref="I13:I20" si="4">IFERROR(H13/G13-1,"-")</f>
        <v>-2.008397834775133E-2</v>
      </c>
      <c r="J13" s="167">
        <f t="shared" si="1"/>
        <v>0.2647452777752467</v>
      </c>
      <c r="K13" s="166">
        <v>209995</v>
      </c>
      <c r="L13" s="166">
        <v>17974</v>
      </c>
      <c r="M13" s="166">
        <v>627747</v>
      </c>
      <c r="N13" s="166">
        <v>705045</v>
      </c>
      <c r="O13" s="166">
        <v>764213</v>
      </c>
      <c r="P13" s="166">
        <v>755368</v>
      </c>
      <c r="Q13" s="167">
        <f t="shared" ref="Q13:Q20" si="5">IFERROR(P13/O13-1,"-")</f>
        <v>-1.1573998348627934E-2</v>
      </c>
      <c r="R13" s="167">
        <f t="shared" si="3"/>
        <v>0.37890426117310799</v>
      </c>
      <c r="S13" s="166">
        <v>252485</v>
      </c>
      <c r="T13" s="166">
        <v>728704</v>
      </c>
      <c r="U13" s="166">
        <v>826359</v>
      </c>
      <c r="V13" s="166">
        <v>882815</v>
      </c>
      <c r="W13" s="166">
        <v>871588</v>
      </c>
      <c r="X13" s="167">
        <f t="shared" ref="X13:X20" si="6">IFERROR(W13/V13-1,"-")</f>
        <v>-1.2717273720994737E-2</v>
      </c>
      <c r="Y13" s="167">
        <f t="shared" ref="Y13:Y20" si="7">W13/W$8</f>
        <v>0.35830263505699994</v>
      </c>
    </row>
    <row r="14" spans="1:25" s="57" customFormat="1" x14ac:dyDescent="0.25">
      <c r="B14" s="165" t="s">
        <v>115</v>
      </c>
      <c r="C14" s="166">
        <v>19276</v>
      </c>
      <c r="D14" s="166">
        <v>10360</v>
      </c>
      <c r="E14" s="166">
        <v>34832</v>
      </c>
      <c r="F14" s="166">
        <v>41437</v>
      </c>
      <c r="G14" s="166">
        <v>42033</v>
      </c>
      <c r="H14" s="166">
        <v>43531</v>
      </c>
      <c r="I14" s="167">
        <f t="shared" si="4"/>
        <v>3.5638664858563596E-2</v>
      </c>
      <c r="J14" s="167">
        <f t="shared" si="1"/>
        <v>9.9162163886028776E-2</v>
      </c>
      <c r="K14" s="166">
        <v>73794</v>
      </c>
      <c r="L14" s="166">
        <v>36719</v>
      </c>
      <c r="M14" s="166">
        <v>149734</v>
      </c>
      <c r="N14" s="166">
        <v>174107</v>
      </c>
      <c r="O14" s="166">
        <v>183296</v>
      </c>
      <c r="P14" s="166">
        <v>172808</v>
      </c>
      <c r="Q14" s="167">
        <f t="shared" si="5"/>
        <v>-5.7218924581005637E-2</v>
      </c>
      <c r="R14" s="167">
        <f t="shared" si="3"/>
        <v>8.6683163126850024E-2</v>
      </c>
      <c r="S14" s="166">
        <v>93070</v>
      </c>
      <c r="T14" s="166">
        <v>184566</v>
      </c>
      <c r="U14" s="166">
        <v>215544</v>
      </c>
      <c r="V14" s="166">
        <v>225329</v>
      </c>
      <c r="W14" s="166">
        <v>216339</v>
      </c>
      <c r="X14" s="167">
        <f t="shared" si="6"/>
        <v>-3.9897216958314274E-2</v>
      </c>
      <c r="Y14" s="167">
        <f t="shared" si="7"/>
        <v>8.893517781979135E-2</v>
      </c>
    </row>
    <row r="15" spans="1:25" x14ac:dyDescent="0.25">
      <c r="A15" s="1"/>
      <c r="B15" s="165" t="s">
        <v>118</v>
      </c>
      <c r="C15" s="166">
        <v>7962</v>
      </c>
      <c r="D15" s="166">
        <v>9532</v>
      </c>
      <c r="E15" s="166">
        <v>18078</v>
      </c>
      <c r="F15" s="166">
        <v>21168</v>
      </c>
      <c r="G15" s="166">
        <v>19386</v>
      </c>
      <c r="H15" s="166">
        <v>20246</v>
      </c>
      <c r="I15" s="167">
        <f t="shared" si="4"/>
        <v>4.4361910657175319E-2</v>
      </c>
      <c r="J15" s="167">
        <f t="shared" si="1"/>
        <v>4.6119711700547621E-2</v>
      </c>
      <c r="K15" s="166">
        <v>25282</v>
      </c>
      <c r="L15" s="166">
        <v>34475</v>
      </c>
      <c r="M15" s="166">
        <v>74813</v>
      </c>
      <c r="N15" s="166">
        <v>83662</v>
      </c>
      <c r="O15" s="166">
        <v>93338</v>
      </c>
      <c r="P15" s="166">
        <v>85940</v>
      </c>
      <c r="Q15" s="167">
        <f t="shared" si="5"/>
        <v>-7.9260322698150754E-2</v>
      </c>
      <c r="R15" s="167">
        <f t="shared" si="3"/>
        <v>4.3108831993434855E-2</v>
      </c>
      <c r="S15" s="166">
        <v>33244</v>
      </c>
      <c r="T15" s="166">
        <v>92891</v>
      </c>
      <c r="U15" s="166">
        <v>104830</v>
      </c>
      <c r="V15" s="166">
        <v>112724</v>
      </c>
      <c r="W15" s="166">
        <v>106186</v>
      </c>
      <c r="X15" s="167">
        <f t="shared" si="6"/>
        <v>-5.8000070969802309E-2</v>
      </c>
      <c r="Y15" s="167">
        <f t="shared" si="7"/>
        <v>4.3652188426369559E-2</v>
      </c>
    </row>
    <row r="16" spans="1:25" x14ac:dyDescent="0.25">
      <c r="A16" s="1"/>
      <c r="B16" s="165" t="s">
        <v>125</v>
      </c>
      <c r="C16" s="166">
        <v>3560</v>
      </c>
      <c r="D16" s="166">
        <v>899</v>
      </c>
      <c r="E16" s="166">
        <v>10763</v>
      </c>
      <c r="F16" s="166">
        <v>7800</v>
      </c>
      <c r="G16" s="166">
        <v>7923</v>
      </c>
      <c r="H16" s="166">
        <v>7670</v>
      </c>
      <c r="I16" s="167">
        <f t="shared" si="4"/>
        <v>-3.1932348857755866E-2</v>
      </c>
      <c r="J16" s="167">
        <f t="shared" si="1"/>
        <v>1.7472003790536414E-2</v>
      </c>
      <c r="K16" s="166">
        <v>17633</v>
      </c>
      <c r="L16" s="166">
        <v>11034</v>
      </c>
      <c r="M16" s="166">
        <v>62988</v>
      </c>
      <c r="N16" s="166">
        <v>57336</v>
      </c>
      <c r="O16" s="166">
        <v>65617</v>
      </c>
      <c r="P16" s="166">
        <v>60095</v>
      </c>
      <c r="Q16" s="167">
        <f t="shared" si="5"/>
        <v>-8.4155020802535896E-2</v>
      </c>
      <c r="R16" s="167">
        <f t="shared" si="3"/>
        <v>3.0144580621892805E-2</v>
      </c>
      <c r="S16" s="166">
        <v>21193</v>
      </c>
      <c r="T16" s="166">
        <v>73751</v>
      </c>
      <c r="U16" s="166">
        <v>65136</v>
      </c>
      <c r="V16" s="166">
        <v>73540</v>
      </c>
      <c r="W16" s="166">
        <v>67765</v>
      </c>
      <c r="X16" s="167">
        <f t="shared" si="6"/>
        <v>-7.852869186837097E-2</v>
      </c>
      <c r="Y16" s="167">
        <f t="shared" si="7"/>
        <v>2.7857632349960762E-2</v>
      </c>
    </row>
    <row r="17" spans="1:25" x14ac:dyDescent="0.25">
      <c r="A17" s="57"/>
      <c r="B17" s="165" t="s">
        <v>121</v>
      </c>
      <c r="C17" s="166">
        <v>2470</v>
      </c>
      <c r="D17" s="166">
        <v>1324</v>
      </c>
      <c r="E17" s="166">
        <v>5785</v>
      </c>
      <c r="F17" s="166">
        <v>5793</v>
      </c>
      <c r="G17" s="166">
        <v>5470</v>
      </c>
      <c r="H17" s="166">
        <v>5611</v>
      </c>
      <c r="I17" s="167">
        <f t="shared" si="4"/>
        <v>2.577696526508233E-2</v>
      </c>
      <c r="J17" s="167">
        <f t="shared" si="1"/>
        <v>1.2781670569582768E-2</v>
      </c>
      <c r="K17" s="166">
        <v>26961</v>
      </c>
      <c r="L17" s="166">
        <v>17551</v>
      </c>
      <c r="M17" s="166">
        <v>70666</v>
      </c>
      <c r="N17" s="166">
        <v>71063</v>
      </c>
      <c r="O17" s="166">
        <v>75929</v>
      </c>
      <c r="P17" s="166">
        <v>68404</v>
      </c>
      <c r="Q17" s="167">
        <f t="shared" si="5"/>
        <v>-9.9105743523554946E-2</v>
      </c>
      <c r="R17" s="167">
        <f t="shared" si="3"/>
        <v>3.4312503417255273E-2</v>
      </c>
      <c r="S17" s="166">
        <v>29431</v>
      </c>
      <c r="T17" s="166">
        <v>76451</v>
      </c>
      <c r="U17" s="166">
        <v>76856</v>
      </c>
      <c r="V17" s="166">
        <v>81399</v>
      </c>
      <c r="W17" s="166">
        <v>74015</v>
      </c>
      <c r="X17" s="167">
        <f t="shared" si="6"/>
        <v>-9.0713645130775511E-2</v>
      </c>
      <c r="Y17" s="167">
        <f t="shared" si="7"/>
        <v>3.0426955779271684E-2</v>
      </c>
    </row>
    <row r="18" spans="1:25" x14ac:dyDescent="0.25">
      <c r="A18" s="57"/>
      <c r="B18" s="165" t="s">
        <v>130</v>
      </c>
      <c r="C18" s="166">
        <v>3272</v>
      </c>
      <c r="D18" s="166">
        <v>181</v>
      </c>
      <c r="E18" s="166">
        <v>3612</v>
      </c>
      <c r="F18" s="166">
        <v>4286</v>
      </c>
      <c r="G18" s="166">
        <v>3386</v>
      </c>
      <c r="H18" s="166">
        <v>3472</v>
      </c>
      <c r="I18" s="167">
        <f t="shared" si="4"/>
        <v>2.539870053160076E-2</v>
      </c>
      <c r="J18" s="167">
        <f t="shared" si="1"/>
        <v>7.909100020957292E-3</v>
      </c>
      <c r="K18" s="166">
        <v>14757</v>
      </c>
      <c r="L18" s="166">
        <v>883</v>
      </c>
      <c r="M18" s="166">
        <v>19249</v>
      </c>
      <c r="N18" s="166">
        <v>24813</v>
      </c>
      <c r="O18" s="166">
        <v>22921</v>
      </c>
      <c r="P18" s="166">
        <v>21698</v>
      </c>
      <c r="Q18" s="167">
        <f t="shared" si="5"/>
        <v>-5.3357183368963002E-2</v>
      </c>
      <c r="R18" s="167">
        <f t="shared" si="3"/>
        <v>1.0884052089755056E-2</v>
      </c>
      <c r="S18" s="166">
        <v>18029</v>
      </c>
      <c r="T18" s="166">
        <v>22861</v>
      </c>
      <c r="U18" s="166">
        <v>29099</v>
      </c>
      <c r="V18" s="166">
        <v>26307</v>
      </c>
      <c r="W18" s="166">
        <v>25170</v>
      </c>
      <c r="X18" s="167">
        <f t="shared" si="6"/>
        <v>-4.3220435625498932E-2</v>
      </c>
      <c r="Y18" s="167">
        <f t="shared" si="7"/>
        <v>1.0347179314520952E-2</v>
      </c>
    </row>
    <row r="19" spans="1:25" x14ac:dyDescent="0.25">
      <c r="A19" s="57"/>
      <c r="B19" s="165" t="s">
        <v>133</v>
      </c>
      <c r="C19" s="166">
        <v>3284</v>
      </c>
      <c r="D19" s="166">
        <v>241</v>
      </c>
      <c r="E19" s="166">
        <v>2031</v>
      </c>
      <c r="F19" s="166">
        <v>2491</v>
      </c>
      <c r="G19" s="166">
        <v>2037</v>
      </c>
      <c r="H19" s="166">
        <v>2252</v>
      </c>
      <c r="I19" s="167">
        <f t="shared" si="4"/>
        <v>0.10554737358861077</v>
      </c>
      <c r="J19" s="167">
        <f t="shared" si="1"/>
        <v>5.1299807739619303E-3</v>
      </c>
      <c r="K19" s="166">
        <v>20848</v>
      </c>
      <c r="L19" s="166">
        <v>1223</v>
      </c>
      <c r="M19" s="166">
        <v>13987</v>
      </c>
      <c r="N19" s="166">
        <v>22848</v>
      </c>
      <c r="O19" s="166">
        <v>22162</v>
      </c>
      <c r="P19" s="166">
        <v>18516</v>
      </c>
      <c r="Q19" s="167">
        <f t="shared" si="5"/>
        <v>-0.1645158379207653</v>
      </c>
      <c r="R19" s="167">
        <f t="shared" si="3"/>
        <v>9.2879117196932714E-3</v>
      </c>
      <c r="S19" s="166">
        <v>24132</v>
      </c>
      <c r="T19" s="166">
        <v>16018</v>
      </c>
      <c r="U19" s="166">
        <v>25339</v>
      </c>
      <c r="V19" s="166">
        <v>24199</v>
      </c>
      <c r="W19" s="166">
        <v>20768</v>
      </c>
      <c r="X19" s="167">
        <f t="shared" si="6"/>
        <v>-0.14178271829414435</v>
      </c>
      <c r="Y19" s="167">
        <f t="shared" si="7"/>
        <v>8.5375534367886832E-3</v>
      </c>
    </row>
    <row r="20" spans="1:25" x14ac:dyDescent="0.25">
      <c r="A20" s="57"/>
      <c r="B20" s="170" t="s">
        <v>147</v>
      </c>
      <c r="C20" s="171">
        <f t="shared" ref="C20" si="8">C12-SUM(C13:C19)</f>
        <v>43459</v>
      </c>
      <c r="D20" s="171">
        <f t="shared" ref="D20:H20" si="9">D12-SUM(D13:D19)</f>
        <v>24877</v>
      </c>
      <c r="E20" s="171">
        <f t="shared" si="9"/>
        <v>98027</v>
      </c>
      <c r="F20" s="171">
        <f t="shared" si="9"/>
        <v>103753</v>
      </c>
      <c r="G20" s="171">
        <f t="shared" si="9"/>
        <v>114828</v>
      </c>
      <c r="H20" s="171">
        <f t="shared" si="9"/>
        <v>122609</v>
      </c>
      <c r="I20" s="172">
        <f t="shared" si="4"/>
        <v>6.7762218274288522E-2</v>
      </c>
      <c r="J20" s="172">
        <f t="shared" si="1"/>
        <v>0.27929920635643801</v>
      </c>
      <c r="K20" s="171">
        <f t="shared" ref="K20:P20" si="10">K12-SUM(K13:K19)</f>
        <v>121588</v>
      </c>
      <c r="L20" s="171">
        <f t="shared" si="10"/>
        <v>97209</v>
      </c>
      <c r="M20" s="171">
        <f t="shared" si="10"/>
        <v>324348</v>
      </c>
      <c r="N20" s="171">
        <f t="shared" si="10"/>
        <v>385550</v>
      </c>
      <c r="O20" s="171">
        <f t="shared" si="10"/>
        <v>426382</v>
      </c>
      <c r="P20" s="171">
        <f t="shared" si="10"/>
        <v>421545</v>
      </c>
      <c r="Q20" s="172">
        <f t="shared" si="5"/>
        <v>-1.1344287516827589E-2</v>
      </c>
      <c r="R20" s="172">
        <f t="shared" si="3"/>
        <v>0.21145348595150681</v>
      </c>
      <c r="S20" s="171">
        <f>S12-SUM(S13:S19)</f>
        <v>165047</v>
      </c>
      <c r="T20" s="171">
        <f>T12-SUM(T13:T19)</f>
        <v>422375</v>
      </c>
      <c r="U20" s="171">
        <f>U12-SUM(U13:U19)</f>
        <v>489303</v>
      </c>
      <c r="V20" s="171">
        <f>V12-SUM(V13:V19)</f>
        <v>541210</v>
      </c>
      <c r="W20" s="171">
        <f>W12-SUM(W13:W19)</f>
        <v>544154</v>
      </c>
      <c r="X20" s="172">
        <f t="shared" si="6"/>
        <v>5.439662977402504E-3</v>
      </c>
      <c r="Y20" s="172">
        <f t="shared" si="7"/>
        <v>0.22369721941652104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9993</v>
      </c>
      <c r="E22" s="178">
        <f t="shared" si="11"/>
        <v>90666</v>
      </c>
      <c r="F22" s="178">
        <f t="shared" si="11"/>
        <v>96498</v>
      </c>
      <c r="G22" s="178">
        <f t="shared" si="11"/>
        <v>90303</v>
      </c>
      <c r="H22" s="178">
        <f t="shared" si="11"/>
        <v>93198</v>
      </c>
      <c r="I22" s="179">
        <f>IFERROR(H22/G22-1,"-")</f>
        <v>3.2058735590179799E-2</v>
      </c>
      <c r="J22" s="179">
        <f t="shared" ref="J22:J34" si="12">H22/H$8</f>
        <v>0.21230193080448667</v>
      </c>
      <c r="K22" s="178">
        <f t="shared" ref="K22:P22" si="13">K23+K26</f>
        <v>243977</v>
      </c>
      <c r="L22" s="178">
        <f t="shared" si="13"/>
        <v>222118</v>
      </c>
      <c r="M22" s="178">
        <f t="shared" si="13"/>
        <v>761663</v>
      </c>
      <c r="N22" s="178">
        <f t="shared" si="13"/>
        <v>788303</v>
      </c>
      <c r="O22" s="178">
        <f t="shared" si="13"/>
        <v>825381</v>
      </c>
      <c r="P22" s="178">
        <f t="shared" si="13"/>
        <v>766185</v>
      </c>
      <c r="Q22" s="179">
        <f>IFERROR(P22/O22-1,"-")</f>
        <v>-7.1719605854750679E-2</v>
      </c>
      <c r="R22" s="179">
        <f t="shared" ref="R22:R34" si="14">P22/P$8</f>
        <v>0.38433023552350343</v>
      </c>
      <c r="S22" s="178">
        <f>S23+S26</f>
        <v>279824</v>
      </c>
      <c r="T22" s="178">
        <f>T23+T26</f>
        <v>852329</v>
      </c>
      <c r="U22" s="178">
        <f>U23+U26</f>
        <v>884801</v>
      </c>
      <c r="V22" s="178">
        <f>V23+V26</f>
        <v>915684</v>
      </c>
      <c r="W22" s="178">
        <f>W23+W26</f>
        <v>859383</v>
      </c>
      <c r="X22" s="179">
        <f>IFERROR(W22/V22-1,"-")</f>
        <v>-6.1485184845426977E-2</v>
      </c>
      <c r="Y22" s="179">
        <f>W22/W$8</f>
        <v>0.35328526026424156</v>
      </c>
    </row>
    <row r="23" spans="1:25" x14ac:dyDescent="0.25">
      <c r="A23" s="57"/>
      <c r="B23" s="161" t="s">
        <v>99</v>
      </c>
      <c r="C23" s="162">
        <v>1527</v>
      </c>
      <c r="D23" s="162">
        <v>3162</v>
      </c>
      <c r="E23" s="162">
        <v>7652</v>
      </c>
      <c r="F23" s="162">
        <v>6838</v>
      </c>
      <c r="G23" s="162">
        <v>4502</v>
      </c>
      <c r="H23" s="162">
        <v>5257</v>
      </c>
      <c r="I23" s="163">
        <f>IFERROR(H23/G23-1,"-")</f>
        <v>0.16770324300310979</v>
      </c>
      <c r="J23" s="163">
        <f t="shared" si="12"/>
        <v>1.1975270394634934E-2</v>
      </c>
      <c r="K23" s="162">
        <v>15120</v>
      </c>
      <c r="L23" s="162">
        <v>108542</v>
      </c>
      <c r="M23" s="162">
        <v>93368</v>
      </c>
      <c r="N23" s="162">
        <v>74738</v>
      </c>
      <c r="O23" s="162">
        <v>64788</v>
      </c>
      <c r="P23" s="162">
        <v>56723</v>
      </c>
      <c r="Q23" s="163">
        <f>IFERROR(P23/O23-1,"-")</f>
        <v>-0.1244829289374576</v>
      </c>
      <c r="R23" s="163">
        <f t="shared" si="14"/>
        <v>2.8453133315843676E-2</v>
      </c>
      <c r="S23" s="162">
        <v>16647</v>
      </c>
      <c r="T23" s="162">
        <v>101020</v>
      </c>
      <c r="U23" s="162">
        <v>81576</v>
      </c>
      <c r="V23" s="162">
        <v>69290</v>
      </c>
      <c r="W23" s="162">
        <v>61980</v>
      </c>
      <c r="X23" s="163">
        <f>IFERROR(W23/V23-1,"-")</f>
        <v>-0.10549862895078654</v>
      </c>
      <c r="Y23" s="163">
        <f>W23/W$8</f>
        <v>2.5479466583790571E-2</v>
      </c>
    </row>
    <row r="24" spans="1:25" x14ac:dyDescent="0.25">
      <c r="A24" s="57"/>
      <c r="B24" s="165" t="s">
        <v>105</v>
      </c>
      <c r="C24" s="166">
        <v>1004</v>
      </c>
      <c r="D24" s="166">
        <v>1639</v>
      </c>
      <c r="E24" s="166">
        <v>4098</v>
      </c>
      <c r="F24" s="166">
        <v>3389</v>
      </c>
      <c r="G24" s="166">
        <v>1588</v>
      </c>
      <c r="H24" s="166">
        <v>1753</v>
      </c>
      <c r="I24" s="167">
        <f>IFERROR(H24/G24-1,"-")</f>
        <v>0.10390428211586911</v>
      </c>
      <c r="J24" s="167">
        <f t="shared" si="12"/>
        <v>3.9932754426089097E-3</v>
      </c>
      <c r="K24" s="166">
        <v>5468</v>
      </c>
      <c r="L24" s="166">
        <v>58399</v>
      </c>
      <c r="M24" s="166">
        <v>38183</v>
      </c>
      <c r="N24" s="166">
        <v>29322</v>
      </c>
      <c r="O24" s="166">
        <v>22966</v>
      </c>
      <c r="P24" s="166">
        <v>25974</v>
      </c>
      <c r="Q24" s="167">
        <f>IFERROR(P24/O24-1,"-")</f>
        <v>0.13097622572498469</v>
      </c>
      <c r="R24" s="167">
        <f t="shared" si="14"/>
        <v>1.3028959764922934E-2</v>
      </c>
      <c r="S24" s="166">
        <v>6472</v>
      </c>
      <c r="T24" s="166">
        <v>42281</v>
      </c>
      <c r="U24" s="166">
        <v>32711</v>
      </c>
      <c r="V24" s="166">
        <v>24554</v>
      </c>
      <c r="W24" s="166">
        <v>27727</v>
      </c>
      <c r="X24" s="167">
        <f>IFERROR(W24/V24-1,"-")</f>
        <v>0.12922538079335344</v>
      </c>
      <c r="Y24" s="167">
        <f>W24/W$8</f>
        <v>1.1398340915920638E-2</v>
      </c>
    </row>
    <row r="25" spans="1:25" x14ac:dyDescent="0.25">
      <c r="A25" s="57"/>
      <c r="B25" s="165" t="s">
        <v>102</v>
      </c>
      <c r="C25" s="166">
        <v>523</v>
      </c>
      <c r="D25" s="166">
        <v>1523</v>
      </c>
      <c r="E25" s="166">
        <v>3554</v>
      </c>
      <c r="F25" s="166">
        <v>3449</v>
      </c>
      <c r="G25" s="166">
        <v>2914</v>
      </c>
      <c r="H25" s="166">
        <v>3504</v>
      </c>
      <c r="I25" s="167">
        <f>IFERROR(H25/G25-1,"-")</f>
        <v>0.20247083047357584</v>
      </c>
      <c r="J25" s="167">
        <f t="shared" si="12"/>
        <v>7.9819949520260232E-3</v>
      </c>
      <c r="K25" s="166">
        <v>9652</v>
      </c>
      <c r="L25" s="166">
        <v>50143</v>
      </c>
      <c r="M25" s="166">
        <v>55185</v>
      </c>
      <c r="N25" s="166">
        <v>45416</v>
      </c>
      <c r="O25" s="166">
        <v>41822</v>
      </c>
      <c r="P25" s="166">
        <v>30749</v>
      </c>
      <c r="Q25" s="167">
        <f>IFERROR(P25/O25-1,"-")</f>
        <v>-0.26476495624312568</v>
      </c>
      <c r="R25" s="167">
        <f t="shared" si="14"/>
        <v>1.5424173550920741E-2</v>
      </c>
      <c r="S25" s="166">
        <v>10175</v>
      </c>
      <c r="T25" s="166">
        <v>58739</v>
      </c>
      <c r="U25" s="166">
        <v>48865</v>
      </c>
      <c r="V25" s="166">
        <v>44736</v>
      </c>
      <c r="W25" s="166">
        <v>34253</v>
      </c>
      <c r="X25" s="167">
        <f>IFERROR(W25/V25-1,"-")</f>
        <v>-0.23433029327610877</v>
      </c>
      <c r="Y25" s="167">
        <f>W25/W$8</f>
        <v>1.4081125667869933E-2</v>
      </c>
    </row>
    <row r="26" spans="1:25" x14ac:dyDescent="0.25">
      <c r="A26" s="57"/>
      <c r="B26" s="161" t="s">
        <v>109</v>
      </c>
      <c r="C26" s="162">
        <v>34320</v>
      </c>
      <c r="D26" s="162">
        <v>6831</v>
      </c>
      <c r="E26" s="162">
        <v>83014</v>
      </c>
      <c r="F26" s="162">
        <v>89660</v>
      </c>
      <c r="G26" s="162">
        <v>85801</v>
      </c>
      <c r="H26" s="162">
        <v>87941</v>
      </c>
      <c r="I26" s="163">
        <f>IFERROR(H26/G26-1,"-")</f>
        <v>2.494143424901818E-2</v>
      </c>
      <c r="J26" s="163">
        <f t="shared" si="12"/>
        <v>0.20032666040985175</v>
      </c>
      <c r="K26" s="162">
        <v>228857</v>
      </c>
      <c r="L26" s="162">
        <v>113576</v>
      </c>
      <c r="M26" s="162">
        <v>668295</v>
      </c>
      <c r="N26" s="162">
        <v>713565</v>
      </c>
      <c r="O26" s="162">
        <v>760593</v>
      </c>
      <c r="P26" s="162">
        <v>709462</v>
      </c>
      <c r="Q26" s="163">
        <f>IFERROR(P26/O26-1,"-")</f>
        <v>-6.72251782490767E-2</v>
      </c>
      <c r="R26" s="163">
        <f t="shared" si="14"/>
        <v>0.35587710220765978</v>
      </c>
      <c r="S26" s="162">
        <v>263177</v>
      </c>
      <c r="T26" s="162">
        <v>751309</v>
      </c>
      <c r="U26" s="162">
        <v>803225</v>
      </c>
      <c r="V26" s="162">
        <v>846394</v>
      </c>
      <c r="W26" s="162">
        <v>797403</v>
      </c>
      <c r="X26" s="163">
        <f>IFERROR(W26/V26-1,"-")</f>
        <v>-5.7882026573912393E-2</v>
      </c>
      <c r="Y26" s="163">
        <f>W26/W$8</f>
        <v>0.32780579368045099</v>
      </c>
    </row>
    <row r="27" spans="1:25" s="57" customFormat="1" x14ac:dyDescent="0.25">
      <c r="B27" s="165" t="s">
        <v>112</v>
      </c>
      <c r="C27" s="166">
        <v>13636</v>
      </c>
      <c r="D27" s="166">
        <v>577</v>
      </c>
      <c r="E27" s="166">
        <v>34894</v>
      </c>
      <c r="F27" s="166">
        <v>39217</v>
      </c>
      <c r="G27" s="166">
        <v>37961</v>
      </c>
      <c r="H27" s="166">
        <v>37766</v>
      </c>
      <c r="I27" s="167">
        <f t="shared" ref="I27:I34" si="15">IFERROR(H27/G27-1,"-")</f>
        <v>-5.1368509786359207E-3</v>
      </c>
      <c r="J27" s="167">
        <f t="shared" si="12"/>
        <v>8.602968646067774E-2</v>
      </c>
      <c r="K27" s="166">
        <v>101958</v>
      </c>
      <c r="L27" s="166">
        <v>10130</v>
      </c>
      <c r="M27" s="166">
        <v>337647</v>
      </c>
      <c r="N27" s="166">
        <v>363255</v>
      </c>
      <c r="O27" s="166">
        <v>387877</v>
      </c>
      <c r="P27" s="166">
        <v>367658</v>
      </c>
      <c r="Q27" s="167">
        <f t="shared" ref="Q27:Q34" si="16">IFERROR(P27/O27-1,"-")</f>
        <v>-5.2127349649502275E-2</v>
      </c>
      <c r="R27" s="167">
        <f t="shared" si="14"/>
        <v>0.18442293405913746</v>
      </c>
      <c r="S27" s="166">
        <v>115594</v>
      </c>
      <c r="T27" s="166">
        <v>372541</v>
      </c>
      <c r="U27" s="166">
        <v>402472</v>
      </c>
      <c r="V27" s="166">
        <v>425838</v>
      </c>
      <c r="W27" s="166">
        <v>405424</v>
      </c>
      <c r="X27" s="167">
        <f t="shared" ref="X27:X34" si="17">IFERROR(W27/V27-1,"-")</f>
        <v>-4.793841789600739E-2</v>
      </c>
      <c r="Y27" s="167">
        <f t="shared" ref="Y27:Y34" si="18">W27/W$8</f>
        <v>0.16666646112079231</v>
      </c>
    </row>
    <row r="28" spans="1:25" s="57" customFormat="1" x14ac:dyDescent="0.25">
      <c r="B28" s="165" t="s">
        <v>115</v>
      </c>
      <c r="C28" s="166">
        <v>5913</v>
      </c>
      <c r="D28" s="166">
        <v>1956</v>
      </c>
      <c r="E28" s="166">
        <v>14902</v>
      </c>
      <c r="F28" s="166">
        <v>17608</v>
      </c>
      <c r="G28" s="166">
        <v>16708</v>
      </c>
      <c r="H28" s="166">
        <v>17339</v>
      </c>
      <c r="I28" s="167">
        <f t="shared" si="15"/>
        <v>3.7766339478094269E-2</v>
      </c>
      <c r="J28" s="167">
        <f t="shared" si="12"/>
        <v>3.9497662806272607E-2</v>
      </c>
      <c r="K28" s="166">
        <v>28236</v>
      </c>
      <c r="L28" s="166">
        <v>21543</v>
      </c>
      <c r="M28" s="166">
        <v>71123</v>
      </c>
      <c r="N28" s="166">
        <v>77442</v>
      </c>
      <c r="O28" s="166">
        <v>79069</v>
      </c>
      <c r="P28" s="166">
        <v>70747</v>
      </c>
      <c r="Q28" s="167">
        <f t="shared" si="16"/>
        <v>-0.10524984507202573</v>
      </c>
      <c r="R28" s="167">
        <f t="shared" si="14"/>
        <v>3.5487788422615033E-2</v>
      </c>
      <c r="S28" s="166">
        <v>34149</v>
      </c>
      <c r="T28" s="166">
        <v>86025</v>
      </c>
      <c r="U28" s="166">
        <v>95050</v>
      </c>
      <c r="V28" s="166">
        <v>95777</v>
      </c>
      <c r="W28" s="166">
        <v>88086</v>
      </c>
      <c r="X28" s="167">
        <f t="shared" si="17"/>
        <v>-8.0301116134353756E-2</v>
      </c>
      <c r="Y28" s="167">
        <f t="shared" si="18"/>
        <v>3.6211427775085125E-2</v>
      </c>
    </row>
    <row r="29" spans="1:25" x14ac:dyDescent="0.25">
      <c r="A29" s="57"/>
      <c r="B29" s="165" t="s">
        <v>118</v>
      </c>
      <c r="C29" s="166">
        <v>2029</v>
      </c>
      <c r="D29" s="166">
        <v>2131</v>
      </c>
      <c r="E29" s="166">
        <v>2359</v>
      </c>
      <c r="F29" s="166">
        <v>1960</v>
      </c>
      <c r="G29" s="166">
        <v>1806</v>
      </c>
      <c r="H29" s="166">
        <v>1937</v>
      </c>
      <c r="I29" s="167">
        <f t="shared" si="15"/>
        <v>7.2535991140642242E-2</v>
      </c>
      <c r="J29" s="167">
        <f t="shared" si="12"/>
        <v>4.4124212962541121E-3</v>
      </c>
      <c r="K29" s="166">
        <v>8997</v>
      </c>
      <c r="L29" s="166">
        <v>14477</v>
      </c>
      <c r="M29" s="166">
        <v>28352</v>
      </c>
      <c r="N29" s="166">
        <v>26679</v>
      </c>
      <c r="O29" s="166">
        <v>24033</v>
      </c>
      <c r="P29" s="166">
        <v>22050</v>
      </c>
      <c r="Q29" s="167">
        <f t="shared" si="16"/>
        <v>-8.2511546623392884E-2</v>
      </c>
      <c r="R29" s="167">
        <f t="shared" si="14"/>
        <v>1.1060620729057931E-2</v>
      </c>
      <c r="S29" s="166">
        <v>11026</v>
      </c>
      <c r="T29" s="166">
        <v>30711</v>
      </c>
      <c r="U29" s="166">
        <v>28639</v>
      </c>
      <c r="V29" s="166">
        <v>25839</v>
      </c>
      <c r="W29" s="166">
        <v>23987</v>
      </c>
      <c r="X29" s="167">
        <f t="shared" si="17"/>
        <v>-7.1674600410232547E-2</v>
      </c>
      <c r="Y29" s="167">
        <f t="shared" si="18"/>
        <v>9.860857775820981E-3</v>
      </c>
    </row>
    <row r="30" spans="1:25" x14ac:dyDescent="0.25">
      <c r="A30" s="57"/>
      <c r="B30" s="165" t="s">
        <v>125</v>
      </c>
      <c r="C30" s="166">
        <v>1607</v>
      </c>
      <c r="D30" s="166">
        <v>134</v>
      </c>
      <c r="E30" s="166">
        <v>4505</v>
      </c>
      <c r="F30" s="166">
        <v>2358</v>
      </c>
      <c r="G30" s="166">
        <v>1903</v>
      </c>
      <c r="H30" s="166">
        <v>2047</v>
      </c>
      <c r="I30" s="167">
        <f t="shared" si="15"/>
        <v>7.5669994745139357E-2</v>
      </c>
      <c r="J30" s="167">
        <f t="shared" si="12"/>
        <v>4.6629976218028743E-3</v>
      </c>
      <c r="K30" s="166">
        <v>8621</v>
      </c>
      <c r="L30" s="166">
        <v>6234</v>
      </c>
      <c r="M30" s="166">
        <v>35461</v>
      </c>
      <c r="N30" s="166">
        <v>30473</v>
      </c>
      <c r="O30" s="166">
        <v>33884</v>
      </c>
      <c r="P30" s="166">
        <v>30453</v>
      </c>
      <c r="Q30" s="167">
        <f t="shared" si="16"/>
        <v>-0.10125723055129265</v>
      </c>
      <c r="R30" s="167">
        <f t="shared" si="14"/>
        <v>1.5275695376961504E-2</v>
      </c>
      <c r="S30" s="166">
        <v>10228</v>
      </c>
      <c r="T30" s="166">
        <v>39966</v>
      </c>
      <c r="U30" s="166">
        <v>32831</v>
      </c>
      <c r="V30" s="166">
        <v>35787</v>
      </c>
      <c r="W30" s="166">
        <v>32500</v>
      </c>
      <c r="X30" s="167">
        <f t="shared" si="17"/>
        <v>-9.1848995445273474E-2</v>
      </c>
      <c r="Y30" s="167">
        <f t="shared" si="18"/>
        <v>1.3360481832416804E-2</v>
      </c>
    </row>
    <row r="31" spans="1:25" x14ac:dyDescent="0.25">
      <c r="A31" s="57"/>
      <c r="B31" s="165" t="s">
        <v>121</v>
      </c>
      <c r="C31" s="166">
        <v>1003</v>
      </c>
      <c r="D31" s="166">
        <v>225</v>
      </c>
      <c r="E31" s="166">
        <v>2544</v>
      </c>
      <c r="F31" s="166">
        <v>1797</v>
      </c>
      <c r="G31" s="166">
        <v>1366</v>
      </c>
      <c r="H31" s="166">
        <v>1381</v>
      </c>
      <c r="I31" s="167">
        <f t="shared" si="15"/>
        <v>1.0980966325036645E-2</v>
      </c>
      <c r="J31" s="167">
        <f t="shared" si="12"/>
        <v>3.1458718689349138E-3</v>
      </c>
      <c r="K31" s="166">
        <v>13673</v>
      </c>
      <c r="L31" s="166">
        <v>11132</v>
      </c>
      <c r="M31" s="166">
        <v>43980</v>
      </c>
      <c r="N31" s="166">
        <v>41025</v>
      </c>
      <c r="O31" s="166">
        <v>42895</v>
      </c>
      <c r="P31" s="166">
        <v>40516</v>
      </c>
      <c r="Q31" s="167">
        <f t="shared" si="16"/>
        <v>-5.5461009441659881E-2</v>
      </c>
      <c r="R31" s="167">
        <f t="shared" si="14"/>
        <v>2.0323451676122956E-2</v>
      </c>
      <c r="S31" s="166">
        <v>14676</v>
      </c>
      <c r="T31" s="166">
        <v>46524</v>
      </c>
      <c r="U31" s="166">
        <v>42822</v>
      </c>
      <c r="V31" s="166">
        <v>44261</v>
      </c>
      <c r="W31" s="166">
        <v>41897</v>
      </c>
      <c r="X31" s="167">
        <f t="shared" si="17"/>
        <v>-5.3410451639140599E-2</v>
      </c>
      <c r="Y31" s="167">
        <f t="shared" si="18"/>
        <v>1.7223510994854363E-2</v>
      </c>
    </row>
    <row r="32" spans="1:25" x14ac:dyDescent="0.25">
      <c r="A32" s="57"/>
      <c r="B32" s="165" t="s">
        <v>130</v>
      </c>
      <c r="C32" s="166">
        <v>1374</v>
      </c>
      <c r="D32" s="166">
        <v>39</v>
      </c>
      <c r="E32" s="166">
        <v>1165</v>
      </c>
      <c r="F32" s="166">
        <v>1546</v>
      </c>
      <c r="G32" s="166">
        <v>1571</v>
      </c>
      <c r="H32" s="166">
        <v>1361</v>
      </c>
      <c r="I32" s="167">
        <f t="shared" si="15"/>
        <v>-0.13367281985996182</v>
      </c>
      <c r="J32" s="167">
        <f t="shared" si="12"/>
        <v>3.100312537016957E-3</v>
      </c>
      <c r="K32" s="166">
        <v>8151</v>
      </c>
      <c r="L32" s="166">
        <v>240</v>
      </c>
      <c r="M32" s="166">
        <v>10893</v>
      </c>
      <c r="N32" s="166">
        <v>11772</v>
      </c>
      <c r="O32" s="166">
        <v>11483</v>
      </c>
      <c r="P32" s="166">
        <v>10159</v>
      </c>
      <c r="Q32" s="167">
        <f t="shared" si="16"/>
        <v>-0.11530087956109025</v>
      </c>
      <c r="R32" s="167">
        <f t="shared" si="14"/>
        <v>5.0959113826076884E-3</v>
      </c>
      <c r="S32" s="166">
        <v>9525</v>
      </c>
      <c r="T32" s="166">
        <v>12058</v>
      </c>
      <c r="U32" s="166">
        <v>13318</v>
      </c>
      <c r="V32" s="166">
        <v>13054</v>
      </c>
      <c r="W32" s="166">
        <v>11520</v>
      </c>
      <c r="X32" s="167">
        <f t="shared" si="17"/>
        <v>-0.1175118737551708</v>
      </c>
      <c r="Y32" s="167">
        <f t="shared" si="18"/>
        <v>4.7357769449058945E-3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398</v>
      </c>
      <c r="F33" s="166">
        <v>558</v>
      </c>
      <c r="G33" s="166">
        <v>323</v>
      </c>
      <c r="H33" s="166">
        <v>286</v>
      </c>
      <c r="I33" s="167">
        <f t="shared" si="15"/>
        <v>-0.11455108359133126</v>
      </c>
      <c r="J33" s="167">
        <f t="shared" si="12"/>
        <v>6.5149844642678164E-4</v>
      </c>
      <c r="K33" s="166">
        <v>10437</v>
      </c>
      <c r="L33" s="166">
        <v>255</v>
      </c>
      <c r="M33" s="166">
        <v>6918</v>
      </c>
      <c r="N33" s="166">
        <v>11530</v>
      </c>
      <c r="O33" s="166">
        <v>11074</v>
      </c>
      <c r="P33" s="166">
        <v>9476</v>
      </c>
      <c r="Q33" s="167">
        <f t="shared" si="16"/>
        <v>-0.14430196857504063</v>
      </c>
      <c r="R33" s="167">
        <f t="shared" si="14"/>
        <v>4.7533080285058031E-3</v>
      </c>
      <c r="S33" s="166">
        <v>11099</v>
      </c>
      <c r="T33" s="166">
        <v>7316</v>
      </c>
      <c r="U33" s="166">
        <v>12088</v>
      </c>
      <c r="V33" s="166">
        <v>11397</v>
      </c>
      <c r="W33" s="166">
        <v>9762</v>
      </c>
      <c r="X33" s="167">
        <f t="shared" si="17"/>
        <v>-0.14345880494867069</v>
      </c>
      <c r="Y33" s="167">
        <f t="shared" si="18"/>
        <v>4.0130776507093183E-3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1766</v>
      </c>
      <c r="E34" s="171">
        <f t="shared" si="20"/>
        <v>22247</v>
      </c>
      <c r="F34" s="171">
        <f t="shared" si="20"/>
        <v>24616</v>
      </c>
      <c r="G34" s="171">
        <f t="shared" si="20"/>
        <v>24163</v>
      </c>
      <c r="H34" s="171">
        <f t="shared" si="20"/>
        <v>25824</v>
      </c>
      <c r="I34" s="172">
        <f t="shared" si="15"/>
        <v>6.8741464222157767E-2</v>
      </c>
      <c r="J34" s="172">
        <f t="shared" si="12"/>
        <v>5.8826209372465764E-2</v>
      </c>
      <c r="K34" s="171">
        <f t="shared" ref="K34:P34" si="21">K26-SUM(K27:K33)</f>
        <v>48784</v>
      </c>
      <c r="L34" s="171">
        <f t="shared" si="21"/>
        <v>49565</v>
      </c>
      <c r="M34" s="171">
        <f t="shared" si="21"/>
        <v>133921</v>
      </c>
      <c r="N34" s="171">
        <f t="shared" si="21"/>
        <v>151389</v>
      </c>
      <c r="O34" s="171">
        <f t="shared" si="21"/>
        <v>170278</v>
      </c>
      <c r="P34" s="171">
        <f t="shared" si="21"/>
        <v>158403</v>
      </c>
      <c r="Q34" s="172">
        <f t="shared" si="16"/>
        <v>-6.9738897567507285E-2</v>
      </c>
      <c r="R34" s="172">
        <f t="shared" si="14"/>
        <v>7.9457392532651411E-2</v>
      </c>
      <c r="S34" s="171">
        <f>S26-SUM(S27:S33)</f>
        <v>56880</v>
      </c>
      <c r="T34" s="171">
        <f>T26-SUM(T27:T33)</f>
        <v>156168</v>
      </c>
      <c r="U34" s="171">
        <f>U26-SUM(U27:U33)</f>
        <v>176005</v>
      </c>
      <c r="V34" s="171">
        <f>V26-SUM(V27:V33)</f>
        <v>194441</v>
      </c>
      <c r="W34" s="171">
        <f>W26-SUM(W27:W33)</f>
        <v>184227</v>
      </c>
      <c r="X34" s="172">
        <f t="shared" si="17"/>
        <v>-5.2530073389871479E-2</v>
      </c>
      <c r="Y34" s="172">
        <f t="shared" si="18"/>
        <v>7.5734199585866177E-2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7266</v>
      </c>
      <c r="E36" s="178">
        <f t="shared" si="22"/>
        <v>98961</v>
      </c>
      <c r="F36" s="178">
        <f t="shared" si="22"/>
        <v>115296</v>
      </c>
      <c r="G36" s="178">
        <f t="shared" si="22"/>
        <v>120114</v>
      </c>
      <c r="H36" s="178">
        <f t="shared" si="22"/>
        <v>110808</v>
      </c>
      <c r="I36" s="179">
        <f>IFERROR(H36/G36-1,"-")</f>
        <v>-7.7476397422448717E-2</v>
      </c>
      <c r="J36" s="179">
        <f t="shared" ref="J36:J48" si="23">H36/H$8</f>
        <v>0.2524169225582476</v>
      </c>
      <c r="K36" s="178">
        <f t="shared" ref="K36:P36" si="24">K37+K40</f>
        <v>107490</v>
      </c>
      <c r="L36" s="178">
        <f t="shared" si="24"/>
        <v>35251</v>
      </c>
      <c r="M36" s="178">
        <f t="shared" si="24"/>
        <v>312053</v>
      </c>
      <c r="N36" s="178">
        <f t="shared" si="24"/>
        <v>346111</v>
      </c>
      <c r="O36" s="178">
        <f t="shared" si="24"/>
        <v>369040</v>
      </c>
      <c r="P36" s="178">
        <f t="shared" si="24"/>
        <v>395948</v>
      </c>
      <c r="Q36" s="179">
        <f>IFERROR(P36/O36-1,"-")</f>
        <v>7.2913505311077431E-2</v>
      </c>
      <c r="R36" s="179">
        <f t="shared" ref="R36:R48" si="25">P36/P$8</f>
        <v>0.19861363521220091</v>
      </c>
      <c r="S36" s="178">
        <f>S37+S40</f>
        <v>147106</v>
      </c>
      <c r="T36" s="178">
        <f>T37+T40</f>
        <v>411014</v>
      </c>
      <c r="U36" s="178">
        <f>U37+U40</f>
        <v>461407</v>
      </c>
      <c r="V36" s="178">
        <f>V37+V40</f>
        <v>489154</v>
      </c>
      <c r="W36" s="178">
        <f>W37+W40</f>
        <v>506756</v>
      </c>
      <c r="X36" s="179">
        <f>IFERROR(W36/V36-1,"-")</f>
        <v>3.5984577454135191E-2</v>
      </c>
      <c r="Y36" s="179">
        <f>W36/W$8</f>
        <v>0.20832321019902184</v>
      </c>
    </row>
    <row r="37" spans="1:25" x14ac:dyDescent="0.25">
      <c r="A37" s="57"/>
      <c r="B37" s="161" t="s">
        <v>99</v>
      </c>
      <c r="C37" s="162">
        <v>2530</v>
      </c>
      <c r="D37" s="162">
        <v>2484</v>
      </c>
      <c r="E37" s="162">
        <v>13018</v>
      </c>
      <c r="F37" s="162">
        <v>16233</v>
      </c>
      <c r="G37" s="162">
        <v>17658</v>
      </c>
      <c r="H37" s="162">
        <v>12406</v>
      </c>
      <c r="I37" s="163">
        <f>IFERROR(H37/G37-1,"-")</f>
        <v>-0.29742892739834637</v>
      </c>
      <c r="J37" s="163">
        <f t="shared" si="23"/>
        <v>2.8260453588708576E-2</v>
      </c>
      <c r="K37" s="162">
        <v>7136</v>
      </c>
      <c r="L37" s="162">
        <v>10587</v>
      </c>
      <c r="M37" s="162">
        <v>32666</v>
      </c>
      <c r="N37" s="162">
        <v>28175</v>
      </c>
      <c r="O37" s="162">
        <v>25352</v>
      </c>
      <c r="P37" s="162">
        <v>31289</v>
      </c>
      <c r="Q37" s="163">
        <f>IFERROR(P37/O37-1,"-")</f>
        <v>0.23418270747869996</v>
      </c>
      <c r="R37" s="163">
        <f t="shared" si="25"/>
        <v>1.5695045895305834E-2</v>
      </c>
      <c r="S37" s="162">
        <v>9666</v>
      </c>
      <c r="T37" s="162">
        <v>45684</v>
      </c>
      <c r="U37" s="162">
        <v>44408</v>
      </c>
      <c r="V37" s="162">
        <v>43010</v>
      </c>
      <c r="W37" s="162">
        <v>43695</v>
      </c>
      <c r="X37" s="163">
        <f>IFERROR(W37/V37-1,"-")</f>
        <v>1.5926528714252486E-2</v>
      </c>
      <c r="Y37" s="163">
        <f>W37/W$8</f>
        <v>1.7962653958998532E-2</v>
      </c>
    </row>
    <row r="38" spans="1:25" x14ac:dyDescent="0.25">
      <c r="A38" s="57"/>
      <c r="B38" s="165" t="s">
        <v>105</v>
      </c>
      <c r="C38" s="166">
        <v>1111</v>
      </c>
      <c r="D38" s="166">
        <v>2027</v>
      </c>
      <c r="E38" s="166">
        <v>6197</v>
      </c>
      <c r="F38" s="166">
        <v>8419</v>
      </c>
      <c r="G38" s="166">
        <v>12266</v>
      </c>
      <c r="H38" s="166">
        <v>7200</v>
      </c>
      <c r="I38" s="167">
        <f>IFERROR(H38/G38-1,"-")</f>
        <v>-0.41301157671612587</v>
      </c>
      <c r="J38" s="167">
        <f t="shared" si="23"/>
        <v>1.640135949046443E-2</v>
      </c>
      <c r="K38" s="166">
        <v>954</v>
      </c>
      <c r="L38" s="166">
        <v>2313</v>
      </c>
      <c r="M38" s="166">
        <v>4929</v>
      </c>
      <c r="N38" s="166">
        <v>6417</v>
      </c>
      <c r="O38" s="166">
        <v>4930</v>
      </c>
      <c r="P38" s="166">
        <v>8773</v>
      </c>
      <c r="Q38" s="167">
        <f>IFERROR(P38/O38-1,"-")</f>
        <v>0.77951318458417851</v>
      </c>
      <c r="R38" s="167">
        <f t="shared" si="25"/>
        <v>4.4006723653526184E-3</v>
      </c>
      <c r="S38" s="166">
        <v>2065</v>
      </c>
      <c r="T38" s="166">
        <v>11126</v>
      </c>
      <c r="U38" s="166">
        <v>14836</v>
      </c>
      <c r="V38" s="166">
        <v>17196</v>
      </c>
      <c r="W38" s="166">
        <v>15973</v>
      </c>
      <c r="X38" s="167">
        <f>IFERROR(W38/V38-1,"-")</f>
        <v>-7.112119097464531E-2</v>
      </c>
      <c r="Y38" s="167">
        <f>W38/W$8</f>
        <v>6.5663685018213418E-3</v>
      </c>
    </row>
    <row r="39" spans="1:25" x14ac:dyDescent="0.25">
      <c r="A39" s="57"/>
      <c r="B39" s="165" t="s">
        <v>102</v>
      </c>
      <c r="C39" s="166">
        <v>1419</v>
      </c>
      <c r="D39" s="166">
        <v>457</v>
      </c>
      <c r="E39" s="166">
        <v>6821</v>
      </c>
      <c r="F39" s="166">
        <v>7814</v>
      </c>
      <c r="G39" s="166">
        <v>5392</v>
      </c>
      <c r="H39" s="166">
        <v>5206</v>
      </c>
      <c r="I39" s="167">
        <f>IFERROR(H39/G39-1,"-")</f>
        <v>-3.4495548961424372E-2</v>
      </c>
      <c r="J39" s="167">
        <f t="shared" si="23"/>
        <v>1.1859094098244143E-2</v>
      </c>
      <c r="K39" s="166">
        <v>6182</v>
      </c>
      <c r="L39" s="166">
        <v>8274</v>
      </c>
      <c r="M39" s="166">
        <v>27737</v>
      </c>
      <c r="N39" s="166">
        <v>21758</v>
      </c>
      <c r="O39" s="166">
        <v>20422</v>
      </c>
      <c r="P39" s="166">
        <v>22516</v>
      </c>
      <c r="Q39" s="167">
        <f>IFERROR(P39/O39-1,"-")</f>
        <v>0.10253648026637929</v>
      </c>
      <c r="R39" s="167">
        <f t="shared" si="25"/>
        <v>1.1294373529953215E-2</v>
      </c>
      <c r="S39" s="166">
        <v>7601</v>
      </c>
      <c r="T39" s="166">
        <v>34558</v>
      </c>
      <c r="U39" s="166">
        <v>29572</v>
      </c>
      <c r="V39" s="166">
        <v>25814</v>
      </c>
      <c r="W39" s="166">
        <v>27722</v>
      </c>
      <c r="X39" s="167">
        <f>IFERROR(W39/V39-1,"-")</f>
        <v>7.3913380336251722E-2</v>
      </c>
      <c r="Y39" s="167">
        <f>W39/W$8</f>
        <v>1.1396285457177189E-2</v>
      </c>
    </row>
    <row r="40" spans="1:25" x14ac:dyDescent="0.25">
      <c r="A40" s="57"/>
      <c r="B40" s="161" t="s">
        <v>109</v>
      </c>
      <c r="C40" s="162">
        <v>37086</v>
      </c>
      <c r="D40" s="162">
        <v>4782</v>
      </c>
      <c r="E40" s="162">
        <v>85943</v>
      </c>
      <c r="F40" s="162">
        <v>99063</v>
      </c>
      <c r="G40" s="162">
        <v>102456</v>
      </c>
      <c r="H40" s="162">
        <v>98402</v>
      </c>
      <c r="I40" s="163">
        <f>IFERROR(H40/G40-1,"-")</f>
        <v>-3.9568204887951874E-2</v>
      </c>
      <c r="J40" s="163">
        <f t="shared" si="23"/>
        <v>0.22415646896953903</v>
      </c>
      <c r="K40" s="162">
        <v>100354</v>
      </c>
      <c r="L40" s="162">
        <v>24664</v>
      </c>
      <c r="M40" s="162">
        <v>279387</v>
      </c>
      <c r="N40" s="162">
        <v>317936</v>
      </c>
      <c r="O40" s="162">
        <v>343688</v>
      </c>
      <c r="P40" s="162">
        <v>364659</v>
      </c>
      <c r="Q40" s="163">
        <f>IFERROR(P40/O40-1,"-")</f>
        <v>6.1017550801890197E-2</v>
      </c>
      <c r="R40" s="163">
        <f t="shared" si="25"/>
        <v>0.18291858931689506</v>
      </c>
      <c r="S40" s="162">
        <v>137440</v>
      </c>
      <c r="T40" s="162">
        <v>365330</v>
      </c>
      <c r="U40" s="162">
        <v>416999</v>
      </c>
      <c r="V40" s="162">
        <v>446144</v>
      </c>
      <c r="W40" s="162">
        <v>463061</v>
      </c>
      <c r="X40" s="163">
        <f>IFERROR(W40/V40-1,"-")</f>
        <v>3.7918250609668691E-2</v>
      </c>
      <c r="Y40" s="163">
        <f>W40/W$8</f>
        <v>0.19036055624002332</v>
      </c>
    </row>
    <row r="41" spans="1:25" s="57" customFormat="1" x14ac:dyDescent="0.25">
      <c r="B41" s="165" t="s">
        <v>112</v>
      </c>
      <c r="C41" s="166">
        <v>18060</v>
      </c>
      <c r="D41" s="166">
        <v>386</v>
      </c>
      <c r="E41" s="166">
        <v>41618</v>
      </c>
      <c r="F41" s="166">
        <v>43653</v>
      </c>
      <c r="G41" s="166">
        <v>43405</v>
      </c>
      <c r="H41" s="166">
        <v>38732</v>
      </c>
      <c r="I41" s="167">
        <f t="shared" ref="I41:I48" si="26">IFERROR(H41/G41-1,"-")</f>
        <v>-0.10766040778712127</v>
      </c>
      <c r="J41" s="167">
        <f t="shared" si="23"/>
        <v>8.8230202192315046E-2</v>
      </c>
      <c r="K41" s="166">
        <v>48199</v>
      </c>
      <c r="L41" s="166">
        <v>2375</v>
      </c>
      <c r="M41" s="166">
        <v>145570</v>
      </c>
      <c r="N41" s="166">
        <v>168907</v>
      </c>
      <c r="O41" s="166">
        <v>190744</v>
      </c>
      <c r="P41" s="166">
        <v>200109</v>
      </c>
      <c r="Q41" s="167">
        <f t="shared" ref="Q41:Q48" si="27">IFERROR(P41/O41-1,"-")</f>
        <v>4.9097219309650608E-2</v>
      </c>
      <c r="R41" s="167">
        <f t="shared" si="25"/>
        <v>0.1003777665973267</v>
      </c>
      <c r="S41" s="166">
        <v>66259</v>
      </c>
      <c r="T41" s="166">
        <v>187188</v>
      </c>
      <c r="U41" s="166">
        <v>212560</v>
      </c>
      <c r="V41" s="166">
        <v>234149</v>
      </c>
      <c r="W41" s="166">
        <v>238841</v>
      </c>
      <c r="X41" s="167">
        <f t="shared" ref="X41:X48" si="28">IFERROR(W41/V41-1,"-")</f>
        <v>2.0038522479276066E-2</v>
      </c>
      <c r="Y41" s="167">
        <f t="shared" ref="Y41:Y48" si="29">W41/W$8</f>
        <v>9.8185564348808055E-2</v>
      </c>
    </row>
    <row r="42" spans="1:25" s="57" customFormat="1" x14ac:dyDescent="0.25">
      <c r="B42" s="165" t="s">
        <v>115</v>
      </c>
      <c r="C42" s="166">
        <v>2861</v>
      </c>
      <c r="D42" s="166">
        <v>165</v>
      </c>
      <c r="E42" s="166">
        <v>3842</v>
      </c>
      <c r="F42" s="166">
        <v>5939</v>
      </c>
      <c r="G42" s="166">
        <v>6311</v>
      </c>
      <c r="H42" s="166">
        <v>7022</v>
      </c>
      <c r="I42" s="167">
        <f t="shared" si="26"/>
        <v>0.11266043416257321</v>
      </c>
      <c r="J42" s="167">
        <f t="shared" si="23"/>
        <v>1.5995881436394618E-2</v>
      </c>
      <c r="K42" s="166">
        <v>5618</v>
      </c>
      <c r="L42" s="166">
        <v>2064</v>
      </c>
      <c r="M42" s="166">
        <v>10681</v>
      </c>
      <c r="N42" s="166">
        <v>13198</v>
      </c>
      <c r="O42" s="166">
        <v>11438</v>
      </c>
      <c r="P42" s="166">
        <v>11790</v>
      </c>
      <c r="Q42" s="167">
        <f t="shared" si="27"/>
        <v>3.0774610945969672E-2</v>
      </c>
      <c r="R42" s="167">
        <f t="shared" si="25"/>
        <v>5.9140461857411794E-3</v>
      </c>
      <c r="S42" s="166">
        <v>8479</v>
      </c>
      <c r="T42" s="166">
        <v>14523</v>
      </c>
      <c r="U42" s="166">
        <v>19137</v>
      </c>
      <c r="V42" s="166">
        <v>17749</v>
      </c>
      <c r="W42" s="166">
        <v>18812</v>
      </c>
      <c r="X42" s="167">
        <f t="shared" si="28"/>
        <v>5.9890698067496695E-2</v>
      </c>
      <c r="Y42" s="167">
        <f t="shared" si="29"/>
        <v>7.7334579763515361E-3</v>
      </c>
    </row>
    <row r="43" spans="1:25" x14ac:dyDescent="0.25">
      <c r="A43" s="57"/>
      <c r="B43" s="165" t="s">
        <v>118</v>
      </c>
      <c r="C43" s="166">
        <v>1616</v>
      </c>
      <c r="D43" s="166">
        <v>274</v>
      </c>
      <c r="E43" s="166">
        <v>2777</v>
      </c>
      <c r="F43" s="166">
        <v>4389</v>
      </c>
      <c r="G43" s="166">
        <v>4808</v>
      </c>
      <c r="H43" s="166">
        <v>4585</v>
      </c>
      <c r="I43" s="167">
        <f t="shared" si="26"/>
        <v>-4.6381031613976664E-2</v>
      </c>
      <c r="J43" s="167">
        <f t="shared" si="23"/>
        <v>1.0444476842191587E-2</v>
      </c>
      <c r="K43" s="166">
        <v>2576</v>
      </c>
      <c r="L43" s="166">
        <v>2985</v>
      </c>
      <c r="M43" s="166">
        <v>6817</v>
      </c>
      <c r="N43" s="166">
        <v>7222</v>
      </c>
      <c r="O43" s="166">
        <v>6402</v>
      </c>
      <c r="P43" s="166">
        <v>7541</v>
      </c>
      <c r="Q43" s="167">
        <f t="shared" si="27"/>
        <v>0.17791315213995618</v>
      </c>
      <c r="R43" s="167">
        <f t="shared" si="25"/>
        <v>3.7826821277925559E-3</v>
      </c>
      <c r="S43" s="166">
        <v>4192</v>
      </c>
      <c r="T43" s="166">
        <v>9594</v>
      </c>
      <c r="U43" s="166">
        <v>11611</v>
      </c>
      <c r="V43" s="166">
        <v>11210</v>
      </c>
      <c r="W43" s="166">
        <v>12126</v>
      </c>
      <c r="X43" s="167">
        <f t="shared" si="28"/>
        <v>8.1712756467439807E-2</v>
      </c>
      <c r="Y43" s="167">
        <f t="shared" si="29"/>
        <v>4.9848985446118823E-3</v>
      </c>
    </row>
    <row r="44" spans="1:25" x14ac:dyDescent="0.25">
      <c r="A44" s="57"/>
      <c r="B44" s="165" t="s">
        <v>125</v>
      </c>
      <c r="C44" s="166">
        <v>711</v>
      </c>
      <c r="D44" s="166">
        <v>81</v>
      </c>
      <c r="E44" s="166">
        <v>1709</v>
      </c>
      <c r="F44" s="166">
        <v>1794</v>
      </c>
      <c r="G44" s="166">
        <v>2135</v>
      </c>
      <c r="H44" s="166">
        <v>1701</v>
      </c>
      <c r="I44" s="167">
        <f t="shared" si="26"/>
        <v>-0.20327868852459019</v>
      </c>
      <c r="J44" s="167">
        <f t="shared" si="23"/>
        <v>3.8748211796222221E-3</v>
      </c>
      <c r="K44" s="166">
        <v>4692</v>
      </c>
      <c r="L44" s="166">
        <v>2026</v>
      </c>
      <c r="M44" s="166">
        <v>15940</v>
      </c>
      <c r="N44" s="166">
        <v>14430</v>
      </c>
      <c r="O44" s="166">
        <v>16030</v>
      </c>
      <c r="P44" s="166">
        <v>14514</v>
      </c>
      <c r="Q44" s="167">
        <f t="shared" si="27"/>
        <v>-9.4572676232064889E-2</v>
      </c>
      <c r="R44" s="167">
        <f t="shared" si="25"/>
        <v>7.2804466785282001E-3</v>
      </c>
      <c r="S44" s="166">
        <v>5403</v>
      </c>
      <c r="T44" s="166">
        <v>17649</v>
      </c>
      <c r="U44" s="166">
        <v>16224</v>
      </c>
      <c r="V44" s="166">
        <v>18165</v>
      </c>
      <c r="W44" s="166">
        <v>16215</v>
      </c>
      <c r="X44" s="167">
        <f t="shared" si="28"/>
        <v>-0.10734929810074323</v>
      </c>
      <c r="Y44" s="167">
        <f t="shared" si="29"/>
        <v>6.6658527050042606E-3</v>
      </c>
    </row>
    <row r="45" spans="1:25" x14ac:dyDescent="0.25">
      <c r="A45" s="57"/>
      <c r="B45" s="165" t="s">
        <v>121</v>
      </c>
      <c r="C45" s="166">
        <v>694</v>
      </c>
      <c r="D45" s="166">
        <v>75</v>
      </c>
      <c r="E45" s="166">
        <v>970</v>
      </c>
      <c r="F45" s="166">
        <v>1167</v>
      </c>
      <c r="G45" s="166">
        <v>1327</v>
      </c>
      <c r="H45" s="166">
        <v>1610</v>
      </c>
      <c r="I45" s="167">
        <f t="shared" si="26"/>
        <v>0.21326299924642056</v>
      </c>
      <c r="J45" s="167">
        <f t="shared" si="23"/>
        <v>3.6675262193955186E-3</v>
      </c>
      <c r="K45" s="166">
        <v>6876</v>
      </c>
      <c r="L45" s="166">
        <v>2693</v>
      </c>
      <c r="M45" s="166">
        <v>16019</v>
      </c>
      <c r="N45" s="166">
        <v>18812</v>
      </c>
      <c r="O45" s="166">
        <v>19632</v>
      </c>
      <c r="P45" s="166">
        <v>15658</v>
      </c>
      <c r="Q45" s="167">
        <f t="shared" si="27"/>
        <v>-0.20242461287693558</v>
      </c>
      <c r="R45" s="167">
        <f t="shared" si="25"/>
        <v>7.8542947562625434E-3</v>
      </c>
      <c r="S45" s="166">
        <v>7570</v>
      </c>
      <c r="T45" s="166">
        <v>16989</v>
      </c>
      <c r="U45" s="166">
        <v>19979</v>
      </c>
      <c r="V45" s="166">
        <v>20959</v>
      </c>
      <c r="W45" s="166">
        <v>17268</v>
      </c>
      <c r="X45" s="167">
        <f t="shared" si="28"/>
        <v>-0.17610573023522114</v>
      </c>
      <c r="Y45" s="167">
        <f t="shared" si="29"/>
        <v>7.0987323163745654E-3</v>
      </c>
    </row>
    <row r="46" spans="1:25" x14ac:dyDescent="0.25">
      <c r="A46" s="57"/>
      <c r="B46" s="165" t="s">
        <v>130</v>
      </c>
      <c r="C46" s="166">
        <v>1093</v>
      </c>
      <c r="D46" s="166">
        <v>9</v>
      </c>
      <c r="E46" s="166">
        <v>1519</v>
      </c>
      <c r="F46" s="166">
        <v>1605</v>
      </c>
      <c r="G46" s="166">
        <v>953</v>
      </c>
      <c r="H46" s="166">
        <v>1156</v>
      </c>
      <c r="I46" s="167">
        <f t="shared" si="26"/>
        <v>0.21301154249737664</v>
      </c>
      <c r="J46" s="167">
        <f t="shared" si="23"/>
        <v>2.6333293848579005E-3</v>
      </c>
      <c r="K46" s="166">
        <v>2222</v>
      </c>
      <c r="L46" s="166">
        <v>451</v>
      </c>
      <c r="M46" s="166">
        <v>3366</v>
      </c>
      <c r="N46" s="166">
        <v>4514</v>
      </c>
      <c r="O46" s="166">
        <v>4148</v>
      </c>
      <c r="P46" s="166">
        <v>5071</v>
      </c>
      <c r="Q46" s="167">
        <f t="shared" si="27"/>
        <v>0.22251687560270006</v>
      </c>
      <c r="R46" s="167">
        <f t="shared" si="25"/>
        <v>2.5436919599570416E-3</v>
      </c>
      <c r="S46" s="166">
        <v>3315</v>
      </c>
      <c r="T46" s="166">
        <v>4885</v>
      </c>
      <c r="U46" s="166">
        <v>6119</v>
      </c>
      <c r="V46" s="166">
        <v>5101</v>
      </c>
      <c r="W46" s="166">
        <v>6227</v>
      </c>
      <c r="X46" s="167">
        <f t="shared" si="28"/>
        <v>0.22074103117035881</v>
      </c>
      <c r="Y46" s="167">
        <f t="shared" si="29"/>
        <v>2.5598683190910599E-3</v>
      </c>
    </row>
    <row r="47" spans="1:25" x14ac:dyDescent="0.25">
      <c r="A47" s="57"/>
      <c r="B47" s="165" t="s">
        <v>133</v>
      </c>
      <c r="C47" s="166">
        <v>1061</v>
      </c>
      <c r="D47" s="166">
        <v>8</v>
      </c>
      <c r="E47" s="166">
        <v>763</v>
      </c>
      <c r="F47" s="166">
        <v>1045</v>
      </c>
      <c r="G47" s="166">
        <v>855</v>
      </c>
      <c r="H47" s="166">
        <v>747</v>
      </c>
      <c r="I47" s="167">
        <f t="shared" si="26"/>
        <v>-0.12631578947368416</v>
      </c>
      <c r="J47" s="167">
        <f t="shared" si="23"/>
        <v>1.7016410471356847E-3</v>
      </c>
      <c r="K47" s="166">
        <v>3677</v>
      </c>
      <c r="L47" s="166">
        <v>624</v>
      </c>
      <c r="M47" s="166">
        <v>3104</v>
      </c>
      <c r="N47" s="166">
        <v>4768</v>
      </c>
      <c r="O47" s="166">
        <v>4502</v>
      </c>
      <c r="P47" s="166">
        <v>3899</v>
      </c>
      <c r="Q47" s="167">
        <f t="shared" si="27"/>
        <v>-0.13394047090182137</v>
      </c>
      <c r="R47" s="167">
        <f t="shared" si="25"/>
        <v>1.9557986495508787E-3</v>
      </c>
      <c r="S47" s="166">
        <v>4738</v>
      </c>
      <c r="T47" s="166">
        <v>3867</v>
      </c>
      <c r="U47" s="166">
        <v>5813</v>
      </c>
      <c r="V47" s="166">
        <v>5357</v>
      </c>
      <c r="W47" s="166">
        <v>4646</v>
      </c>
      <c r="X47" s="167">
        <f t="shared" si="28"/>
        <v>-0.13272353929438119</v>
      </c>
      <c r="Y47" s="167">
        <f t="shared" si="29"/>
        <v>1.9099322644125685E-3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3784</v>
      </c>
      <c r="E48" s="171">
        <f t="shared" si="31"/>
        <v>32745</v>
      </c>
      <c r="F48" s="171">
        <f t="shared" si="31"/>
        <v>39471</v>
      </c>
      <c r="G48" s="171">
        <f t="shared" si="31"/>
        <v>42662</v>
      </c>
      <c r="H48" s="171">
        <f t="shared" si="31"/>
        <v>42849</v>
      </c>
      <c r="I48" s="172">
        <f t="shared" si="26"/>
        <v>4.3832919225539335E-3</v>
      </c>
      <c r="J48" s="172">
        <f t="shared" si="23"/>
        <v>9.7608590667626449E-2</v>
      </c>
      <c r="K48" s="171">
        <f t="shared" ref="K48:P48" si="32">K40-SUM(K41:K47)</f>
        <v>26494</v>
      </c>
      <c r="L48" s="171">
        <f t="shared" si="32"/>
        <v>11446</v>
      </c>
      <c r="M48" s="171">
        <f t="shared" si="32"/>
        <v>77890</v>
      </c>
      <c r="N48" s="171">
        <f t="shared" si="32"/>
        <v>86085</v>
      </c>
      <c r="O48" s="171">
        <f t="shared" si="32"/>
        <v>90792</v>
      </c>
      <c r="P48" s="171">
        <f t="shared" si="32"/>
        <v>106077</v>
      </c>
      <c r="Q48" s="172">
        <f t="shared" si="27"/>
        <v>0.16835183716627022</v>
      </c>
      <c r="R48" s="172">
        <f t="shared" si="25"/>
        <v>5.3209862361735971E-2</v>
      </c>
      <c r="S48" s="171">
        <f>S40-SUM(S41:S47)</f>
        <v>37484</v>
      </c>
      <c r="T48" s="171">
        <f>T40-SUM(T41:T47)</f>
        <v>110635</v>
      </c>
      <c r="U48" s="171">
        <f>U40-SUM(U41:U47)</f>
        <v>125556</v>
      </c>
      <c r="V48" s="171">
        <f>V40-SUM(V41:V47)</f>
        <v>133454</v>
      </c>
      <c r="W48" s="171">
        <f>W40-SUM(W41:W47)</f>
        <v>148926</v>
      </c>
      <c r="X48" s="172">
        <f t="shared" si="28"/>
        <v>0.11593507875372788</v>
      </c>
      <c r="Y48" s="172">
        <f t="shared" si="29"/>
        <v>6.1222249765369385E-2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19165</v>
      </c>
      <c r="U50" s="178">
        <f>U51+U54</f>
        <v>29890</v>
      </c>
      <c r="V50" s="178">
        <f>V51+V54</f>
        <v>25396</v>
      </c>
      <c r="W50" s="178">
        <f>W51+W54</f>
        <v>24109</v>
      </c>
      <c r="X50" s="179">
        <f>IFERROR(W50/V50-1,"-")</f>
        <v>-5.0677272011340424E-2</v>
      </c>
      <c r="Y50" s="179">
        <f>W50/W$8</f>
        <v>9.9110109691611294E-3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2543</v>
      </c>
      <c r="U51" s="162">
        <v>13313</v>
      </c>
      <c r="V51" s="162">
        <v>7143</v>
      </c>
      <c r="W51" s="162">
        <v>4759</v>
      </c>
      <c r="X51" s="163">
        <f>IFERROR(W51/V51-1,"-")</f>
        <v>-0.33375332493350129</v>
      </c>
      <c r="Y51" s="163">
        <f>W51/W$8</f>
        <v>1.9563856320145099E-3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1046</v>
      </c>
      <c r="U52" s="166">
        <v>9968</v>
      </c>
      <c r="V52" s="166">
        <v>4849</v>
      </c>
      <c r="W52" s="166">
        <v>2834</v>
      </c>
      <c r="X52" s="167">
        <f>IFERROR(W52/V52-1,"-")</f>
        <v>-0.41554959785522794</v>
      </c>
      <c r="Y52" s="167">
        <f>W52/W$8</f>
        <v>1.1650340157867453E-3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1497</v>
      </c>
      <c r="U53" s="166">
        <v>3345</v>
      </c>
      <c r="V53" s="166">
        <v>2294</v>
      </c>
      <c r="W53" s="166">
        <v>1925</v>
      </c>
      <c r="X53" s="167">
        <f>IFERROR(W53/V53-1,"-")</f>
        <v>-0.16085440278988661</v>
      </c>
      <c r="Y53" s="167">
        <f>W53/W$8</f>
        <v>7.913516162277646E-4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16622</v>
      </c>
      <c r="U54" s="162">
        <v>16577</v>
      </c>
      <c r="V54" s="162">
        <v>18253</v>
      </c>
      <c r="W54" s="162">
        <v>19350</v>
      </c>
      <c r="X54" s="163">
        <f>IFERROR(W54/V54-1,"-")</f>
        <v>6.0099709636772136E-2</v>
      </c>
      <c r="Y54" s="163">
        <f>W54/W$8</f>
        <v>7.9546253371466195E-3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6041</v>
      </c>
      <c r="U55" s="166">
        <v>5224</v>
      </c>
      <c r="V55" s="166">
        <v>6355</v>
      </c>
      <c r="W55" s="166">
        <v>6935</v>
      </c>
      <c r="X55" s="167">
        <f t="shared" ref="X55:X62" si="39">IFERROR(W55/V55-1,"-")</f>
        <v>9.1266719118804129E-2</v>
      </c>
      <c r="Y55" s="167">
        <f t="shared" ref="Y55:Y62" si="40">W55/W$8</f>
        <v>2.8509212771634014E-3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3822</v>
      </c>
      <c r="U56" s="166">
        <v>2863</v>
      </c>
      <c r="V56" s="166">
        <v>3672</v>
      </c>
      <c r="W56" s="166">
        <v>3773</v>
      </c>
      <c r="X56" s="167">
        <f t="shared" si="39"/>
        <v>2.7505446623093732E-2</v>
      </c>
      <c r="Y56" s="167">
        <f t="shared" si="40"/>
        <v>1.5510491678064186E-3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1296</v>
      </c>
      <c r="U57" s="166">
        <v>1711</v>
      </c>
      <c r="V57" s="166">
        <v>1279</v>
      </c>
      <c r="W57" s="166">
        <v>1368</v>
      </c>
      <c r="X57" s="167">
        <f t="shared" si="39"/>
        <v>6.9585613760750675E-2</v>
      </c>
      <c r="Y57" s="167">
        <f t="shared" si="40"/>
        <v>5.6237351220757498E-4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491</v>
      </c>
      <c r="U58" s="166">
        <v>384</v>
      </c>
      <c r="V58" s="166">
        <v>576</v>
      </c>
      <c r="W58" s="166">
        <v>568</v>
      </c>
      <c r="X58" s="167">
        <f t="shared" si="39"/>
        <v>-1.388888888888884E-2</v>
      </c>
      <c r="Y58" s="167">
        <f t="shared" si="40"/>
        <v>2.3350011325577676E-4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436</v>
      </c>
      <c r="U59" s="166">
        <v>372</v>
      </c>
      <c r="V59" s="166">
        <v>395</v>
      </c>
      <c r="W59" s="166">
        <v>535</v>
      </c>
      <c r="X59" s="167">
        <f t="shared" si="39"/>
        <v>0.35443037974683533</v>
      </c>
      <c r="Y59" s="167">
        <f t="shared" si="40"/>
        <v>2.1993408554901508E-4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57</v>
      </c>
      <c r="U60" s="166">
        <v>154</v>
      </c>
      <c r="V60" s="166">
        <v>84</v>
      </c>
      <c r="W60" s="166">
        <v>170</v>
      </c>
      <c r="X60" s="167">
        <f t="shared" si="39"/>
        <v>1.0238095238095237</v>
      </c>
      <c r="Y60" s="167">
        <f t="shared" si="40"/>
        <v>6.9885597277257125E-5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95</v>
      </c>
      <c r="U61" s="166">
        <v>138</v>
      </c>
      <c r="V61" s="166">
        <v>84</v>
      </c>
      <c r="W61" s="166">
        <v>415</v>
      </c>
      <c r="X61" s="167">
        <f t="shared" si="39"/>
        <v>3.9404761904761907</v>
      </c>
      <c r="Y61" s="167">
        <f t="shared" si="40"/>
        <v>1.7060307570624536E-4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4384</v>
      </c>
      <c r="U62" s="171">
        <f>U54-SUM(U55:U61)</f>
        <v>5731</v>
      </c>
      <c r="V62" s="171">
        <f>V54-SUM(V55:V61)</f>
        <v>5808</v>
      </c>
      <c r="W62" s="171">
        <f>W54-SUM(W55:W61)</f>
        <v>5586</v>
      </c>
      <c r="X62" s="172">
        <f t="shared" si="39"/>
        <v>-3.8223140495867725E-2</v>
      </c>
      <c r="Y62" s="172">
        <f t="shared" si="40"/>
        <v>2.2963585081809314E-3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18908</v>
      </c>
      <c r="M64" s="178">
        <f t="shared" si="46"/>
        <v>0</v>
      </c>
      <c r="N64" s="178">
        <f t="shared" si="46"/>
        <v>43778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85891</v>
      </c>
      <c r="U64" s="178">
        <f>U65+U68</f>
        <v>104931</v>
      </c>
      <c r="V64" s="178">
        <f>V65+V68</f>
        <v>110305</v>
      </c>
      <c r="W64" s="178">
        <f>W65+W68</f>
        <v>89955</v>
      </c>
      <c r="X64" s="179">
        <f>IFERROR(W64/V64-1,"-")</f>
        <v>-0.18448846380490458</v>
      </c>
      <c r="Y64" s="179">
        <f>W64/W$8</f>
        <v>3.6979758253386265E-2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10843</v>
      </c>
      <c r="M65" s="162">
        <v>0</v>
      </c>
      <c r="N65" s="162">
        <v>20938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26332</v>
      </c>
      <c r="U65" s="162">
        <v>26747</v>
      </c>
      <c r="V65" s="162">
        <v>31284</v>
      </c>
      <c r="W65" s="162">
        <v>24581</v>
      </c>
      <c r="X65" s="163">
        <f>IFERROR(W65/V65-1,"-")</f>
        <v>-0.21426288198440102</v>
      </c>
      <c r="Y65" s="163">
        <f>W65/W$8</f>
        <v>1.0105046274542692E-2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10492</v>
      </c>
      <c r="M66" s="166">
        <v>0</v>
      </c>
      <c r="N66" s="166">
        <v>16333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21697</v>
      </c>
      <c r="U66" s="166">
        <v>20684</v>
      </c>
      <c r="V66" s="166">
        <v>18174</v>
      </c>
      <c r="W66" s="166">
        <v>9049</v>
      </c>
      <c r="X66" s="167">
        <f>IFERROR(W66/V66-1,"-")</f>
        <v>-0.50209089908660731</v>
      </c>
      <c r="Y66" s="167">
        <f>W66/W$8</f>
        <v>3.7199692338935279E-3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351</v>
      </c>
      <c r="M67" s="166">
        <v>0</v>
      </c>
      <c r="N67" s="166">
        <v>4605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4635</v>
      </c>
      <c r="U67" s="166">
        <v>6063</v>
      </c>
      <c r="V67" s="166">
        <v>13110</v>
      </c>
      <c r="W67" s="166">
        <v>15532</v>
      </c>
      <c r="X67" s="167">
        <f>IFERROR(W67/V67-1,"-")</f>
        <v>0.184744469870328</v>
      </c>
      <c r="Y67" s="167">
        <f>W67/W$8</f>
        <v>6.3850770406491631E-3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8065</v>
      </c>
      <c r="M68" s="162">
        <v>0</v>
      </c>
      <c r="N68" s="162">
        <v>22840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59559</v>
      </c>
      <c r="U68" s="162">
        <v>78184</v>
      </c>
      <c r="V68" s="162">
        <v>79021</v>
      </c>
      <c r="W68" s="162">
        <v>65374</v>
      </c>
      <c r="X68" s="163">
        <f>IFERROR(W68/V68-1,"-")</f>
        <v>-0.17270092760152367</v>
      </c>
      <c r="Y68" s="163">
        <f>W68/W$8</f>
        <v>2.6874711978843575E-2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8508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26221</v>
      </c>
      <c r="U69" s="166">
        <v>28594</v>
      </c>
      <c r="V69" s="166">
        <v>26510</v>
      </c>
      <c r="W69" s="166">
        <v>27977</v>
      </c>
      <c r="X69" s="167">
        <f t="shared" ref="X69:X76" si="50">IFERROR(W69/V69-1,"-")</f>
        <v>5.5337608449641751E-2</v>
      </c>
      <c r="Y69" s="167">
        <f t="shared" ref="Y69:Y76" si="51">W69/W$8</f>
        <v>1.1501113853093076E-2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1213</v>
      </c>
      <c r="M70" s="166">
        <v>0</v>
      </c>
      <c r="N70" s="166">
        <v>2217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5231</v>
      </c>
      <c r="U70" s="166">
        <v>5346</v>
      </c>
      <c r="V70" s="166">
        <v>5749</v>
      </c>
      <c r="W70" s="166">
        <v>6004</v>
      </c>
      <c r="X70" s="167">
        <f t="shared" si="50"/>
        <v>4.435554009392928E-2</v>
      </c>
      <c r="Y70" s="167">
        <f t="shared" si="51"/>
        <v>2.4681948591332458E-3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1335</v>
      </c>
      <c r="M71" s="166">
        <v>0</v>
      </c>
      <c r="N71" s="166">
        <v>2578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8134</v>
      </c>
      <c r="U71" s="166">
        <v>10063</v>
      </c>
      <c r="V71" s="166">
        <v>10964</v>
      </c>
      <c r="W71" s="166">
        <v>5823</v>
      </c>
      <c r="X71" s="167">
        <f t="shared" si="50"/>
        <v>-0.46889821233126594</v>
      </c>
      <c r="Y71" s="167">
        <f t="shared" si="51"/>
        <v>2.3937872526204017E-3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661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982</v>
      </c>
      <c r="U72" s="166">
        <v>2041</v>
      </c>
      <c r="V72" s="166">
        <v>2589</v>
      </c>
      <c r="W72" s="166">
        <v>1590</v>
      </c>
      <c r="X72" s="167">
        <f t="shared" si="50"/>
        <v>-0.38586326767091539</v>
      </c>
      <c r="Y72" s="167">
        <f t="shared" si="51"/>
        <v>6.5363588041669903E-4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436</v>
      </c>
      <c r="M73" s="166">
        <v>0</v>
      </c>
      <c r="N73" s="166">
        <v>893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1715</v>
      </c>
      <c r="U73" s="166">
        <v>1829</v>
      </c>
      <c r="V73" s="166">
        <v>2185</v>
      </c>
      <c r="W73" s="166">
        <v>1749</v>
      </c>
      <c r="X73" s="167">
        <f t="shared" si="50"/>
        <v>-0.19954233409610989</v>
      </c>
      <c r="Y73" s="167">
        <f t="shared" si="51"/>
        <v>7.18999468458369E-4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24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884</v>
      </c>
      <c r="U74" s="166">
        <v>3203</v>
      </c>
      <c r="V74" s="166">
        <v>1641</v>
      </c>
      <c r="W74" s="166">
        <v>823</v>
      </c>
      <c r="X74" s="167">
        <f t="shared" si="50"/>
        <v>-0.49847653869591713</v>
      </c>
      <c r="Y74" s="167">
        <f t="shared" si="51"/>
        <v>3.3832850917166245E-4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41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929</v>
      </c>
      <c r="V75" s="166">
        <v>203</v>
      </c>
      <c r="W75" s="166">
        <v>523</v>
      </c>
      <c r="X75" s="167">
        <f t="shared" si="50"/>
        <v>1.5763546798029555</v>
      </c>
      <c r="Y75" s="167">
        <f t="shared" si="51"/>
        <v>2.1500098456473811E-4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3797</v>
      </c>
      <c r="M76" s="171">
        <f t="shared" si="54"/>
        <v>0</v>
      </c>
      <c r="N76" s="171">
        <f t="shared" si="54"/>
        <v>7918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16108</v>
      </c>
      <c r="U76" s="171">
        <f>U68-SUM(U69:U75)</f>
        <v>26179</v>
      </c>
      <c r="V76" s="171">
        <f>V68-SUM(V69:V75)</f>
        <v>29180</v>
      </c>
      <c r="W76" s="171">
        <f>W68-SUM(W69:W75)</f>
        <v>20885</v>
      </c>
      <c r="X76" s="172">
        <f t="shared" si="50"/>
        <v>-0.28427004797806721</v>
      </c>
      <c r="Y76" s="172">
        <f t="shared" si="51"/>
        <v>8.585651171385383E-3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26780</v>
      </c>
      <c r="E78" s="178">
        <f t="shared" si="55"/>
        <v>59520</v>
      </c>
      <c r="F78" s="178">
        <f t="shared" si="55"/>
        <v>59840</v>
      </c>
      <c r="G78" s="178">
        <f t="shared" si="55"/>
        <v>67558</v>
      </c>
      <c r="H78" s="178">
        <f t="shared" si="55"/>
        <v>73175</v>
      </c>
      <c r="I78" s="179">
        <f>IFERROR(H78/G78-1,"-")</f>
        <v>8.3143373101631113E-2</v>
      </c>
      <c r="J78" s="179">
        <f t="shared" ref="J78:J90" si="56">H78/H$8</f>
        <v>0.16669020565482429</v>
      </c>
      <c r="K78" s="178">
        <f t="shared" ref="K78:P78" si="57">K79+K82</f>
        <v>93394</v>
      </c>
      <c r="L78" s="178">
        <f t="shared" si="57"/>
        <v>58520</v>
      </c>
      <c r="M78" s="178">
        <f t="shared" si="57"/>
        <v>259864</v>
      </c>
      <c r="N78" s="178">
        <f t="shared" si="57"/>
        <v>307974</v>
      </c>
      <c r="O78" s="178">
        <f t="shared" si="57"/>
        <v>357459</v>
      </c>
      <c r="P78" s="178">
        <f t="shared" si="57"/>
        <v>351719</v>
      </c>
      <c r="Q78" s="179">
        <f>IFERROR(P78/O78-1,"-")</f>
        <v>-1.6057785648144307E-2</v>
      </c>
      <c r="R78" s="179">
        <f t="shared" ref="R78:R90" si="58">P78/P$8</f>
        <v>0.17642768536070413</v>
      </c>
      <c r="S78" s="178">
        <f>S79+S82</f>
        <v>116219</v>
      </c>
      <c r="T78" s="178">
        <f>T79+T82</f>
        <v>319384</v>
      </c>
      <c r="U78" s="178">
        <f>U79+U82</f>
        <v>367814</v>
      </c>
      <c r="V78" s="178">
        <f>V79+V82</f>
        <v>425017</v>
      </c>
      <c r="W78" s="178">
        <f>W79+W82</f>
        <v>424894</v>
      </c>
      <c r="X78" s="179">
        <f>IFERROR(W78/V78-1,"-")</f>
        <v>-2.8940018869838546E-4</v>
      </c>
      <c r="Y78" s="179">
        <f>W78/W$8</f>
        <v>0.17467041746778172</v>
      </c>
    </row>
    <row r="79" spans="1:25" x14ac:dyDescent="0.25">
      <c r="A79" s="57"/>
      <c r="B79" s="161" t="s">
        <v>99</v>
      </c>
      <c r="C79" s="162">
        <v>7130</v>
      </c>
      <c r="D79" s="162">
        <v>16360</v>
      </c>
      <c r="E79" s="162">
        <v>30091</v>
      </c>
      <c r="F79" s="162">
        <v>29663</v>
      </c>
      <c r="G79" s="162">
        <v>32953</v>
      </c>
      <c r="H79" s="162">
        <v>37517</v>
      </c>
      <c r="I79" s="163">
        <f>IFERROR(H79/G79-1,"-")</f>
        <v>0.13850028828938177</v>
      </c>
      <c r="J79" s="163">
        <f t="shared" si="56"/>
        <v>8.5462472778299173E-2</v>
      </c>
      <c r="K79" s="162">
        <v>33582</v>
      </c>
      <c r="L79" s="162">
        <v>35198</v>
      </c>
      <c r="M79" s="162">
        <v>129957</v>
      </c>
      <c r="N79" s="162">
        <v>137374</v>
      </c>
      <c r="O79" s="162">
        <v>141856</v>
      </c>
      <c r="P79" s="162">
        <v>141679</v>
      </c>
      <c r="Q79" s="163">
        <f>IFERROR(P79/O79-1,"-")</f>
        <v>-1.247744191292588E-3</v>
      </c>
      <c r="R79" s="163">
        <f t="shared" si="58"/>
        <v>7.1068375703954592E-2</v>
      </c>
      <c r="S79" s="162">
        <v>40712</v>
      </c>
      <c r="T79" s="162">
        <v>160048</v>
      </c>
      <c r="U79" s="162">
        <v>167037</v>
      </c>
      <c r="V79" s="162">
        <v>174809</v>
      </c>
      <c r="W79" s="162">
        <v>179196</v>
      </c>
      <c r="X79" s="163">
        <f>IFERROR(W79/V79-1,"-")</f>
        <v>2.5095961878393025E-2</v>
      </c>
      <c r="Y79" s="163">
        <f>W79/W$8</f>
        <v>7.3665996998208055E-2</v>
      </c>
    </row>
    <row r="80" spans="1:25" x14ac:dyDescent="0.25">
      <c r="A80" s="57"/>
      <c r="B80" s="165" t="s">
        <v>105</v>
      </c>
      <c r="C80" s="166">
        <v>2296</v>
      </c>
      <c r="D80" s="166">
        <v>10915</v>
      </c>
      <c r="E80" s="166">
        <v>18500</v>
      </c>
      <c r="F80" s="166">
        <v>18785</v>
      </c>
      <c r="G80" s="166">
        <v>17880</v>
      </c>
      <c r="H80" s="166">
        <v>18689</v>
      </c>
      <c r="I80" s="167">
        <f>IFERROR(H80/G80-1,"-")</f>
        <v>4.5246085011185766E-2</v>
      </c>
      <c r="J80" s="167">
        <f t="shared" si="56"/>
        <v>4.2572917710734688E-2</v>
      </c>
      <c r="K80" s="166">
        <v>4508</v>
      </c>
      <c r="L80" s="166">
        <v>8494</v>
      </c>
      <c r="M80" s="166">
        <v>21026</v>
      </c>
      <c r="N80" s="166">
        <v>16348</v>
      </c>
      <c r="O80" s="166">
        <v>26224</v>
      </c>
      <c r="P80" s="166">
        <v>20038</v>
      </c>
      <c r="Q80" s="167">
        <f>IFERROR(P80/O80-1,"-")</f>
        <v>-0.23589078706528366</v>
      </c>
      <c r="R80" s="167">
        <f t="shared" si="58"/>
        <v>1.005137043849718E-2</v>
      </c>
      <c r="S80" s="166">
        <v>6804</v>
      </c>
      <c r="T80" s="166">
        <v>39526</v>
      </c>
      <c r="U80" s="166">
        <v>35133</v>
      </c>
      <c r="V80" s="166">
        <v>44104</v>
      </c>
      <c r="W80" s="166">
        <v>38727</v>
      </c>
      <c r="X80" s="167">
        <f>IFERROR(W80/V80-1,"-")</f>
        <v>-0.12191637946671507</v>
      </c>
      <c r="Y80" s="167">
        <f>W80/W$8</f>
        <v>1.5920350151507865E-2</v>
      </c>
    </row>
    <row r="81" spans="1:25" x14ac:dyDescent="0.25">
      <c r="A81" s="57"/>
      <c r="B81" s="165" t="s">
        <v>102</v>
      </c>
      <c r="C81" s="166">
        <v>4834</v>
      </c>
      <c r="D81" s="166">
        <v>5445</v>
      </c>
      <c r="E81" s="166">
        <v>11591</v>
      </c>
      <c r="F81" s="166">
        <v>10878</v>
      </c>
      <c r="G81" s="166">
        <v>15073</v>
      </c>
      <c r="H81" s="166">
        <v>18828</v>
      </c>
      <c r="I81" s="167">
        <f>IFERROR(H81/G81-1,"-")</f>
        <v>0.24912094473561996</v>
      </c>
      <c r="J81" s="167">
        <f t="shared" si="56"/>
        <v>4.2889555067564492E-2</v>
      </c>
      <c r="K81" s="166">
        <v>29074</v>
      </c>
      <c r="L81" s="166">
        <v>26704</v>
      </c>
      <c r="M81" s="166">
        <v>108931</v>
      </c>
      <c r="N81" s="166">
        <v>121026</v>
      </c>
      <c r="O81" s="166">
        <v>115632</v>
      </c>
      <c r="P81" s="166">
        <v>121641</v>
      </c>
      <c r="Q81" s="167">
        <f>IFERROR(P81/O81-1,"-")</f>
        <v>5.1966583644665887E-2</v>
      </c>
      <c r="R81" s="167">
        <f t="shared" si="58"/>
        <v>6.1017005265457405E-2</v>
      </c>
      <c r="S81" s="166">
        <v>33908</v>
      </c>
      <c r="T81" s="166">
        <v>120522</v>
      </c>
      <c r="U81" s="166">
        <v>131904</v>
      </c>
      <c r="V81" s="166">
        <v>130705</v>
      </c>
      <c r="W81" s="166">
        <v>140469</v>
      </c>
      <c r="X81" s="167">
        <f>IFERROR(W81/V81-1,"-")</f>
        <v>7.4702574499827756E-2</v>
      </c>
      <c r="Y81" s="167">
        <f>W81/W$8</f>
        <v>5.7745646846700187E-2</v>
      </c>
    </row>
    <row r="82" spans="1:25" x14ac:dyDescent="0.25">
      <c r="A82" s="57"/>
      <c r="B82" s="161" t="s">
        <v>109</v>
      </c>
      <c r="C82" s="162">
        <v>15695</v>
      </c>
      <c r="D82" s="162">
        <v>10420</v>
      </c>
      <c r="E82" s="162">
        <v>29429</v>
      </c>
      <c r="F82" s="162">
        <v>30177</v>
      </c>
      <c r="G82" s="162">
        <v>34605</v>
      </c>
      <c r="H82" s="162">
        <v>35658</v>
      </c>
      <c r="I82" s="163">
        <f>IFERROR(H82/G82-1,"-")</f>
        <v>3.042912873862158E-2</v>
      </c>
      <c r="J82" s="163">
        <f t="shared" si="56"/>
        <v>8.1227732876525099E-2</v>
      </c>
      <c r="K82" s="162">
        <v>59812</v>
      </c>
      <c r="L82" s="162">
        <v>23322</v>
      </c>
      <c r="M82" s="162">
        <v>129907</v>
      </c>
      <c r="N82" s="162">
        <v>170600</v>
      </c>
      <c r="O82" s="162">
        <v>215603</v>
      </c>
      <c r="P82" s="162">
        <v>210040</v>
      </c>
      <c r="Q82" s="163">
        <f>IFERROR(P82/O82-1,"-")</f>
        <v>-2.5802052847131107E-2</v>
      </c>
      <c r="R82" s="163">
        <f t="shared" si="58"/>
        <v>0.10535930965674956</v>
      </c>
      <c r="S82" s="162">
        <v>75507</v>
      </c>
      <c r="T82" s="162">
        <v>159336</v>
      </c>
      <c r="U82" s="162">
        <v>200777</v>
      </c>
      <c r="V82" s="162">
        <v>250208</v>
      </c>
      <c r="W82" s="162">
        <v>245698</v>
      </c>
      <c r="X82" s="163">
        <f>IFERROR(W82/V82-1,"-")</f>
        <v>-1.8025003197339795E-2</v>
      </c>
      <c r="Y82" s="163">
        <f>W82/W$8</f>
        <v>0.10100442046957366</v>
      </c>
    </row>
    <row r="83" spans="1:25" s="57" customFormat="1" x14ac:dyDescent="0.25">
      <c r="B83" s="165" t="s">
        <v>112</v>
      </c>
      <c r="C83" s="166">
        <v>2122</v>
      </c>
      <c r="D83" s="166">
        <v>1317</v>
      </c>
      <c r="E83" s="166">
        <v>3123</v>
      </c>
      <c r="F83" s="166">
        <v>4052</v>
      </c>
      <c r="G83" s="166">
        <v>4998</v>
      </c>
      <c r="H83" s="166">
        <v>5030</v>
      </c>
      <c r="I83" s="167">
        <f t="shared" ref="I83:I90" si="59">IFERROR(H83/G83-1,"-")</f>
        <v>6.4025610244098363E-3</v>
      </c>
      <c r="J83" s="167">
        <f t="shared" si="56"/>
        <v>1.1458171977366123E-2</v>
      </c>
      <c r="K83" s="166">
        <v>12866</v>
      </c>
      <c r="L83" s="166">
        <v>1201</v>
      </c>
      <c r="M83" s="166">
        <v>29342</v>
      </c>
      <c r="N83" s="166">
        <v>38561</v>
      </c>
      <c r="O83" s="166">
        <v>48398</v>
      </c>
      <c r="P83" s="166">
        <v>51163</v>
      </c>
      <c r="Q83" s="167">
        <f t="shared" ref="Q83:Q90" si="60">IFERROR(P83/O83-1,"-")</f>
        <v>5.71304599363609E-2</v>
      </c>
      <c r="R83" s="167">
        <f t="shared" si="58"/>
        <v>2.5664151399582356E-2</v>
      </c>
      <c r="S83" s="166">
        <v>14988</v>
      </c>
      <c r="T83" s="166">
        <v>32465</v>
      </c>
      <c r="U83" s="166">
        <v>42613</v>
      </c>
      <c r="V83" s="166">
        <v>53396</v>
      </c>
      <c r="W83" s="166">
        <v>56193</v>
      </c>
      <c r="X83" s="167">
        <f t="shared" ref="X83:X90" si="61">IFERROR(W83/V83-1,"-")</f>
        <v>5.2382200913926091E-2</v>
      </c>
      <c r="Y83" s="167">
        <f t="shared" ref="Y83:Y90" si="62">W83/W$8</f>
        <v>2.3100478634122998E-2</v>
      </c>
    </row>
    <row r="84" spans="1:25" s="57" customFormat="1" x14ac:dyDescent="0.25">
      <c r="B84" s="165" t="s">
        <v>115</v>
      </c>
      <c r="C84" s="166">
        <v>4630</v>
      </c>
      <c r="D84" s="166">
        <v>2148</v>
      </c>
      <c r="E84" s="166">
        <v>7408</v>
      </c>
      <c r="F84" s="166">
        <v>8395</v>
      </c>
      <c r="G84" s="166">
        <v>8668</v>
      </c>
      <c r="H84" s="166">
        <v>8232</v>
      </c>
      <c r="I84" s="167">
        <f t="shared" si="59"/>
        <v>-5.0299953853253365E-2</v>
      </c>
      <c r="J84" s="167">
        <f t="shared" si="56"/>
        <v>1.8752221017431001E-2</v>
      </c>
      <c r="K84" s="166">
        <v>23780</v>
      </c>
      <c r="L84" s="166">
        <v>5339</v>
      </c>
      <c r="M84" s="166">
        <v>44573</v>
      </c>
      <c r="N84" s="166">
        <v>54081</v>
      </c>
      <c r="O84" s="166">
        <v>62299</v>
      </c>
      <c r="P84" s="166">
        <v>59397</v>
      </c>
      <c r="Q84" s="167">
        <f t="shared" si="60"/>
        <v>-4.6581807091606642E-2</v>
      </c>
      <c r="R84" s="167">
        <f t="shared" si="58"/>
        <v>2.9794453036002446E-2</v>
      </c>
      <c r="S84" s="166">
        <v>28410</v>
      </c>
      <c r="T84" s="166">
        <v>51981</v>
      </c>
      <c r="U84" s="166">
        <v>62476</v>
      </c>
      <c r="V84" s="166">
        <v>70967</v>
      </c>
      <c r="W84" s="166">
        <v>67629</v>
      </c>
      <c r="X84" s="167">
        <f t="shared" si="61"/>
        <v>-4.7035946284892938E-2</v>
      </c>
      <c r="Y84" s="167">
        <f t="shared" si="62"/>
        <v>2.7801723872138955E-2</v>
      </c>
    </row>
    <row r="85" spans="1:25" x14ac:dyDescent="0.25">
      <c r="A85" s="57"/>
      <c r="B85" s="165" t="s">
        <v>118</v>
      </c>
      <c r="C85" s="166">
        <v>1312</v>
      </c>
      <c r="D85" s="166">
        <v>2539</v>
      </c>
      <c r="E85" s="166">
        <v>3664</v>
      </c>
      <c r="F85" s="166">
        <v>3432</v>
      </c>
      <c r="G85" s="166">
        <v>3485</v>
      </c>
      <c r="H85" s="166">
        <v>3600</v>
      </c>
      <c r="I85" s="167">
        <f t="shared" si="59"/>
        <v>3.2998565279770409E-2</v>
      </c>
      <c r="J85" s="167">
        <f t="shared" si="56"/>
        <v>8.2006797452322151E-3</v>
      </c>
      <c r="K85" s="166">
        <v>3742</v>
      </c>
      <c r="L85" s="166">
        <v>3622</v>
      </c>
      <c r="M85" s="166">
        <v>11214</v>
      </c>
      <c r="N85" s="166">
        <v>16450</v>
      </c>
      <c r="O85" s="166">
        <v>27519</v>
      </c>
      <c r="P85" s="166">
        <v>23902</v>
      </c>
      <c r="Q85" s="167">
        <f t="shared" si="60"/>
        <v>-0.13143646208074422</v>
      </c>
      <c r="R85" s="167">
        <f t="shared" si="58"/>
        <v>1.1989612547208284E-2</v>
      </c>
      <c r="S85" s="166">
        <v>5054</v>
      </c>
      <c r="T85" s="166">
        <v>14878</v>
      </c>
      <c r="U85" s="166">
        <v>19882</v>
      </c>
      <c r="V85" s="166">
        <v>31004</v>
      </c>
      <c r="W85" s="166">
        <v>27502</v>
      </c>
      <c r="X85" s="167">
        <f t="shared" si="61"/>
        <v>-0.11295316733324734</v>
      </c>
      <c r="Y85" s="167">
        <f t="shared" si="62"/>
        <v>1.1305845272465444E-2</v>
      </c>
    </row>
    <row r="86" spans="1:25" x14ac:dyDescent="0.25">
      <c r="A86" s="57"/>
      <c r="B86" s="165" t="s">
        <v>125</v>
      </c>
      <c r="C86" s="166">
        <v>223</v>
      </c>
      <c r="D86" s="166">
        <v>137</v>
      </c>
      <c r="E86" s="166">
        <v>743</v>
      </c>
      <c r="F86" s="166">
        <v>644</v>
      </c>
      <c r="G86" s="166">
        <v>844</v>
      </c>
      <c r="H86" s="166">
        <v>845</v>
      </c>
      <c r="I86" s="167">
        <f t="shared" si="59"/>
        <v>1.1848341232227888E-3</v>
      </c>
      <c r="J86" s="167">
        <f t="shared" si="56"/>
        <v>1.9248817735336729E-3</v>
      </c>
      <c r="K86" s="166">
        <v>951</v>
      </c>
      <c r="L86" s="166">
        <v>565</v>
      </c>
      <c r="M86" s="166">
        <v>2492</v>
      </c>
      <c r="N86" s="166">
        <v>2805</v>
      </c>
      <c r="O86" s="166">
        <v>5875</v>
      </c>
      <c r="P86" s="166">
        <v>6021</v>
      </c>
      <c r="Q86" s="167">
        <f t="shared" si="60"/>
        <v>2.485106382978719E-2</v>
      </c>
      <c r="R86" s="167">
        <f t="shared" si="58"/>
        <v>3.0202266398937777E-3</v>
      </c>
      <c r="S86" s="166">
        <v>1174</v>
      </c>
      <c r="T86" s="166">
        <v>3235</v>
      </c>
      <c r="U86" s="166">
        <v>3449</v>
      </c>
      <c r="V86" s="166">
        <v>6719</v>
      </c>
      <c r="W86" s="166">
        <v>6866</v>
      </c>
      <c r="X86" s="167">
        <f t="shared" si="61"/>
        <v>2.1878255692811432E-2</v>
      </c>
      <c r="Y86" s="167">
        <f t="shared" si="62"/>
        <v>2.8225559465038085E-3</v>
      </c>
    </row>
    <row r="87" spans="1:25" x14ac:dyDescent="0.25">
      <c r="A87" s="57"/>
      <c r="B87" s="165" t="s">
        <v>121</v>
      </c>
      <c r="C87" s="166">
        <v>139</v>
      </c>
      <c r="D87" s="166">
        <v>230</v>
      </c>
      <c r="E87" s="166">
        <v>550</v>
      </c>
      <c r="F87" s="166">
        <v>429</v>
      </c>
      <c r="G87" s="166">
        <v>434</v>
      </c>
      <c r="H87" s="166">
        <v>466</v>
      </c>
      <c r="I87" s="167">
        <f t="shared" si="59"/>
        <v>7.3732718894009119E-2</v>
      </c>
      <c r="J87" s="167">
        <f t="shared" si="56"/>
        <v>1.0615324336883923E-3</v>
      </c>
      <c r="K87" s="166">
        <v>854</v>
      </c>
      <c r="L87" s="166">
        <v>710</v>
      </c>
      <c r="M87" s="166">
        <v>2378</v>
      </c>
      <c r="N87" s="166">
        <v>2782</v>
      </c>
      <c r="O87" s="166">
        <v>3908</v>
      </c>
      <c r="P87" s="166">
        <v>3781</v>
      </c>
      <c r="Q87" s="167">
        <f t="shared" si="60"/>
        <v>-3.2497441146366435E-2</v>
      </c>
      <c r="R87" s="167">
        <f t="shared" si="58"/>
        <v>1.8966080261482103E-3</v>
      </c>
      <c r="S87" s="166">
        <v>993</v>
      </c>
      <c r="T87" s="166">
        <v>2928</v>
      </c>
      <c r="U87" s="166">
        <v>3211</v>
      </c>
      <c r="V87" s="166">
        <v>4342</v>
      </c>
      <c r="W87" s="166">
        <v>4247</v>
      </c>
      <c r="X87" s="167">
        <f t="shared" si="61"/>
        <v>-2.1879318286503913E-2</v>
      </c>
      <c r="Y87" s="167">
        <f t="shared" si="62"/>
        <v>1.7459066566853591E-3</v>
      </c>
    </row>
    <row r="88" spans="1:25" x14ac:dyDescent="0.25">
      <c r="A88" s="57"/>
      <c r="B88" s="165" t="s">
        <v>130</v>
      </c>
      <c r="C88" s="166">
        <v>282</v>
      </c>
      <c r="D88" s="166">
        <v>63</v>
      </c>
      <c r="E88" s="166">
        <v>262</v>
      </c>
      <c r="F88" s="166">
        <v>289</v>
      </c>
      <c r="G88" s="166">
        <v>329</v>
      </c>
      <c r="H88" s="166">
        <v>349</v>
      </c>
      <c r="I88" s="167">
        <f t="shared" si="59"/>
        <v>6.07902735562309E-2</v>
      </c>
      <c r="J88" s="167">
        <f t="shared" si="56"/>
        <v>7.9501034196834543E-4</v>
      </c>
      <c r="K88" s="166">
        <v>1406</v>
      </c>
      <c r="L88" s="166">
        <v>50</v>
      </c>
      <c r="M88" s="166">
        <v>1594</v>
      </c>
      <c r="N88" s="166">
        <v>2182</v>
      </c>
      <c r="O88" s="166">
        <v>2135</v>
      </c>
      <c r="P88" s="166">
        <v>2200</v>
      </c>
      <c r="Q88" s="167">
        <f t="shared" si="60"/>
        <v>3.0444964871194413E-2</v>
      </c>
      <c r="R88" s="167">
        <f t="shared" si="58"/>
        <v>1.1035539956429682E-3</v>
      </c>
      <c r="S88" s="166">
        <v>1688</v>
      </c>
      <c r="T88" s="166">
        <v>1856</v>
      </c>
      <c r="U88" s="166">
        <v>2471</v>
      </c>
      <c r="V88" s="166">
        <v>2464</v>
      </c>
      <c r="W88" s="166">
        <v>2549</v>
      </c>
      <c r="X88" s="167">
        <f t="shared" si="61"/>
        <v>3.4496753246753276E-2</v>
      </c>
      <c r="Y88" s="167">
        <f t="shared" si="62"/>
        <v>1.0478728674101672E-3</v>
      </c>
    </row>
    <row r="89" spans="1:25" x14ac:dyDescent="0.25">
      <c r="A89" s="57"/>
      <c r="B89" s="165" t="s">
        <v>133</v>
      </c>
      <c r="C89" s="166">
        <v>378</v>
      </c>
      <c r="D89" s="166">
        <v>102</v>
      </c>
      <c r="E89" s="166">
        <v>400</v>
      </c>
      <c r="F89" s="166">
        <v>380</v>
      </c>
      <c r="G89" s="166">
        <v>360</v>
      </c>
      <c r="H89" s="166">
        <v>447</v>
      </c>
      <c r="I89" s="167">
        <f t="shared" si="59"/>
        <v>0.2416666666666667</v>
      </c>
      <c r="J89" s="167">
        <f t="shared" si="56"/>
        <v>1.0182510683663334E-3</v>
      </c>
      <c r="K89" s="166">
        <v>1875</v>
      </c>
      <c r="L89" s="166">
        <v>117</v>
      </c>
      <c r="M89" s="166">
        <v>1140</v>
      </c>
      <c r="N89" s="166">
        <v>2135</v>
      </c>
      <c r="O89" s="166">
        <v>2590</v>
      </c>
      <c r="P89" s="166">
        <v>1654</v>
      </c>
      <c r="Q89" s="167">
        <f t="shared" si="60"/>
        <v>-0.36138996138996138</v>
      </c>
      <c r="R89" s="167">
        <f t="shared" si="58"/>
        <v>8.2967195854248609E-4</v>
      </c>
      <c r="S89" s="166">
        <v>2253</v>
      </c>
      <c r="T89" s="166">
        <v>1540</v>
      </c>
      <c r="U89" s="166">
        <v>2515</v>
      </c>
      <c r="V89" s="166">
        <v>2950</v>
      </c>
      <c r="W89" s="166">
        <v>2101</v>
      </c>
      <c r="X89" s="167">
        <f t="shared" si="61"/>
        <v>-0.28779661016949154</v>
      </c>
      <c r="Y89" s="167">
        <f t="shared" si="62"/>
        <v>8.6370376399716019E-4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3884</v>
      </c>
      <c r="E90" s="171">
        <f t="shared" si="64"/>
        <v>13279</v>
      </c>
      <c r="F90" s="171">
        <f t="shared" si="64"/>
        <v>12556</v>
      </c>
      <c r="G90" s="171">
        <f t="shared" si="64"/>
        <v>15487</v>
      </c>
      <c r="H90" s="171">
        <f t="shared" si="64"/>
        <v>16689</v>
      </c>
      <c r="I90" s="172">
        <f t="shared" si="59"/>
        <v>7.7613482275456835E-2</v>
      </c>
      <c r="J90" s="172">
        <f t="shared" si="56"/>
        <v>3.8016984518939013E-2</v>
      </c>
      <c r="K90" s="171">
        <f t="shared" ref="K90:P90" si="65">K82-SUM(K83:K89)</f>
        <v>14338</v>
      </c>
      <c r="L90" s="171">
        <f t="shared" si="65"/>
        <v>11718</v>
      </c>
      <c r="M90" s="171">
        <f t="shared" si="65"/>
        <v>37174</v>
      </c>
      <c r="N90" s="171">
        <f t="shared" si="65"/>
        <v>51604</v>
      </c>
      <c r="O90" s="171">
        <f t="shared" si="65"/>
        <v>62879</v>
      </c>
      <c r="P90" s="171">
        <f t="shared" si="65"/>
        <v>61922</v>
      </c>
      <c r="Q90" s="172">
        <f t="shared" si="60"/>
        <v>-1.521970769255232E-2</v>
      </c>
      <c r="R90" s="172">
        <f t="shared" si="58"/>
        <v>3.1061032053729034E-2</v>
      </c>
      <c r="S90" s="171">
        <f>S82-SUM(S83:S89)</f>
        <v>20947</v>
      </c>
      <c r="T90" s="171">
        <f>T82-SUM(T83:T89)</f>
        <v>50453</v>
      </c>
      <c r="U90" s="171">
        <f>U82-SUM(U83:U89)</f>
        <v>64160</v>
      </c>
      <c r="V90" s="171">
        <f>V82-SUM(V83:V89)</f>
        <v>78366</v>
      </c>
      <c r="W90" s="171">
        <f>W82-SUM(W83:W89)</f>
        <v>78611</v>
      </c>
      <c r="X90" s="172">
        <f t="shared" si="61"/>
        <v>3.1263558175740336E-3</v>
      </c>
      <c r="Y90" s="172">
        <f t="shared" si="62"/>
        <v>3.2316333456249763E-2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1767</v>
      </c>
      <c r="F92" s="178">
        <f t="shared" si="66"/>
        <v>4009</v>
      </c>
      <c r="G92" s="178">
        <f t="shared" si="66"/>
        <v>4579</v>
      </c>
      <c r="H92" s="178">
        <f t="shared" si="66"/>
        <v>4975</v>
      </c>
      <c r="I92" s="179">
        <f>IFERROR(H92/G92-1,"-")</f>
        <v>8.648176457741874E-2</v>
      </c>
      <c r="J92" s="179">
        <f t="shared" ref="J92:J104" si="67">H92/H$8</f>
        <v>1.1332883814591743E-2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14735</v>
      </c>
      <c r="N92" s="178">
        <f t="shared" si="68"/>
        <v>26674</v>
      </c>
      <c r="O92" s="178">
        <f t="shared" si="68"/>
        <v>29212</v>
      </c>
      <c r="P92" s="178">
        <f t="shared" si="68"/>
        <v>26934</v>
      </c>
      <c r="Q92" s="179">
        <f>IFERROR(P92/O92-1,"-")</f>
        <v>-7.7981651376146766E-2</v>
      </c>
      <c r="R92" s="179">
        <f t="shared" ref="R92:R104" si="69">P92/P$8</f>
        <v>1.3510510599385321E-2</v>
      </c>
      <c r="S92" s="178">
        <f>S93+S96</f>
        <v>12754</v>
      </c>
      <c r="T92" s="178">
        <f>T93+T96</f>
        <v>28946</v>
      </c>
      <c r="U92" s="178">
        <f>U93+U96</f>
        <v>35023</v>
      </c>
      <c r="V92" s="178">
        <f>V93+V96</f>
        <v>33791</v>
      </c>
      <c r="W92" s="178">
        <f>W93+W96</f>
        <v>31909</v>
      </c>
      <c r="X92" s="179">
        <f>IFERROR(W92/V92-1,"-")</f>
        <v>-5.5695303483175973E-2</v>
      </c>
      <c r="Y92" s="179">
        <f>W92/W$8</f>
        <v>1.3117526608941164E-2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1440</v>
      </c>
      <c r="F93" s="162">
        <v>2733</v>
      </c>
      <c r="G93" s="162">
        <v>3245</v>
      </c>
      <c r="H93" s="162">
        <v>3563</v>
      </c>
      <c r="I93" s="163">
        <f>IFERROR(H93/G93-1,"-")</f>
        <v>9.7996918335901295E-2</v>
      </c>
      <c r="J93" s="163">
        <f t="shared" si="67"/>
        <v>8.1163949811839959E-3</v>
      </c>
      <c r="K93" s="162">
        <v>4723</v>
      </c>
      <c r="L93" s="162">
        <v>0</v>
      </c>
      <c r="M93" s="162">
        <v>10540</v>
      </c>
      <c r="N93" s="162">
        <v>17187</v>
      </c>
      <c r="O93" s="162">
        <v>17098</v>
      </c>
      <c r="P93" s="162">
        <v>15527</v>
      </c>
      <c r="Q93" s="163">
        <f>IFERROR(P93/O93-1,"-")</f>
        <v>-9.1882091472686889E-2</v>
      </c>
      <c r="R93" s="163">
        <f t="shared" si="69"/>
        <v>7.7885831319765304E-3</v>
      </c>
      <c r="S93" s="162">
        <v>7454</v>
      </c>
      <c r="T93" s="162">
        <v>18683</v>
      </c>
      <c r="U93" s="162">
        <v>23106</v>
      </c>
      <c r="V93" s="162">
        <v>20343</v>
      </c>
      <c r="W93" s="162">
        <v>19090</v>
      </c>
      <c r="X93" s="163">
        <f>IFERROR(W93/V93-1,"-")</f>
        <v>-6.1593668583788008E-2</v>
      </c>
      <c r="Y93" s="163">
        <f>W93/W$8</f>
        <v>7.8477414824872863E-3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1120</v>
      </c>
      <c r="F94" s="166">
        <v>1913</v>
      </c>
      <c r="G94" s="166">
        <v>2322</v>
      </c>
      <c r="H94" s="166">
        <v>2560</v>
      </c>
      <c r="I94" s="167">
        <f>IFERROR(H94/G94-1,"-")</f>
        <v>0.10249784668389328</v>
      </c>
      <c r="J94" s="167">
        <f t="shared" si="67"/>
        <v>5.8315944854984651E-3</v>
      </c>
      <c r="K94" s="166">
        <v>2176</v>
      </c>
      <c r="L94" s="166">
        <v>0</v>
      </c>
      <c r="M94" s="166">
        <v>4853</v>
      </c>
      <c r="N94" s="166">
        <v>4042</v>
      </c>
      <c r="O94" s="166">
        <v>3958</v>
      </c>
      <c r="P94" s="166">
        <v>3652</v>
      </c>
      <c r="Q94" s="167">
        <f>IFERROR(P94/O94-1,"-")</f>
        <v>-7.7311773623041979E-2</v>
      </c>
      <c r="R94" s="167">
        <f t="shared" si="69"/>
        <v>1.8318996327673271E-3</v>
      </c>
      <c r="S94" s="166">
        <v>4239</v>
      </c>
      <c r="T94" s="166">
        <v>9207</v>
      </c>
      <c r="U94" s="166">
        <v>7164</v>
      </c>
      <c r="V94" s="166">
        <v>6280</v>
      </c>
      <c r="W94" s="166">
        <v>6212</v>
      </c>
      <c r="X94" s="167">
        <f>IFERROR(W94/V94-1,"-")</f>
        <v>-1.0828025477707004E-2</v>
      </c>
      <c r="Y94" s="167">
        <f>W94/W$8</f>
        <v>2.5537019428607134E-3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320</v>
      </c>
      <c r="F95" s="166">
        <v>820</v>
      </c>
      <c r="G95" s="166">
        <v>923</v>
      </c>
      <c r="H95" s="166">
        <v>1003</v>
      </c>
      <c r="I95" s="167">
        <f>IFERROR(H95/G95-1,"-")</f>
        <v>8.6673889490790801E-2</v>
      </c>
      <c r="J95" s="167">
        <f t="shared" si="67"/>
        <v>2.2848004956855313E-3</v>
      </c>
      <c r="K95" s="166">
        <v>2547</v>
      </c>
      <c r="L95" s="166">
        <v>0</v>
      </c>
      <c r="M95" s="166">
        <v>5687</v>
      </c>
      <c r="N95" s="166">
        <v>13145</v>
      </c>
      <c r="O95" s="166">
        <v>13140</v>
      </c>
      <c r="P95" s="166">
        <v>11875</v>
      </c>
      <c r="Q95" s="167">
        <f>IFERROR(P95/O95-1,"-")</f>
        <v>-9.6270928462709238E-2</v>
      </c>
      <c r="R95" s="167">
        <f t="shared" si="69"/>
        <v>5.9566834992092034E-3</v>
      </c>
      <c r="S95" s="166">
        <v>3215</v>
      </c>
      <c r="T95" s="166">
        <v>9476</v>
      </c>
      <c r="U95" s="166">
        <v>15942</v>
      </c>
      <c r="V95" s="166">
        <v>14063</v>
      </c>
      <c r="W95" s="166">
        <v>12878</v>
      </c>
      <c r="X95" s="167">
        <f>IFERROR(W95/V95-1,"-")</f>
        <v>-8.4263670625044473E-2</v>
      </c>
      <c r="Y95" s="167">
        <f>W95/W$8</f>
        <v>5.2940395396265721E-3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327</v>
      </c>
      <c r="F96" s="162">
        <v>1276</v>
      </c>
      <c r="G96" s="162">
        <v>1334</v>
      </c>
      <c r="H96" s="162">
        <v>1412</v>
      </c>
      <c r="I96" s="163">
        <f>IFERROR(H96/G96-1,"-")</f>
        <v>5.8470764617691184E-2</v>
      </c>
      <c r="J96" s="163">
        <f t="shared" si="67"/>
        <v>3.2164888334077469E-3</v>
      </c>
      <c r="K96" s="162">
        <v>3970</v>
      </c>
      <c r="L96" s="162">
        <v>0</v>
      </c>
      <c r="M96" s="162">
        <v>4195</v>
      </c>
      <c r="N96" s="162">
        <v>9487</v>
      </c>
      <c r="O96" s="162">
        <v>12114</v>
      </c>
      <c r="P96" s="162">
        <v>11407</v>
      </c>
      <c r="Q96" s="163">
        <f>IFERROR(P96/O96-1,"-")</f>
        <v>-5.8362225524186906E-2</v>
      </c>
      <c r="R96" s="163">
        <f t="shared" si="69"/>
        <v>5.7219274674087904E-3</v>
      </c>
      <c r="S96" s="162">
        <v>5300</v>
      </c>
      <c r="T96" s="162">
        <v>10263</v>
      </c>
      <c r="U96" s="162">
        <v>11917</v>
      </c>
      <c r="V96" s="162">
        <v>13448</v>
      </c>
      <c r="W96" s="162">
        <v>12819</v>
      </c>
      <c r="X96" s="163">
        <f>IFERROR(W96/V96-1,"-")</f>
        <v>-4.6772754312908948E-2</v>
      </c>
      <c r="Y96" s="163">
        <f>W96/W$8</f>
        <v>5.2697851264538777E-3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9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1.7312546128823566E-4</v>
      </c>
      <c r="K97" s="166">
        <v>915</v>
      </c>
      <c r="L97" s="166">
        <v>0</v>
      </c>
      <c r="M97" s="166">
        <v>465</v>
      </c>
      <c r="N97" s="166">
        <v>1496</v>
      </c>
      <c r="O97" s="166">
        <v>1877</v>
      </c>
      <c r="P97" s="166">
        <v>1614</v>
      </c>
      <c r="Q97" s="167">
        <f t="shared" ref="Q97:Q104" si="71">IFERROR(P97/O97-1,"-")</f>
        <v>-0.14011720831113483</v>
      </c>
      <c r="R97" s="167">
        <f t="shared" si="69"/>
        <v>8.0960734043988662E-4</v>
      </c>
      <c r="S97" s="166">
        <v>994</v>
      </c>
      <c r="T97" s="166">
        <v>1389</v>
      </c>
      <c r="U97" s="166">
        <v>1721</v>
      </c>
      <c r="V97" s="166">
        <v>2001</v>
      </c>
      <c r="W97" s="166">
        <v>1690</v>
      </c>
      <c r="X97" s="167">
        <f t="shared" ref="X97:X104" si="72">IFERROR(W97/V97-1,"-")</f>
        <v>-0.15542228885557219</v>
      </c>
      <c r="Y97" s="167">
        <f t="shared" ref="Y97:Y104" si="73">W97/W$8</f>
        <v>6.947450552856738E-4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45</v>
      </c>
      <c r="F98" s="166">
        <v>157</v>
      </c>
      <c r="G98" s="166">
        <v>219</v>
      </c>
      <c r="H98" s="166">
        <v>208</v>
      </c>
      <c r="I98" s="167">
        <f t="shared" si="70"/>
        <v>-5.0228310502283158E-2</v>
      </c>
      <c r="J98" s="167">
        <f t="shared" si="67"/>
        <v>4.7381705194675025E-4</v>
      </c>
      <c r="K98" s="166">
        <v>772</v>
      </c>
      <c r="L98" s="166">
        <v>0</v>
      </c>
      <c r="M98" s="166">
        <v>804</v>
      </c>
      <c r="N98" s="166">
        <v>1867</v>
      </c>
      <c r="O98" s="166">
        <v>2394</v>
      </c>
      <c r="P98" s="166">
        <v>2089</v>
      </c>
      <c r="Q98" s="167">
        <f t="shared" si="71"/>
        <v>-0.12740183792815374</v>
      </c>
      <c r="R98" s="167">
        <f t="shared" si="69"/>
        <v>1.0478746804082548E-3</v>
      </c>
      <c r="S98" s="166">
        <v>1071</v>
      </c>
      <c r="T98" s="166">
        <v>1979</v>
      </c>
      <c r="U98" s="166">
        <v>2132</v>
      </c>
      <c r="V98" s="166">
        <v>2613</v>
      </c>
      <c r="W98" s="166">
        <v>2297</v>
      </c>
      <c r="X98" s="167">
        <f t="shared" si="72"/>
        <v>-0.12093379257558357</v>
      </c>
      <c r="Y98" s="167">
        <f t="shared" si="73"/>
        <v>9.4427774674035075E-4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104</v>
      </c>
      <c r="F99" s="166">
        <v>526</v>
      </c>
      <c r="G99" s="166">
        <v>386</v>
      </c>
      <c r="H99" s="166">
        <v>458</v>
      </c>
      <c r="I99" s="167">
        <f t="shared" si="70"/>
        <v>0.18652849740932642</v>
      </c>
      <c r="J99" s="167">
        <f t="shared" si="67"/>
        <v>1.0433087009212097E-3</v>
      </c>
      <c r="K99" s="166">
        <v>622</v>
      </c>
      <c r="L99" s="166">
        <v>0</v>
      </c>
      <c r="M99" s="166">
        <v>779</v>
      </c>
      <c r="N99" s="166">
        <v>1591</v>
      </c>
      <c r="O99" s="166">
        <v>1880</v>
      </c>
      <c r="P99" s="166">
        <v>1715</v>
      </c>
      <c r="Q99" s="167">
        <f t="shared" si="71"/>
        <v>-8.7765957446808485E-2</v>
      </c>
      <c r="R99" s="167">
        <f t="shared" si="69"/>
        <v>8.6027050114895025E-4</v>
      </c>
      <c r="S99" s="166">
        <v>1161</v>
      </c>
      <c r="T99" s="166">
        <v>1979</v>
      </c>
      <c r="U99" s="166">
        <v>2303</v>
      </c>
      <c r="V99" s="166">
        <v>2266</v>
      </c>
      <c r="W99" s="166">
        <v>2173</v>
      </c>
      <c r="X99" s="167">
        <f t="shared" si="72"/>
        <v>-4.1041482789055617E-2</v>
      </c>
      <c r="Y99" s="167">
        <f t="shared" si="73"/>
        <v>8.9330236990282203E-4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10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1.0478646341130054E-4</v>
      </c>
      <c r="K100" s="166">
        <v>210</v>
      </c>
      <c r="L100" s="166">
        <v>0</v>
      </c>
      <c r="M100" s="166">
        <v>302</v>
      </c>
      <c r="N100" s="166">
        <v>514</v>
      </c>
      <c r="O100" s="166">
        <v>570</v>
      </c>
      <c r="P100" s="166">
        <v>576</v>
      </c>
      <c r="Q100" s="167">
        <f t="shared" si="71"/>
        <v>1.0526315789473717E-2</v>
      </c>
      <c r="R100" s="167">
        <f t="shared" si="69"/>
        <v>2.8893050067743166E-4</v>
      </c>
      <c r="S100" s="166">
        <v>265</v>
      </c>
      <c r="T100" s="166">
        <v>714</v>
      </c>
      <c r="U100" s="166">
        <v>569</v>
      </c>
      <c r="V100" s="166">
        <v>627</v>
      </c>
      <c r="W100" s="166">
        <v>622</v>
      </c>
      <c r="X100" s="167">
        <f t="shared" si="72"/>
        <v>-7.9744816586921896E-3</v>
      </c>
      <c r="Y100" s="167">
        <f t="shared" si="73"/>
        <v>2.5569906768502313E-4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1.1162036319899405E-4</v>
      </c>
      <c r="K101" s="166">
        <v>102</v>
      </c>
      <c r="L101" s="166">
        <v>0</v>
      </c>
      <c r="M101" s="166">
        <v>184</v>
      </c>
      <c r="N101" s="166">
        <v>234</v>
      </c>
      <c r="O101" s="166">
        <v>509</v>
      </c>
      <c r="P101" s="166">
        <v>474</v>
      </c>
      <c r="Q101" s="167">
        <f t="shared" si="71"/>
        <v>-6.8762278978389046E-2</v>
      </c>
      <c r="R101" s="167">
        <f t="shared" si="69"/>
        <v>2.3776572451580314E-4</v>
      </c>
      <c r="S101" s="166">
        <v>132</v>
      </c>
      <c r="T101" s="166">
        <v>434</v>
      </c>
      <c r="U101" s="166">
        <v>336</v>
      </c>
      <c r="V101" s="166">
        <v>539</v>
      </c>
      <c r="W101" s="166">
        <v>523</v>
      </c>
      <c r="X101" s="167">
        <f t="shared" si="72"/>
        <v>-2.9684601113172504E-2</v>
      </c>
      <c r="Y101" s="167">
        <f t="shared" si="73"/>
        <v>2.1500098456473811E-4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2.7335599150774054E-5</v>
      </c>
      <c r="K102" s="166">
        <v>90</v>
      </c>
      <c r="L102" s="166">
        <v>0</v>
      </c>
      <c r="M102" s="166">
        <v>31</v>
      </c>
      <c r="N102" s="166">
        <v>81</v>
      </c>
      <c r="O102" s="166">
        <v>145</v>
      </c>
      <c r="P102" s="166">
        <v>141</v>
      </c>
      <c r="Q102" s="167">
        <f t="shared" si="71"/>
        <v>-2.7586206896551779E-2</v>
      </c>
      <c r="R102" s="167">
        <f t="shared" si="69"/>
        <v>7.0727778811662963E-5</v>
      </c>
      <c r="S102" s="166">
        <v>112</v>
      </c>
      <c r="T102" s="166">
        <v>190</v>
      </c>
      <c r="U102" s="166">
        <v>96</v>
      </c>
      <c r="V102" s="166">
        <v>161</v>
      </c>
      <c r="W102" s="166">
        <v>153</v>
      </c>
      <c r="X102" s="167">
        <f t="shared" si="72"/>
        <v>-4.9689440993788803E-2</v>
      </c>
      <c r="Y102" s="167">
        <f t="shared" si="73"/>
        <v>6.2897037549531414E-5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1.8223732767182701E-5</v>
      </c>
      <c r="K103" s="166">
        <v>61</v>
      </c>
      <c r="L103" s="166">
        <v>0</v>
      </c>
      <c r="M103" s="166">
        <v>34</v>
      </c>
      <c r="N103" s="166">
        <v>155</v>
      </c>
      <c r="O103" s="166">
        <v>256</v>
      </c>
      <c r="P103" s="166">
        <v>141</v>
      </c>
      <c r="Q103" s="167">
        <f t="shared" si="71"/>
        <v>-0.44921875</v>
      </c>
      <c r="R103" s="167">
        <f t="shared" si="69"/>
        <v>7.0727778811662963E-5</v>
      </c>
      <c r="S103" s="166">
        <v>61</v>
      </c>
      <c r="T103" s="166">
        <v>103</v>
      </c>
      <c r="U103" s="166">
        <v>164</v>
      </c>
      <c r="V103" s="166">
        <v>267</v>
      </c>
      <c r="W103" s="166">
        <v>149</v>
      </c>
      <c r="X103" s="167">
        <f t="shared" si="72"/>
        <v>-0.44194756554307113</v>
      </c>
      <c r="Y103" s="167">
        <f t="shared" si="73"/>
        <v>6.1252670554772423E-5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159</v>
      </c>
      <c r="F104" s="171">
        <f t="shared" si="75"/>
        <v>446</v>
      </c>
      <c r="G104" s="171">
        <f t="shared" si="75"/>
        <v>491</v>
      </c>
      <c r="H104" s="171">
        <f t="shared" si="75"/>
        <v>555</v>
      </c>
      <c r="I104" s="172">
        <f t="shared" si="70"/>
        <v>0.13034623217922614</v>
      </c>
      <c r="J104" s="172">
        <f t="shared" si="67"/>
        <v>1.2642714607233E-3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1596</v>
      </c>
      <c r="N104" s="171">
        <f t="shared" si="76"/>
        <v>3549</v>
      </c>
      <c r="O104" s="171">
        <f t="shared" si="76"/>
        <v>4483</v>
      </c>
      <c r="P104" s="171">
        <f t="shared" si="76"/>
        <v>4657</v>
      </c>
      <c r="Q104" s="172">
        <f t="shared" si="71"/>
        <v>3.8813294668748499E-2</v>
      </c>
      <c r="R104" s="172">
        <f t="shared" si="69"/>
        <v>2.3360231625951374E-3</v>
      </c>
      <c r="S104" s="171">
        <f>S96-SUM(S97:S103)</f>
        <v>1504</v>
      </c>
      <c r="T104" s="171">
        <f>T96-SUM(T97:T103)</f>
        <v>3475</v>
      </c>
      <c r="U104" s="171">
        <f>U96-SUM(U97:U103)</f>
        <v>4596</v>
      </c>
      <c r="V104" s="171">
        <f>V96-SUM(V97:V103)</f>
        <v>4974</v>
      </c>
      <c r="W104" s="171">
        <f>W96-SUM(W97:W103)</f>
        <v>5212</v>
      </c>
      <c r="X104" s="172">
        <f t="shared" si="72"/>
        <v>4.7848813831925963E-2</v>
      </c>
      <c r="Y104" s="172">
        <f t="shared" si="73"/>
        <v>2.1426101941709659E-3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91892</v>
      </c>
      <c r="U106" s="178">
        <f>U107+U110</f>
        <v>130179</v>
      </c>
      <c r="V106" s="178">
        <f>V107+V110</f>
        <v>120964</v>
      </c>
      <c r="W106" s="178">
        <f>W107+W110</f>
        <v>134965</v>
      </c>
      <c r="X106" s="179">
        <f>IFERROR(W106/V106-1,"-")</f>
        <v>0.11574518038424664</v>
      </c>
      <c r="Y106" s="179">
        <f>W106/W$8</f>
        <v>5.5482997861911812E-2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20119</v>
      </c>
      <c r="U107" s="162">
        <v>27482</v>
      </c>
      <c r="V107" s="162">
        <v>25067</v>
      </c>
      <c r="W107" s="162">
        <v>29902</v>
      </c>
      <c r="X107" s="163">
        <f>IFERROR(W107/V107-1,"-")</f>
        <v>0.19288307336338617</v>
      </c>
      <c r="Y107" s="163">
        <f>W107/W$8</f>
        <v>1.229246546932084E-2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10100</v>
      </c>
      <c r="V108" s="166">
        <v>6918</v>
      </c>
      <c r="W108" s="166">
        <v>10796</v>
      </c>
      <c r="X108" s="167">
        <f>IFERROR(W108/V108-1,"-")</f>
        <v>0.560566637756577</v>
      </c>
      <c r="Y108" s="167">
        <f>W108/W$8</f>
        <v>4.4381465188545171E-3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14531</v>
      </c>
      <c r="U109" s="166">
        <v>17382</v>
      </c>
      <c r="V109" s="166">
        <v>18149</v>
      </c>
      <c r="W109" s="166">
        <v>19106</v>
      </c>
      <c r="X109" s="167">
        <f>IFERROR(W109/V109-1,"-")</f>
        <v>5.2730177971238135E-2</v>
      </c>
      <c r="Y109" s="167">
        <f>W109/W$8</f>
        <v>7.8543189504663227E-3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71773</v>
      </c>
      <c r="U110" s="162">
        <v>102697</v>
      </c>
      <c r="V110" s="162">
        <v>95897</v>
      </c>
      <c r="W110" s="162">
        <v>105063</v>
      </c>
      <c r="X110" s="163">
        <f>IFERROR(W110/V110-1,"-")</f>
        <v>9.5581717884813955E-2</v>
      </c>
      <c r="Y110" s="163">
        <f>W110/W$8</f>
        <v>4.3190532392590977E-2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41536</v>
      </c>
      <c r="U111" s="166">
        <v>67050</v>
      </c>
      <c r="V111" s="166">
        <v>59434</v>
      </c>
      <c r="W111" s="166">
        <v>63312</v>
      </c>
      <c r="X111" s="167">
        <f t="shared" ref="X111:X118" si="83">IFERROR(W111/V111-1,"-")</f>
        <v>6.5248847461049309E-2</v>
      </c>
      <c r="Y111" s="167">
        <f t="shared" ref="Y111:Y118" si="84">W111/W$8</f>
        <v>2.6027040793045315E-2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3443</v>
      </c>
      <c r="U112" s="166">
        <v>4626</v>
      </c>
      <c r="V112" s="166">
        <v>4236</v>
      </c>
      <c r="W112" s="166">
        <v>4808</v>
      </c>
      <c r="X112" s="167">
        <f t="shared" si="83"/>
        <v>0.13503305004721433</v>
      </c>
      <c r="Y112" s="167">
        <f t="shared" si="84"/>
        <v>1.9765291277003077E-3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4452</v>
      </c>
      <c r="U113" s="166">
        <v>8384</v>
      </c>
      <c r="V113" s="166">
        <v>6677</v>
      </c>
      <c r="W113" s="166">
        <v>8316</v>
      </c>
      <c r="X113" s="167">
        <f t="shared" si="83"/>
        <v>0.2454695222405272</v>
      </c>
      <c r="Y113" s="167">
        <f t="shared" si="84"/>
        <v>3.4186389821039428E-3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3705</v>
      </c>
      <c r="U114" s="166">
        <v>3200</v>
      </c>
      <c r="V114" s="166">
        <v>3495</v>
      </c>
      <c r="W114" s="166">
        <v>4001</v>
      </c>
      <c r="X114" s="167">
        <f t="shared" si="83"/>
        <v>0.14477825464949934</v>
      </c>
      <c r="Y114" s="167">
        <f t="shared" si="84"/>
        <v>1.644778086507681E-3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2714</v>
      </c>
      <c r="U115" s="166">
        <v>3093</v>
      </c>
      <c r="V115" s="166">
        <v>2720</v>
      </c>
      <c r="W115" s="166">
        <v>2740</v>
      </c>
      <c r="X115" s="167">
        <f t="shared" si="83"/>
        <v>7.3529411764705621E-3</v>
      </c>
      <c r="Y115" s="167">
        <f t="shared" si="84"/>
        <v>1.1263913914099091E-3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433</v>
      </c>
      <c r="U116" s="166">
        <v>739</v>
      </c>
      <c r="V116" s="166">
        <v>822</v>
      </c>
      <c r="W116" s="166">
        <v>810</v>
      </c>
      <c r="X116" s="167">
        <f t="shared" si="83"/>
        <v>-1.4598540145985384E-2</v>
      </c>
      <c r="Y116" s="167">
        <f t="shared" si="84"/>
        <v>3.3298431643869576E-4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628</v>
      </c>
      <c r="U117" s="166">
        <v>383</v>
      </c>
      <c r="V117" s="166">
        <v>1041</v>
      </c>
      <c r="W117" s="166">
        <v>664</v>
      </c>
      <c r="X117" s="167">
        <f t="shared" si="83"/>
        <v>-0.3621517771373679</v>
      </c>
      <c r="Y117" s="167">
        <f t="shared" si="84"/>
        <v>2.7296492112999254E-4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14862</v>
      </c>
      <c r="U118" s="171">
        <f>U110-SUM(U111:U117)</f>
        <v>15222</v>
      </c>
      <c r="V118" s="171">
        <f>V110-SUM(V111:V117)</f>
        <v>17472</v>
      </c>
      <c r="W118" s="171">
        <f>W110-SUM(W111:W117)</f>
        <v>20412</v>
      </c>
      <c r="X118" s="172">
        <f t="shared" si="83"/>
        <v>0.16826923076923084</v>
      </c>
      <c r="Y118" s="172">
        <f t="shared" si="84"/>
        <v>8.3912047742551333E-3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28331</v>
      </c>
      <c r="E120" s="178">
        <f t="shared" si="88"/>
        <v>47541</v>
      </c>
      <c r="F120" s="178">
        <f t="shared" si="88"/>
        <v>57792</v>
      </c>
      <c r="G120" s="178">
        <f t="shared" si="88"/>
        <v>61991</v>
      </c>
      <c r="H120" s="178">
        <f t="shared" si="88"/>
        <v>56371</v>
      </c>
      <c r="I120" s="179">
        <f>IFERROR(H120/G120-1,"-")</f>
        <v>-9.0658321369231021E-2</v>
      </c>
      <c r="J120" s="179">
        <f t="shared" ref="J120:J132" si="89">H120/H$8</f>
        <v>0.128411254977357</v>
      </c>
      <c r="K120" s="178">
        <f t="shared" ref="K120:P120" si="90">K121+K124</f>
        <v>26292</v>
      </c>
      <c r="L120" s="178">
        <f t="shared" si="90"/>
        <v>44870</v>
      </c>
      <c r="M120" s="178">
        <f t="shared" si="90"/>
        <v>74963</v>
      </c>
      <c r="N120" s="178">
        <f t="shared" si="90"/>
        <v>85594</v>
      </c>
      <c r="O120" s="178">
        <f t="shared" si="90"/>
        <v>85051</v>
      </c>
      <c r="P120" s="178">
        <f t="shared" si="90"/>
        <v>108263</v>
      </c>
      <c r="Q120" s="179">
        <f>IFERROR(P120/O120-1,"-")</f>
        <v>0.27291860178010841</v>
      </c>
      <c r="R120" s="179">
        <f t="shared" ref="R120:R132" si="91">P120/P$8</f>
        <v>5.4306393741043027E-2</v>
      </c>
      <c r="S120" s="178">
        <f>S121+S124</f>
        <v>52853</v>
      </c>
      <c r="T120" s="178">
        <f>T121+T124</f>
        <v>122504</v>
      </c>
      <c r="U120" s="178">
        <f>U121+U124</f>
        <v>143386</v>
      </c>
      <c r="V120" s="178">
        <f>V121+V124</f>
        <v>147042</v>
      </c>
      <c r="W120" s="178">
        <f>W121+W124</f>
        <v>164634</v>
      </c>
      <c r="X120" s="179">
        <f>IFERROR(W120/V120-1,"-")</f>
        <v>0.11963928673440249</v>
      </c>
      <c r="Y120" s="179">
        <f>W120/W$8</f>
        <v>6.7679678953787945E-2</v>
      </c>
    </row>
    <row r="121" spans="1:25" x14ac:dyDescent="0.25">
      <c r="A121" s="57"/>
      <c r="B121" s="161" t="s">
        <v>99</v>
      </c>
      <c r="C121" s="162">
        <v>12262</v>
      </c>
      <c r="D121" s="162">
        <v>15029</v>
      </c>
      <c r="E121" s="162">
        <v>27822</v>
      </c>
      <c r="F121" s="162">
        <v>36953</v>
      </c>
      <c r="G121" s="162">
        <v>42328</v>
      </c>
      <c r="H121" s="162">
        <v>36182</v>
      </c>
      <c r="I121" s="163">
        <f>IFERROR(H121/G121-1,"-")</f>
        <v>-0.14519939519939518</v>
      </c>
      <c r="J121" s="163">
        <f t="shared" si="89"/>
        <v>8.2421387372775559E-2</v>
      </c>
      <c r="K121" s="162">
        <v>14678</v>
      </c>
      <c r="L121" s="162">
        <v>33553</v>
      </c>
      <c r="M121" s="162">
        <v>47679</v>
      </c>
      <c r="N121" s="162">
        <v>51239</v>
      </c>
      <c r="O121" s="162">
        <v>49906</v>
      </c>
      <c r="P121" s="162">
        <v>69452</v>
      </c>
      <c r="Q121" s="163">
        <f>IFERROR(P121/O121-1,"-")</f>
        <v>0.39165631387007571</v>
      </c>
      <c r="R121" s="163">
        <f t="shared" si="91"/>
        <v>3.4838196411543378E-2</v>
      </c>
      <c r="S121" s="162">
        <v>26940</v>
      </c>
      <c r="T121" s="162">
        <v>75501</v>
      </c>
      <c r="U121" s="162">
        <v>88192</v>
      </c>
      <c r="V121" s="162">
        <v>92234</v>
      </c>
      <c r="W121" s="162">
        <v>105634</v>
      </c>
      <c r="X121" s="163">
        <f>IFERROR(W121/V121-1,"-")</f>
        <v>0.14528265064943513</v>
      </c>
      <c r="Y121" s="163">
        <f>W121/W$8</f>
        <v>4.342526578109282E-2</v>
      </c>
    </row>
    <row r="122" spans="1:25" x14ac:dyDescent="0.25">
      <c r="A122" s="57"/>
      <c r="B122" s="165" t="s">
        <v>105</v>
      </c>
      <c r="C122" s="166">
        <v>6450</v>
      </c>
      <c r="D122" s="166">
        <v>7441</v>
      </c>
      <c r="E122" s="166">
        <v>15703</v>
      </c>
      <c r="F122" s="166">
        <v>16162</v>
      </c>
      <c r="G122" s="166">
        <v>24488</v>
      </c>
      <c r="H122" s="166">
        <v>21876</v>
      </c>
      <c r="I122" s="167">
        <f>IFERROR(H122/G122-1,"-")</f>
        <v>-0.10666448872917345</v>
      </c>
      <c r="J122" s="167">
        <f t="shared" si="89"/>
        <v>4.98327972518611E-2</v>
      </c>
      <c r="K122" s="166">
        <v>7265</v>
      </c>
      <c r="L122" s="166">
        <v>18023</v>
      </c>
      <c r="M122" s="166">
        <v>23096</v>
      </c>
      <c r="N122" s="166">
        <v>23886</v>
      </c>
      <c r="O122" s="166">
        <v>19499</v>
      </c>
      <c r="P122" s="166">
        <v>33350</v>
      </c>
      <c r="Q122" s="167">
        <f>IFERROR(P122/O122-1,"-")</f>
        <v>0.71034412021129278</v>
      </c>
      <c r="R122" s="167">
        <f t="shared" si="91"/>
        <v>1.6728875343042269E-2</v>
      </c>
      <c r="S122" s="166">
        <v>13715</v>
      </c>
      <c r="T122" s="166">
        <v>38799</v>
      </c>
      <c r="U122" s="166">
        <v>40048</v>
      </c>
      <c r="V122" s="166">
        <v>43987</v>
      </c>
      <c r="W122" s="166">
        <v>55226</v>
      </c>
      <c r="X122" s="167">
        <f>IFERROR(W122/V122-1,"-")</f>
        <v>0.2555073089776525</v>
      </c>
      <c r="Y122" s="167">
        <f>W122/W$8</f>
        <v>2.2702952913140013E-2</v>
      </c>
    </row>
    <row r="123" spans="1:25" x14ac:dyDescent="0.25">
      <c r="A123" s="57"/>
      <c r="B123" s="165" t="s">
        <v>102</v>
      </c>
      <c r="C123" s="166">
        <v>5812</v>
      </c>
      <c r="D123" s="166">
        <v>7588</v>
      </c>
      <c r="E123" s="166">
        <v>12119</v>
      </c>
      <c r="F123" s="166">
        <v>20791</v>
      </c>
      <c r="G123" s="166">
        <v>17840</v>
      </c>
      <c r="H123" s="166">
        <v>14306</v>
      </c>
      <c r="I123" s="167">
        <f>IFERROR(H123/G123-1,"-")</f>
        <v>-0.19809417040358746</v>
      </c>
      <c r="J123" s="167">
        <f t="shared" si="89"/>
        <v>3.2588590120914467E-2</v>
      </c>
      <c r="K123" s="166">
        <v>7413</v>
      </c>
      <c r="L123" s="166">
        <v>15530</v>
      </c>
      <c r="M123" s="166">
        <v>24583</v>
      </c>
      <c r="N123" s="166">
        <v>27353</v>
      </c>
      <c r="O123" s="166">
        <v>30407</v>
      </c>
      <c r="P123" s="166">
        <v>36102</v>
      </c>
      <c r="Q123" s="167">
        <f>IFERROR(P123/O123-1,"-")</f>
        <v>0.18729239977636736</v>
      </c>
      <c r="R123" s="167">
        <f t="shared" si="91"/>
        <v>1.8109321068501109E-2</v>
      </c>
      <c r="S123" s="166">
        <v>13225</v>
      </c>
      <c r="T123" s="166">
        <v>36702</v>
      </c>
      <c r="U123" s="166">
        <v>48144</v>
      </c>
      <c r="V123" s="166">
        <v>48247</v>
      </c>
      <c r="W123" s="166">
        <v>50408</v>
      </c>
      <c r="X123" s="167">
        <f>IFERROR(W123/V123-1,"-")</f>
        <v>4.4790349659046269E-2</v>
      </c>
      <c r="Y123" s="167">
        <f>W123/W$8</f>
        <v>2.072231286795281E-2</v>
      </c>
    </row>
    <row r="124" spans="1:25" x14ac:dyDescent="0.25">
      <c r="A124" s="57"/>
      <c r="B124" s="161" t="s">
        <v>109</v>
      </c>
      <c r="C124" s="162">
        <v>14299</v>
      </c>
      <c r="D124" s="162">
        <v>13302</v>
      </c>
      <c r="E124" s="162">
        <v>19719</v>
      </c>
      <c r="F124" s="162">
        <v>20839</v>
      </c>
      <c r="G124" s="162">
        <v>19663</v>
      </c>
      <c r="H124" s="162">
        <v>20189</v>
      </c>
      <c r="I124" s="163">
        <f>IFERROR(H124/G124-1,"-")</f>
        <v>2.6750750139856505E-2</v>
      </c>
      <c r="J124" s="163">
        <f t="shared" si="89"/>
        <v>4.5989867604581444E-2</v>
      </c>
      <c r="K124" s="162">
        <v>11614</v>
      </c>
      <c r="L124" s="162">
        <v>11317</v>
      </c>
      <c r="M124" s="162">
        <v>27284</v>
      </c>
      <c r="N124" s="162">
        <v>34355</v>
      </c>
      <c r="O124" s="162">
        <v>35145</v>
      </c>
      <c r="P124" s="162">
        <v>38811</v>
      </c>
      <c r="Q124" s="163">
        <f>IFERROR(P124/O124-1,"-")</f>
        <v>0.1043107127614169</v>
      </c>
      <c r="R124" s="163">
        <f t="shared" si="91"/>
        <v>1.9468197329499653E-2</v>
      </c>
      <c r="S124" s="162">
        <v>25913</v>
      </c>
      <c r="T124" s="162">
        <v>47003</v>
      </c>
      <c r="U124" s="162">
        <v>55194</v>
      </c>
      <c r="V124" s="162">
        <v>54808</v>
      </c>
      <c r="W124" s="162">
        <v>59000</v>
      </c>
      <c r="X124" s="163">
        <f>IFERROR(W124/V124-1,"-")</f>
        <v>7.6485184644577542E-2</v>
      </c>
      <c r="Y124" s="163">
        <f>W124/W$8</f>
        <v>2.4254413172695121E-2</v>
      </c>
    </row>
    <row r="125" spans="1:25" s="57" customFormat="1" x14ac:dyDescent="0.25">
      <c r="B125" s="165" t="s">
        <v>112</v>
      </c>
      <c r="C125" s="166">
        <v>1009</v>
      </c>
      <c r="D125" s="166">
        <v>151</v>
      </c>
      <c r="E125" s="166">
        <v>1181</v>
      </c>
      <c r="F125" s="166">
        <v>1903</v>
      </c>
      <c r="G125" s="166">
        <v>1553</v>
      </c>
      <c r="H125" s="166">
        <v>1483</v>
      </c>
      <c r="I125" s="167">
        <f t="shared" ref="I125:I132" si="92">IFERROR(H125/G125-1,"-")</f>
        <v>-4.5074050225370255E-2</v>
      </c>
      <c r="J125" s="167">
        <f t="shared" si="89"/>
        <v>3.3782244617164936E-3</v>
      </c>
      <c r="K125" s="166">
        <v>1801</v>
      </c>
      <c r="L125" s="166">
        <v>638</v>
      </c>
      <c r="M125" s="166">
        <v>3615</v>
      </c>
      <c r="N125" s="166">
        <v>4792</v>
      </c>
      <c r="O125" s="166">
        <v>5090</v>
      </c>
      <c r="P125" s="166">
        <v>4626</v>
      </c>
      <c r="Q125" s="167">
        <f t="shared" ref="Q125:Q132" si="93">IFERROR(P125/O125-1,"-")</f>
        <v>-9.1159135559921389E-2</v>
      </c>
      <c r="R125" s="167">
        <f t="shared" si="91"/>
        <v>2.3204730835656232E-3</v>
      </c>
      <c r="S125" s="166">
        <v>2810</v>
      </c>
      <c r="T125" s="166">
        <v>4796</v>
      </c>
      <c r="U125" s="166">
        <v>6695</v>
      </c>
      <c r="V125" s="166">
        <v>6643</v>
      </c>
      <c r="W125" s="166">
        <v>6109</v>
      </c>
      <c r="X125" s="167">
        <f t="shared" ref="X125:X132" si="94">IFERROR(W125/V125-1,"-")</f>
        <v>-8.0385368056600903E-2</v>
      </c>
      <c r="Y125" s="167">
        <f t="shared" ref="Y125:Y132" si="95">W125/W$8</f>
        <v>2.5113594927456693E-3</v>
      </c>
    </row>
    <row r="126" spans="1:25" s="57" customFormat="1" x14ac:dyDescent="0.25">
      <c r="B126" s="165" t="s">
        <v>115</v>
      </c>
      <c r="C126" s="166">
        <v>1174</v>
      </c>
      <c r="D126" s="166">
        <v>1117</v>
      </c>
      <c r="E126" s="166">
        <v>1565</v>
      </c>
      <c r="F126" s="166">
        <v>2912</v>
      </c>
      <c r="G126" s="166">
        <v>2849</v>
      </c>
      <c r="H126" s="166">
        <v>2802</v>
      </c>
      <c r="I126" s="167">
        <f t="shared" si="92"/>
        <v>-1.6497016497016515E-2</v>
      </c>
      <c r="J126" s="167">
        <f t="shared" si="89"/>
        <v>6.3828624017057412E-3</v>
      </c>
      <c r="K126" s="166">
        <v>1720</v>
      </c>
      <c r="L126" s="166">
        <v>1466</v>
      </c>
      <c r="M126" s="166">
        <v>3542</v>
      </c>
      <c r="N126" s="166">
        <v>5201</v>
      </c>
      <c r="O126" s="166">
        <v>4813</v>
      </c>
      <c r="P126" s="166">
        <v>5731</v>
      </c>
      <c r="Q126" s="167">
        <f t="shared" si="93"/>
        <v>0.19073343029295664</v>
      </c>
      <c r="R126" s="167">
        <f t="shared" si="91"/>
        <v>2.874758158649932E-3</v>
      </c>
      <c r="S126" s="166">
        <v>2894</v>
      </c>
      <c r="T126" s="166">
        <v>5107</v>
      </c>
      <c r="U126" s="166">
        <v>8113</v>
      </c>
      <c r="V126" s="166">
        <v>7662</v>
      </c>
      <c r="W126" s="166">
        <v>8533</v>
      </c>
      <c r="X126" s="167">
        <f t="shared" si="94"/>
        <v>0.11367789089010705</v>
      </c>
      <c r="Y126" s="167">
        <f t="shared" si="95"/>
        <v>3.5078458915696184E-3</v>
      </c>
    </row>
    <row r="127" spans="1:25" x14ac:dyDescent="0.25">
      <c r="A127" s="57"/>
      <c r="B127" s="165" t="s">
        <v>118</v>
      </c>
      <c r="C127" s="166">
        <v>890</v>
      </c>
      <c r="D127" s="166">
        <v>1042</v>
      </c>
      <c r="E127" s="166">
        <v>1383</v>
      </c>
      <c r="F127" s="166">
        <v>1756</v>
      </c>
      <c r="G127" s="166">
        <v>1590</v>
      </c>
      <c r="H127" s="166">
        <v>1746</v>
      </c>
      <c r="I127" s="167">
        <f t="shared" si="92"/>
        <v>9.811320754716979E-2</v>
      </c>
      <c r="J127" s="167">
        <f t="shared" si="89"/>
        <v>3.9773296764376246E-3</v>
      </c>
      <c r="K127" s="166">
        <v>1060</v>
      </c>
      <c r="L127" s="166">
        <v>2433</v>
      </c>
      <c r="M127" s="166">
        <v>3058</v>
      </c>
      <c r="N127" s="166">
        <v>3199</v>
      </c>
      <c r="O127" s="166">
        <v>2992</v>
      </c>
      <c r="P127" s="166">
        <v>3282</v>
      </c>
      <c r="Q127" s="167">
        <f t="shared" si="93"/>
        <v>9.6925133689839571E-2</v>
      </c>
      <c r="R127" s="167">
        <f t="shared" si="91"/>
        <v>1.6463019153182825E-3</v>
      </c>
      <c r="S127" s="166">
        <v>1950</v>
      </c>
      <c r="T127" s="166">
        <v>4441</v>
      </c>
      <c r="U127" s="166">
        <v>4955</v>
      </c>
      <c r="V127" s="166">
        <v>4582</v>
      </c>
      <c r="W127" s="166">
        <v>5028</v>
      </c>
      <c r="X127" s="167">
        <f t="shared" si="94"/>
        <v>9.7337407245744245E-2</v>
      </c>
      <c r="Y127" s="167">
        <f t="shared" si="95"/>
        <v>2.0669693124120521E-3</v>
      </c>
    </row>
    <row r="128" spans="1:25" x14ac:dyDescent="0.25">
      <c r="A128" s="57"/>
      <c r="B128" s="165" t="s">
        <v>125</v>
      </c>
      <c r="C128" s="166">
        <v>261</v>
      </c>
      <c r="D128" s="166">
        <v>129</v>
      </c>
      <c r="E128" s="166">
        <v>355</v>
      </c>
      <c r="F128" s="166">
        <v>428</v>
      </c>
      <c r="G128" s="166">
        <v>368</v>
      </c>
      <c r="H128" s="166">
        <v>503</v>
      </c>
      <c r="I128" s="167">
        <f t="shared" si="92"/>
        <v>0.36684782608695654</v>
      </c>
      <c r="J128" s="167">
        <f t="shared" si="89"/>
        <v>1.1458171977366124E-3</v>
      </c>
      <c r="K128" s="166">
        <v>266</v>
      </c>
      <c r="L128" s="166">
        <v>315</v>
      </c>
      <c r="M128" s="166">
        <v>920</v>
      </c>
      <c r="N128" s="166">
        <v>1088</v>
      </c>
      <c r="O128" s="166">
        <v>1027</v>
      </c>
      <c r="P128" s="166">
        <v>1002</v>
      </c>
      <c r="Q128" s="167">
        <f t="shared" si="93"/>
        <v>-2.4342745861733239E-2</v>
      </c>
      <c r="R128" s="167">
        <f t="shared" si="91"/>
        <v>5.026186834701155E-4</v>
      </c>
      <c r="S128" s="166">
        <v>527</v>
      </c>
      <c r="T128" s="166">
        <v>1275</v>
      </c>
      <c r="U128" s="166">
        <v>1516</v>
      </c>
      <c r="V128" s="166">
        <v>1395</v>
      </c>
      <c r="W128" s="166">
        <v>1505</v>
      </c>
      <c r="X128" s="167">
        <f t="shared" si="94"/>
        <v>7.8853046594982157E-2</v>
      </c>
      <c r="Y128" s="167">
        <f t="shared" si="95"/>
        <v>6.1869308177807045E-4</v>
      </c>
    </row>
    <row r="129" spans="1:25" x14ac:dyDescent="0.25">
      <c r="A129" s="57"/>
      <c r="B129" s="165" t="s">
        <v>121</v>
      </c>
      <c r="C129" s="166">
        <v>170</v>
      </c>
      <c r="D129" s="166">
        <v>104</v>
      </c>
      <c r="E129" s="166">
        <v>302</v>
      </c>
      <c r="F129" s="166">
        <v>338</v>
      </c>
      <c r="G129" s="166">
        <v>348</v>
      </c>
      <c r="H129" s="166">
        <v>332</v>
      </c>
      <c r="I129" s="167">
        <f t="shared" si="92"/>
        <v>-4.5977011494252928E-2</v>
      </c>
      <c r="J129" s="167">
        <f t="shared" si="89"/>
        <v>7.5628490983808212E-4</v>
      </c>
      <c r="K129" s="166">
        <v>285</v>
      </c>
      <c r="L129" s="166">
        <v>284</v>
      </c>
      <c r="M129" s="166">
        <v>684</v>
      </c>
      <c r="N129" s="166">
        <v>737</v>
      </c>
      <c r="O129" s="166">
        <v>788</v>
      </c>
      <c r="P129" s="166">
        <v>981</v>
      </c>
      <c r="Q129" s="167">
        <f t="shared" si="93"/>
        <v>0.2449238578680204</v>
      </c>
      <c r="R129" s="167">
        <f t="shared" si="91"/>
        <v>4.920847589662508E-4</v>
      </c>
      <c r="S129" s="166">
        <v>455</v>
      </c>
      <c r="T129" s="166">
        <v>986</v>
      </c>
      <c r="U129" s="166">
        <v>1075</v>
      </c>
      <c r="V129" s="166">
        <v>1136</v>
      </c>
      <c r="W129" s="166">
        <v>1313</v>
      </c>
      <c r="X129" s="167">
        <f t="shared" si="94"/>
        <v>0.15580985915492951</v>
      </c>
      <c r="Y129" s="167">
        <f t="shared" si="95"/>
        <v>5.3976346602963889E-4</v>
      </c>
    </row>
    <row r="130" spans="1:25" x14ac:dyDescent="0.25">
      <c r="A130" s="57"/>
      <c r="B130" s="165" t="s">
        <v>130</v>
      </c>
      <c r="C130" s="166">
        <v>169</v>
      </c>
      <c r="D130" s="166">
        <v>21</v>
      </c>
      <c r="E130" s="166">
        <v>151</v>
      </c>
      <c r="F130" s="166">
        <v>149</v>
      </c>
      <c r="G130" s="166">
        <v>168</v>
      </c>
      <c r="H130" s="166">
        <v>193</v>
      </c>
      <c r="I130" s="167">
        <f t="shared" si="92"/>
        <v>0.14880952380952372</v>
      </c>
      <c r="J130" s="167">
        <f t="shared" si="89"/>
        <v>4.3964755300828271E-4</v>
      </c>
      <c r="K130" s="166">
        <v>461</v>
      </c>
      <c r="L130" s="166">
        <v>40</v>
      </c>
      <c r="M130" s="166">
        <v>451</v>
      </c>
      <c r="N130" s="166">
        <v>651</v>
      </c>
      <c r="O130" s="166">
        <v>736</v>
      </c>
      <c r="P130" s="166">
        <v>514</v>
      </c>
      <c r="Q130" s="167">
        <f t="shared" si="93"/>
        <v>-0.30163043478260865</v>
      </c>
      <c r="R130" s="167">
        <f t="shared" si="91"/>
        <v>2.5783034261840258E-4</v>
      </c>
      <c r="S130" s="166">
        <v>630</v>
      </c>
      <c r="T130" s="166">
        <v>602</v>
      </c>
      <c r="U130" s="166">
        <v>800</v>
      </c>
      <c r="V130" s="166">
        <v>904</v>
      </c>
      <c r="W130" s="166">
        <v>707</v>
      </c>
      <c r="X130" s="167">
        <f t="shared" si="94"/>
        <v>-0.21792035398230092</v>
      </c>
      <c r="Y130" s="167">
        <f t="shared" si="95"/>
        <v>2.9064186632365172E-4</v>
      </c>
    </row>
    <row r="131" spans="1:25" x14ac:dyDescent="0.25">
      <c r="A131" s="57"/>
      <c r="B131" s="165" t="s">
        <v>133</v>
      </c>
      <c r="C131" s="166">
        <v>146</v>
      </c>
      <c r="D131" s="166">
        <v>71</v>
      </c>
      <c r="E131" s="166">
        <v>143</v>
      </c>
      <c r="F131" s="166">
        <v>258</v>
      </c>
      <c r="G131" s="166">
        <v>183</v>
      </c>
      <c r="H131" s="166">
        <v>194</v>
      </c>
      <c r="I131" s="167">
        <f t="shared" si="92"/>
        <v>6.0109289617486406E-2</v>
      </c>
      <c r="J131" s="167">
        <f t="shared" si="89"/>
        <v>4.419255196041805E-4</v>
      </c>
      <c r="K131" s="166">
        <v>824</v>
      </c>
      <c r="L131" s="166">
        <v>95</v>
      </c>
      <c r="M131" s="166">
        <v>913</v>
      </c>
      <c r="N131" s="166">
        <v>1235</v>
      </c>
      <c r="O131" s="166">
        <v>1182</v>
      </c>
      <c r="P131" s="166">
        <v>1224</v>
      </c>
      <c r="Q131" s="167">
        <f t="shared" si="93"/>
        <v>3.5532994923857864E-2</v>
      </c>
      <c r="R131" s="167">
        <f t="shared" si="91"/>
        <v>6.1397731393954226E-4</v>
      </c>
      <c r="S131" s="166">
        <v>970</v>
      </c>
      <c r="T131" s="166">
        <v>1056</v>
      </c>
      <c r="U131" s="166">
        <v>1493</v>
      </c>
      <c r="V131" s="166">
        <v>1365</v>
      </c>
      <c r="W131" s="166">
        <v>1418</v>
      </c>
      <c r="X131" s="167">
        <f t="shared" si="94"/>
        <v>3.8827838827838912E-2</v>
      </c>
      <c r="Y131" s="167">
        <f t="shared" si="95"/>
        <v>5.8292809964206242E-4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10667</v>
      </c>
      <c r="E132" s="171">
        <f t="shared" si="97"/>
        <v>14639</v>
      </c>
      <c r="F132" s="171">
        <f t="shared" si="97"/>
        <v>13095</v>
      </c>
      <c r="G132" s="171">
        <f t="shared" si="97"/>
        <v>12604</v>
      </c>
      <c r="H132" s="171">
        <f t="shared" si="97"/>
        <v>12936</v>
      </c>
      <c r="I132" s="172">
        <f t="shared" si="92"/>
        <v>2.6340844176451883E-2</v>
      </c>
      <c r="J132" s="172">
        <f t="shared" si="89"/>
        <v>2.946777588453443E-2</v>
      </c>
      <c r="K132" s="171">
        <f t="shared" ref="K132:P132" si="98">K124-SUM(K125:K131)</f>
        <v>5197</v>
      </c>
      <c r="L132" s="171">
        <f t="shared" si="98"/>
        <v>6046</v>
      </c>
      <c r="M132" s="171">
        <f t="shared" si="98"/>
        <v>14101</v>
      </c>
      <c r="N132" s="171">
        <f t="shared" si="98"/>
        <v>17452</v>
      </c>
      <c r="O132" s="171">
        <f t="shared" si="98"/>
        <v>18517</v>
      </c>
      <c r="P132" s="171">
        <f t="shared" si="98"/>
        <v>21451</v>
      </c>
      <c r="Q132" s="172">
        <f t="shared" si="93"/>
        <v>0.15844899281741109</v>
      </c>
      <c r="R132" s="172">
        <f t="shared" si="91"/>
        <v>1.0760153072971505E-2</v>
      </c>
      <c r="S132" s="171">
        <f>S124-SUM(S125:S131)</f>
        <v>15677</v>
      </c>
      <c r="T132" s="171">
        <f>T124-SUM(T125:T131)</f>
        <v>28740</v>
      </c>
      <c r="U132" s="171">
        <f>U124-SUM(U125:U131)</f>
        <v>30547</v>
      </c>
      <c r="V132" s="171">
        <f>V124-SUM(V125:V131)</f>
        <v>31121</v>
      </c>
      <c r="W132" s="171">
        <f>W124-SUM(W125:W131)</f>
        <v>34387</v>
      </c>
      <c r="X132" s="172">
        <f t="shared" si="94"/>
        <v>0.10494521384274291</v>
      </c>
      <c r="Y132" s="172">
        <f t="shared" si="95"/>
        <v>1.4136211962194358E-2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2790</v>
      </c>
      <c r="E134" s="178">
        <f t="shared" si="99"/>
        <v>28464</v>
      </c>
      <c r="F134" s="178">
        <f t="shared" si="99"/>
        <v>27166</v>
      </c>
      <c r="G134" s="178">
        <f t="shared" si="99"/>
        <v>30519</v>
      </c>
      <c r="H134" s="178">
        <f t="shared" si="99"/>
        <v>29292</v>
      </c>
      <c r="I134" s="179">
        <f>IFERROR(H134/G134-1,"-")</f>
        <v>-4.0204462793669515E-2</v>
      </c>
      <c r="J134" s="179">
        <f t="shared" ref="J134:J146" si="100">H134/H$8</f>
        <v>6.6726197527039469E-2</v>
      </c>
      <c r="K134" s="178">
        <f t="shared" ref="K134:P134" si="101">K135+K138</f>
        <v>32534</v>
      </c>
      <c r="L134" s="178">
        <f t="shared" si="101"/>
        <v>5496</v>
      </c>
      <c r="M134" s="178">
        <f t="shared" si="101"/>
        <v>91426</v>
      </c>
      <c r="N134" s="178">
        <f t="shared" si="101"/>
        <v>103284</v>
      </c>
      <c r="O134" s="178">
        <f t="shared" si="101"/>
        <v>107994</v>
      </c>
      <c r="P134" s="178">
        <f t="shared" si="101"/>
        <v>102981</v>
      </c>
      <c r="Q134" s="179">
        <f>IFERROR(P134/O134-1,"-")</f>
        <v>-4.6419245513639629E-2</v>
      </c>
      <c r="R134" s="179">
        <f t="shared" ref="R134:R146" si="102">P134/P$8</f>
        <v>5.1656860920594773E-2</v>
      </c>
      <c r="S134" s="178">
        <f>S135+S138</f>
        <v>39287</v>
      </c>
      <c r="T134" s="178">
        <f>T135+T138</f>
        <v>119890</v>
      </c>
      <c r="U134" s="178">
        <f>U135+U138</f>
        <v>130450</v>
      </c>
      <c r="V134" s="178">
        <f>V135+V138</f>
        <v>138513</v>
      </c>
      <c r="W134" s="178">
        <f>W135+W138</f>
        <v>132273</v>
      </c>
      <c r="X134" s="179">
        <f>IFERROR(W134/V134-1,"-")</f>
        <v>-4.5049923111910029E-2</v>
      </c>
      <c r="Y134" s="179">
        <f>W134/W$8</f>
        <v>5.4376338874439011E-2</v>
      </c>
    </row>
    <row r="135" spans="1:25" x14ac:dyDescent="0.25">
      <c r="A135" s="57"/>
      <c r="B135" s="161" t="s">
        <v>99</v>
      </c>
      <c r="C135" s="162">
        <v>514</v>
      </c>
      <c r="D135" s="162">
        <v>1473</v>
      </c>
      <c r="E135" s="162">
        <v>3357</v>
      </c>
      <c r="F135" s="162">
        <v>4136</v>
      </c>
      <c r="G135" s="162">
        <v>3974</v>
      </c>
      <c r="H135" s="162">
        <v>1846</v>
      </c>
      <c r="I135" s="163">
        <f>IFERROR(H135/G135-1,"-")</f>
        <v>-0.53548062405636632</v>
      </c>
      <c r="J135" s="163">
        <f t="shared" si="100"/>
        <v>4.2051263360274082E-3</v>
      </c>
      <c r="K135" s="162">
        <v>1373</v>
      </c>
      <c r="L135" s="162">
        <v>1501</v>
      </c>
      <c r="M135" s="162">
        <v>7833</v>
      </c>
      <c r="N135" s="162">
        <v>9670</v>
      </c>
      <c r="O135" s="162">
        <v>7037</v>
      </c>
      <c r="P135" s="162">
        <v>8329</v>
      </c>
      <c r="Q135" s="163">
        <f>IFERROR(P135/O135-1,"-")</f>
        <v>0.1836009663208753</v>
      </c>
      <c r="R135" s="163">
        <f t="shared" si="102"/>
        <v>4.1779551044137647E-3</v>
      </c>
      <c r="S135" s="162">
        <v>1887</v>
      </c>
      <c r="T135" s="162">
        <v>11190</v>
      </c>
      <c r="U135" s="162">
        <v>13806</v>
      </c>
      <c r="V135" s="162">
        <v>11011</v>
      </c>
      <c r="W135" s="162">
        <v>10175</v>
      </c>
      <c r="X135" s="163">
        <f>IFERROR(W135/V135-1,"-")</f>
        <v>-7.5924075924075907E-2</v>
      </c>
      <c r="Y135" s="163">
        <f>W135/W$8</f>
        <v>4.1828585429181837E-3</v>
      </c>
    </row>
    <row r="136" spans="1:25" x14ac:dyDescent="0.25">
      <c r="A136" s="57"/>
      <c r="B136" s="165" t="s">
        <v>105</v>
      </c>
      <c r="C136" s="166">
        <v>514</v>
      </c>
      <c r="D136" s="166">
        <v>1473</v>
      </c>
      <c r="E136" s="166">
        <v>3286</v>
      </c>
      <c r="F136" s="166">
        <v>4136</v>
      </c>
      <c r="G136" s="166">
        <v>3974</v>
      </c>
      <c r="H136" s="166">
        <v>1846</v>
      </c>
      <c r="I136" s="167">
        <f>IFERROR(H136/G136-1,"-")</f>
        <v>-0.53548062405636632</v>
      </c>
      <c r="J136" s="167">
        <f t="shared" si="100"/>
        <v>4.2051263360274082E-3</v>
      </c>
      <c r="K136" s="166">
        <v>632</v>
      </c>
      <c r="L136" s="166">
        <v>0</v>
      </c>
      <c r="M136" s="166">
        <v>4234</v>
      </c>
      <c r="N136" s="166">
        <v>4783</v>
      </c>
      <c r="O136" s="166">
        <v>3118</v>
      </c>
      <c r="P136" s="166">
        <v>3893</v>
      </c>
      <c r="Q136" s="167">
        <f>IFERROR(P136/O136-1,"-")</f>
        <v>0.248556767158435</v>
      </c>
      <c r="R136" s="167">
        <f t="shared" si="102"/>
        <v>1.9527889568354887E-3</v>
      </c>
      <c r="S136" s="166">
        <v>1146</v>
      </c>
      <c r="T136" s="166">
        <v>7520</v>
      </c>
      <c r="U136" s="166">
        <v>8919</v>
      </c>
      <c r="V136" s="166">
        <v>7092</v>
      </c>
      <c r="W136" s="166">
        <v>5739</v>
      </c>
      <c r="X136" s="167">
        <f>IFERROR(W136/V136-1,"-")</f>
        <v>-0.19077834179357023</v>
      </c>
      <c r="Y136" s="167">
        <f>W136/W$8</f>
        <v>2.3592555457304628E-3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1501</v>
      </c>
      <c r="M137" s="166">
        <v>3599</v>
      </c>
      <c r="N137" s="166">
        <v>4887</v>
      </c>
      <c r="O137" s="166">
        <v>3919</v>
      </c>
      <c r="P137" s="166">
        <v>4436</v>
      </c>
      <c r="Q137" s="167">
        <f>IFERROR(P137/O137-1,"-")</f>
        <v>0.13192140852258238</v>
      </c>
      <c r="R137" s="167">
        <f t="shared" si="102"/>
        <v>2.2251661475782758E-3</v>
      </c>
      <c r="S137" s="166">
        <v>741</v>
      </c>
      <c r="T137" s="166">
        <v>3670</v>
      </c>
      <c r="U137" s="166">
        <v>4887</v>
      </c>
      <c r="V137" s="166">
        <v>3919</v>
      </c>
      <c r="W137" s="166">
        <v>4436</v>
      </c>
      <c r="X137" s="167">
        <f>IFERROR(W137/V137-1,"-")</f>
        <v>0.13192140852258238</v>
      </c>
      <c r="Y137" s="167">
        <f>W137/W$8</f>
        <v>1.8236029971877214E-3</v>
      </c>
    </row>
    <row r="138" spans="1:25" x14ac:dyDescent="0.25">
      <c r="A138" s="57"/>
      <c r="B138" s="161" t="s">
        <v>109</v>
      </c>
      <c r="C138" s="162">
        <v>6239</v>
      </c>
      <c r="D138" s="162">
        <v>1317</v>
      </c>
      <c r="E138" s="162">
        <v>25107</v>
      </c>
      <c r="F138" s="162">
        <v>23030</v>
      </c>
      <c r="G138" s="162">
        <v>26545</v>
      </c>
      <c r="H138" s="162">
        <v>27446</v>
      </c>
      <c r="I138" s="163">
        <f>IFERROR(H138/G138-1,"-")</f>
        <v>3.3942362026746942E-2</v>
      </c>
      <c r="J138" s="163">
        <f t="shared" si="100"/>
        <v>6.2521071191012051E-2</v>
      </c>
      <c r="K138" s="162">
        <v>31161</v>
      </c>
      <c r="L138" s="162">
        <v>3995</v>
      </c>
      <c r="M138" s="162">
        <v>83593</v>
      </c>
      <c r="N138" s="162">
        <v>93614</v>
      </c>
      <c r="O138" s="162">
        <v>100957</v>
      </c>
      <c r="P138" s="162">
        <v>94652</v>
      </c>
      <c r="Q138" s="163">
        <f>IFERROR(P138/O138-1,"-")</f>
        <v>-6.245233119050686E-2</v>
      </c>
      <c r="R138" s="163">
        <f t="shared" si="102"/>
        <v>4.7478905816181013E-2</v>
      </c>
      <c r="S138" s="162">
        <v>37400</v>
      </c>
      <c r="T138" s="162">
        <v>108700</v>
      </c>
      <c r="U138" s="162">
        <v>116644</v>
      </c>
      <c r="V138" s="162">
        <v>127502</v>
      </c>
      <c r="W138" s="162">
        <v>122098</v>
      </c>
      <c r="X138" s="163">
        <f>IFERROR(W138/V138-1,"-")</f>
        <v>-4.2383648883939085E-2</v>
      </c>
      <c r="Y138" s="163">
        <f>W138/W$8</f>
        <v>5.019348033152083E-2</v>
      </c>
    </row>
    <row r="139" spans="1:25" s="57" customFormat="1" x14ac:dyDescent="0.25">
      <c r="B139" s="165" t="s">
        <v>112</v>
      </c>
      <c r="C139" s="166">
        <v>3314</v>
      </c>
      <c r="D139" s="166">
        <v>189</v>
      </c>
      <c r="E139" s="166">
        <v>12522</v>
      </c>
      <c r="F139" s="166">
        <v>11768</v>
      </c>
      <c r="G139" s="166">
        <v>15180</v>
      </c>
      <c r="H139" s="166">
        <v>15582</v>
      </c>
      <c r="I139" s="167">
        <f t="shared" ref="I139:I146" si="103">IFERROR(H139/G139-1,"-")</f>
        <v>2.6482213438735247E-2</v>
      </c>
      <c r="J139" s="167">
        <f t="shared" si="100"/>
        <v>3.5495275497280106E-2</v>
      </c>
      <c r="K139" s="166">
        <v>12322</v>
      </c>
      <c r="L139" s="166">
        <v>332</v>
      </c>
      <c r="M139" s="166">
        <v>33530</v>
      </c>
      <c r="N139" s="166">
        <v>37048</v>
      </c>
      <c r="O139" s="166">
        <v>41409</v>
      </c>
      <c r="P139" s="166">
        <v>39360</v>
      </c>
      <c r="Q139" s="167">
        <f t="shared" ref="Q139:Q146" si="104">IFERROR(P139/O139-1,"-")</f>
        <v>-4.948199666739117E-2</v>
      </c>
      <c r="R139" s="167">
        <f t="shared" si="102"/>
        <v>1.974358421295783E-2</v>
      </c>
      <c r="S139" s="166">
        <v>15636</v>
      </c>
      <c r="T139" s="166">
        <v>46052</v>
      </c>
      <c r="U139" s="166">
        <v>48816</v>
      </c>
      <c r="V139" s="166">
        <v>56589</v>
      </c>
      <c r="W139" s="166">
        <v>54942</v>
      </c>
      <c r="X139" s="167">
        <f t="shared" ref="X139:X146" si="105">IFERROR(W139/V139-1,"-")</f>
        <v>-2.9104596299634244E-2</v>
      </c>
      <c r="Y139" s="167">
        <f t="shared" ref="Y139:Y146" si="106">W139/W$8</f>
        <v>2.2586202856512125E-2</v>
      </c>
    </row>
    <row r="140" spans="1:25" s="57" customFormat="1" x14ac:dyDescent="0.25">
      <c r="B140" s="165" t="s">
        <v>115</v>
      </c>
      <c r="C140" s="166">
        <v>966</v>
      </c>
      <c r="D140" s="166">
        <v>129</v>
      </c>
      <c r="E140" s="166">
        <v>808</v>
      </c>
      <c r="F140" s="166">
        <v>1099</v>
      </c>
      <c r="G140" s="166">
        <v>994</v>
      </c>
      <c r="H140" s="166">
        <v>1121</v>
      </c>
      <c r="I140" s="167">
        <f t="shared" si="103"/>
        <v>0.12776659959758541</v>
      </c>
      <c r="J140" s="167">
        <f t="shared" si="100"/>
        <v>2.5536005540014763E-3</v>
      </c>
      <c r="K140" s="166">
        <v>1709</v>
      </c>
      <c r="L140" s="166">
        <v>474</v>
      </c>
      <c r="M140" s="166">
        <v>6132</v>
      </c>
      <c r="N140" s="166">
        <v>9153</v>
      </c>
      <c r="O140" s="166">
        <v>10266</v>
      </c>
      <c r="P140" s="166">
        <v>9649</v>
      </c>
      <c r="Q140" s="167">
        <f t="shared" si="104"/>
        <v>-6.0101305279563588E-2</v>
      </c>
      <c r="R140" s="167">
        <f t="shared" si="102"/>
        <v>4.8400875017995454E-3</v>
      </c>
      <c r="S140" s="166">
        <v>2675</v>
      </c>
      <c r="T140" s="166">
        <v>6940</v>
      </c>
      <c r="U140" s="166">
        <v>10252</v>
      </c>
      <c r="V140" s="166">
        <v>11260</v>
      </c>
      <c r="W140" s="166">
        <v>10770</v>
      </c>
      <c r="X140" s="167">
        <f t="shared" si="105"/>
        <v>-4.3516873889875685E-2</v>
      </c>
      <c r="Y140" s="167">
        <f t="shared" si="106"/>
        <v>4.4274581333885845E-3</v>
      </c>
    </row>
    <row r="141" spans="1:25" x14ac:dyDescent="0.25">
      <c r="A141" s="57"/>
      <c r="B141" s="165" t="s">
        <v>118</v>
      </c>
      <c r="C141" s="166">
        <v>87</v>
      </c>
      <c r="D141" s="166">
        <v>199</v>
      </c>
      <c r="E141" s="166">
        <v>3811</v>
      </c>
      <c r="F141" s="166">
        <v>2925</v>
      </c>
      <c r="G141" s="166">
        <v>3062</v>
      </c>
      <c r="H141" s="166">
        <v>2922</v>
      </c>
      <c r="I141" s="167">
        <f t="shared" si="103"/>
        <v>-4.5721750489875923E-2</v>
      </c>
      <c r="J141" s="167">
        <f t="shared" si="100"/>
        <v>6.6562183932134819E-3</v>
      </c>
      <c r="K141" s="166">
        <v>3010</v>
      </c>
      <c r="L141" s="166">
        <v>782</v>
      </c>
      <c r="M141" s="166">
        <v>10346</v>
      </c>
      <c r="N141" s="166">
        <v>9638</v>
      </c>
      <c r="O141" s="166">
        <v>9917</v>
      </c>
      <c r="P141" s="166">
        <v>8170</v>
      </c>
      <c r="Q141" s="167">
        <f t="shared" si="104"/>
        <v>-0.17616214581022482</v>
      </c>
      <c r="R141" s="167">
        <f t="shared" si="102"/>
        <v>4.0981982474559316E-3</v>
      </c>
      <c r="S141" s="166">
        <v>3097</v>
      </c>
      <c r="T141" s="166">
        <v>14157</v>
      </c>
      <c r="U141" s="166">
        <v>12563</v>
      </c>
      <c r="V141" s="166">
        <v>12979</v>
      </c>
      <c r="W141" s="166">
        <v>11092</v>
      </c>
      <c r="X141" s="167">
        <f t="shared" si="105"/>
        <v>-0.14538870483088062</v>
      </c>
      <c r="Y141" s="167">
        <f t="shared" si="106"/>
        <v>4.5598296764666826E-3</v>
      </c>
    </row>
    <row r="142" spans="1:25" x14ac:dyDescent="0.25">
      <c r="A142" s="57"/>
      <c r="B142" s="165" t="s">
        <v>125</v>
      </c>
      <c r="C142" s="166">
        <v>94</v>
      </c>
      <c r="D142" s="166">
        <v>95</v>
      </c>
      <c r="E142" s="166">
        <v>2435</v>
      </c>
      <c r="F142" s="166">
        <v>1733</v>
      </c>
      <c r="G142" s="166">
        <v>1118</v>
      </c>
      <c r="H142" s="166">
        <v>789</v>
      </c>
      <c r="I142" s="167">
        <f t="shared" si="103"/>
        <v>-0.29427549194991054</v>
      </c>
      <c r="J142" s="167">
        <f t="shared" si="100"/>
        <v>1.7973156441633939E-3</v>
      </c>
      <c r="K142" s="166">
        <v>312</v>
      </c>
      <c r="L142" s="166">
        <v>50</v>
      </c>
      <c r="M142" s="166">
        <v>2419</v>
      </c>
      <c r="N142" s="166">
        <v>2370</v>
      </c>
      <c r="O142" s="166">
        <v>1936</v>
      </c>
      <c r="P142" s="166">
        <v>1950</v>
      </c>
      <c r="Q142" s="167">
        <f t="shared" si="104"/>
        <v>7.2314049586776896E-3</v>
      </c>
      <c r="R142" s="167">
        <f t="shared" si="102"/>
        <v>9.7815013250172173E-4</v>
      </c>
      <c r="S142" s="166">
        <v>406</v>
      </c>
      <c r="T142" s="166">
        <v>4854</v>
      </c>
      <c r="U142" s="166">
        <v>4103</v>
      </c>
      <c r="V142" s="166">
        <v>3054</v>
      </c>
      <c r="W142" s="166">
        <v>2739</v>
      </c>
      <c r="X142" s="167">
        <f t="shared" si="105"/>
        <v>-0.10314341846758346</v>
      </c>
      <c r="Y142" s="167">
        <f t="shared" si="106"/>
        <v>1.1259802996612192E-3</v>
      </c>
    </row>
    <row r="143" spans="1:25" x14ac:dyDescent="0.25">
      <c r="A143" s="57"/>
      <c r="B143" s="165" t="s">
        <v>121</v>
      </c>
      <c r="C143" s="166">
        <v>52</v>
      </c>
      <c r="D143" s="166">
        <v>89</v>
      </c>
      <c r="E143" s="166">
        <v>205</v>
      </c>
      <c r="F143" s="166">
        <v>505</v>
      </c>
      <c r="G143" s="166">
        <v>629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90</v>
      </c>
      <c r="M143" s="166">
        <v>1945</v>
      </c>
      <c r="N143" s="166">
        <v>2146</v>
      </c>
      <c r="O143" s="166">
        <v>2489</v>
      </c>
      <c r="P143" s="166">
        <v>2311</v>
      </c>
      <c r="Q143" s="167">
        <f t="shared" si="104"/>
        <v>-7.1514664523905203E-2</v>
      </c>
      <c r="R143" s="167">
        <f t="shared" si="102"/>
        <v>1.1592333108776816E-3</v>
      </c>
      <c r="S143" s="166">
        <v>671</v>
      </c>
      <c r="T143" s="166">
        <v>2150</v>
      </c>
      <c r="U143" s="166">
        <v>2651</v>
      </c>
      <c r="V143" s="166">
        <v>3118</v>
      </c>
      <c r="W143" s="166">
        <v>2311</v>
      </c>
      <c r="X143" s="167">
        <f t="shared" si="105"/>
        <v>-0.25881975625400899</v>
      </c>
      <c r="Y143" s="167">
        <f t="shared" si="106"/>
        <v>9.5003303122200727E-4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1561</v>
      </c>
      <c r="N144" s="166">
        <v>1812</v>
      </c>
      <c r="O144" s="166">
        <v>1807</v>
      </c>
      <c r="P144" s="166">
        <v>2011</v>
      </c>
      <c r="Q144" s="167">
        <f t="shared" si="104"/>
        <v>0.1128942999446596</v>
      </c>
      <c r="R144" s="167">
        <f t="shared" si="102"/>
        <v>1.008748675108186E-3</v>
      </c>
      <c r="S144" s="166">
        <v>1581</v>
      </c>
      <c r="T144" s="166">
        <v>1640</v>
      </c>
      <c r="U144" s="166">
        <v>1951</v>
      </c>
      <c r="V144" s="166">
        <v>1813</v>
      </c>
      <c r="W144" s="166">
        <v>2011</v>
      </c>
      <c r="X144" s="167">
        <f t="shared" si="105"/>
        <v>0.10921125206839499</v>
      </c>
      <c r="Y144" s="167">
        <f t="shared" si="106"/>
        <v>8.2670550661508285E-4</v>
      </c>
    </row>
    <row r="145" spans="1:25" x14ac:dyDescent="0.25">
      <c r="A145" s="57"/>
      <c r="B145" s="165" t="s">
        <v>133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4</v>
      </c>
      <c r="M145" s="166">
        <v>686</v>
      </c>
      <c r="N145" s="166">
        <v>1243</v>
      </c>
      <c r="O145" s="166">
        <v>1108</v>
      </c>
      <c r="P145" s="166">
        <v>814</v>
      </c>
      <c r="Q145" s="167">
        <f t="shared" si="104"/>
        <v>-0.26534296028880866</v>
      </c>
      <c r="R145" s="167">
        <f t="shared" si="102"/>
        <v>4.0831497838789821E-4</v>
      </c>
      <c r="S145" s="166">
        <v>3277</v>
      </c>
      <c r="T145" s="166">
        <v>735</v>
      </c>
      <c r="U145" s="166">
        <v>1305</v>
      </c>
      <c r="V145" s="166">
        <v>1162</v>
      </c>
      <c r="W145" s="166">
        <v>814</v>
      </c>
      <c r="X145" s="167">
        <f t="shared" si="105"/>
        <v>-0.29948364888123924</v>
      </c>
      <c r="Y145" s="167">
        <f t="shared" si="106"/>
        <v>3.3462868343345475E-4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614</v>
      </c>
      <c r="E146" s="171">
        <f t="shared" si="108"/>
        <v>5198</v>
      </c>
      <c r="F146" s="171">
        <f t="shared" si="108"/>
        <v>4799</v>
      </c>
      <c r="G146" s="171">
        <f t="shared" si="108"/>
        <v>5502</v>
      </c>
      <c r="H146" s="171">
        <f t="shared" si="108"/>
        <v>7032</v>
      </c>
      <c r="I146" s="172">
        <f t="shared" si="103"/>
        <v>0.27808069792802614</v>
      </c>
      <c r="J146" s="172">
        <f t="shared" si="100"/>
        <v>1.6018661102353594E-2</v>
      </c>
      <c r="K146" s="171">
        <f t="shared" ref="K146:P146" si="109">K138-SUM(K139:K145)</f>
        <v>9288</v>
      </c>
      <c r="L146" s="171">
        <f t="shared" si="109"/>
        <v>2248</v>
      </c>
      <c r="M146" s="171">
        <f t="shared" si="109"/>
        <v>26974</v>
      </c>
      <c r="N146" s="171">
        <f t="shared" si="109"/>
        <v>30204</v>
      </c>
      <c r="O146" s="171">
        <f t="shared" si="109"/>
        <v>32025</v>
      </c>
      <c r="P146" s="171">
        <f t="shared" si="109"/>
        <v>30387</v>
      </c>
      <c r="Q146" s="172">
        <f t="shared" si="104"/>
        <v>-5.1147540983606521E-2</v>
      </c>
      <c r="R146" s="172">
        <f t="shared" si="102"/>
        <v>1.5242588757092215E-2</v>
      </c>
      <c r="S146" s="171">
        <f>S138-SUM(S139:S145)</f>
        <v>10057</v>
      </c>
      <c r="T146" s="171">
        <f>T138-SUM(T139:T145)</f>
        <v>32172</v>
      </c>
      <c r="U146" s="171">
        <f>U138-SUM(U139:U145)</f>
        <v>35003</v>
      </c>
      <c r="V146" s="171">
        <f>V138-SUM(V139:V145)</f>
        <v>37527</v>
      </c>
      <c r="W146" s="171">
        <f>W138-SUM(W139:W145)</f>
        <v>37419</v>
      </c>
      <c r="X146" s="172">
        <f t="shared" si="105"/>
        <v>-2.8779278919177642E-3</v>
      </c>
      <c r="Y146" s="172">
        <f t="shared" si="106"/>
        <v>1.5382642144221673E-2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4372</v>
      </c>
      <c r="E148" s="178">
        <f t="shared" si="110"/>
        <v>16339</v>
      </c>
      <c r="F148" s="178">
        <f t="shared" si="110"/>
        <v>16570</v>
      </c>
      <c r="G148" s="178">
        <f t="shared" si="110"/>
        <v>19906</v>
      </c>
      <c r="H148" s="178">
        <f t="shared" si="110"/>
        <v>19039</v>
      </c>
      <c r="I148" s="179">
        <f>IFERROR(H148/G148-1,"-")</f>
        <v>-4.3554707123480307E-2</v>
      </c>
      <c r="J148" s="179">
        <f t="shared" ref="J148:J160" si="111">H148/H$8</f>
        <v>4.3370206019298932E-2</v>
      </c>
      <c r="K148" s="178">
        <f t="shared" ref="K148:P148" si="112">K149+K152</f>
        <v>16907</v>
      </c>
      <c r="L148" s="178">
        <f t="shared" si="112"/>
        <v>22955</v>
      </c>
      <c r="M148" s="178">
        <f t="shared" si="112"/>
        <v>43745</v>
      </c>
      <c r="N148" s="178">
        <f t="shared" si="112"/>
        <v>46752</v>
      </c>
      <c r="O148" s="178">
        <f t="shared" si="112"/>
        <v>47305</v>
      </c>
      <c r="P148" s="178">
        <f t="shared" si="112"/>
        <v>44630</v>
      </c>
      <c r="Q148" s="179">
        <f>IFERROR(P148/O148-1,"-")</f>
        <v>-5.6547933622238644E-2</v>
      </c>
      <c r="R148" s="179">
        <f t="shared" ref="R148:R160" si="113">P148/P$8</f>
        <v>2.2387097647975304E-2</v>
      </c>
      <c r="S148" s="178">
        <f>S149+S152</f>
        <v>22394</v>
      </c>
      <c r="T148" s="178">
        <f>T149+T152</f>
        <v>60084</v>
      </c>
      <c r="U148" s="178">
        <f>U149+U152</f>
        <v>63322</v>
      </c>
      <c r="V148" s="178">
        <f>V149+V152</f>
        <v>67211</v>
      </c>
      <c r="W148" s="178">
        <f>W149+W152</f>
        <v>63669</v>
      </c>
      <c r="X148" s="179">
        <f>IFERROR(W148/V148-1,"-")</f>
        <v>-5.2699706893216902E-2</v>
      </c>
      <c r="Y148" s="179">
        <f>W148/W$8</f>
        <v>2.6173800547327555E-2</v>
      </c>
    </row>
    <row r="149" spans="1:25" x14ac:dyDescent="0.25">
      <c r="A149" s="57"/>
      <c r="B149" s="161" t="s">
        <v>99</v>
      </c>
      <c r="C149" s="162">
        <v>3443</v>
      </c>
      <c r="D149" s="162">
        <v>2227</v>
      </c>
      <c r="E149" s="162">
        <v>10042</v>
      </c>
      <c r="F149" s="162">
        <v>10712</v>
      </c>
      <c r="G149" s="162">
        <v>10921</v>
      </c>
      <c r="H149" s="162">
        <v>9632</v>
      </c>
      <c r="I149" s="163">
        <f>IFERROR(H149/G149-1,"-")</f>
        <v>-0.11802948447944328</v>
      </c>
      <c r="J149" s="163">
        <f t="shared" si="111"/>
        <v>2.1941374251687972E-2</v>
      </c>
      <c r="K149" s="162">
        <v>4415</v>
      </c>
      <c r="L149" s="162">
        <v>16477</v>
      </c>
      <c r="M149" s="162">
        <v>22320</v>
      </c>
      <c r="N149" s="162">
        <v>22358</v>
      </c>
      <c r="O149" s="162">
        <v>20442</v>
      </c>
      <c r="P149" s="162">
        <v>17918</v>
      </c>
      <c r="Q149" s="163">
        <f>IFERROR(P149/O149-1,"-")</f>
        <v>-0.12347128461011647</v>
      </c>
      <c r="R149" s="163">
        <f t="shared" si="113"/>
        <v>8.9879456790594101E-3</v>
      </c>
      <c r="S149" s="162">
        <v>7858</v>
      </c>
      <c r="T149" s="162">
        <v>32362</v>
      </c>
      <c r="U149" s="162">
        <v>33070</v>
      </c>
      <c r="V149" s="162">
        <v>31363</v>
      </c>
      <c r="W149" s="162">
        <v>27550</v>
      </c>
      <c r="X149" s="163">
        <f>IFERROR(W149/V149-1,"-")</f>
        <v>-0.12157637981060487</v>
      </c>
      <c r="Y149" s="163">
        <f>W149/W$8</f>
        <v>1.1325577676402552E-2</v>
      </c>
    </row>
    <row r="150" spans="1:25" x14ac:dyDescent="0.25">
      <c r="A150" s="57"/>
      <c r="B150" s="165" t="s">
        <v>105</v>
      </c>
      <c r="C150" s="166">
        <v>545</v>
      </c>
      <c r="D150" s="166">
        <v>1119</v>
      </c>
      <c r="E150" s="166">
        <v>3452</v>
      </c>
      <c r="F150" s="166">
        <v>2827</v>
      </c>
      <c r="G150" s="166">
        <v>2995</v>
      </c>
      <c r="H150" s="166">
        <v>2980</v>
      </c>
      <c r="I150" s="167">
        <f>IFERROR(H150/G150-1,"-")</f>
        <v>-5.008347245408995E-3</v>
      </c>
      <c r="J150" s="167">
        <f t="shared" si="111"/>
        <v>6.7883404557755565E-3</v>
      </c>
      <c r="K150" s="166">
        <v>3315</v>
      </c>
      <c r="L150" s="166">
        <v>14760</v>
      </c>
      <c r="M150" s="166">
        <v>19657</v>
      </c>
      <c r="N150" s="166">
        <v>20976</v>
      </c>
      <c r="O150" s="166">
        <v>19036</v>
      </c>
      <c r="P150" s="166">
        <v>14958</v>
      </c>
      <c r="Q150" s="167">
        <f>IFERROR(P150/O150-1,"-")</f>
        <v>-0.21422567766337464</v>
      </c>
      <c r="R150" s="167">
        <f t="shared" si="113"/>
        <v>7.5031639394670538E-3</v>
      </c>
      <c r="S150" s="166">
        <v>3860</v>
      </c>
      <c r="T150" s="166">
        <v>23109</v>
      </c>
      <c r="U150" s="166">
        <v>23803</v>
      </c>
      <c r="V150" s="166">
        <v>22031</v>
      </c>
      <c r="W150" s="166">
        <v>17938</v>
      </c>
      <c r="X150" s="167">
        <f>IFERROR(W150/V150-1,"-")</f>
        <v>-0.18578366846715988</v>
      </c>
      <c r="Y150" s="167">
        <f>W150/W$8</f>
        <v>7.3741637879966961E-3</v>
      </c>
    </row>
    <row r="151" spans="1:25" x14ac:dyDescent="0.25">
      <c r="A151" s="57"/>
      <c r="B151" s="165" t="s">
        <v>102</v>
      </c>
      <c r="C151" s="166">
        <v>2898</v>
      </c>
      <c r="D151" s="166">
        <v>1108</v>
      </c>
      <c r="E151" s="166">
        <v>6590</v>
      </c>
      <c r="F151" s="166">
        <v>7885</v>
      </c>
      <c r="G151" s="166">
        <v>7926</v>
      </c>
      <c r="H151" s="166">
        <v>6652</v>
      </c>
      <c r="I151" s="167">
        <f>IFERROR(H151/G151-1,"-")</f>
        <v>-0.16073681554377994</v>
      </c>
      <c r="J151" s="167">
        <f t="shared" si="111"/>
        <v>1.5153033795912417E-2</v>
      </c>
      <c r="K151" s="166">
        <v>1100</v>
      </c>
      <c r="L151" s="166">
        <v>1717</v>
      </c>
      <c r="M151" s="166">
        <v>2663</v>
      </c>
      <c r="N151" s="166">
        <v>1382</v>
      </c>
      <c r="O151" s="166">
        <v>1406</v>
      </c>
      <c r="P151" s="166">
        <v>2960</v>
      </c>
      <c r="Q151" s="167">
        <f>IFERROR(P151/O151-1,"-")</f>
        <v>1.1052631578947367</v>
      </c>
      <c r="R151" s="167">
        <f t="shared" si="113"/>
        <v>1.4847817395923571E-3</v>
      </c>
      <c r="S151" s="166">
        <v>3998</v>
      </c>
      <c r="T151" s="166">
        <v>9253</v>
      </c>
      <c r="U151" s="166">
        <v>9267</v>
      </c>
      <c r="V151" s="166">
        <v>9332</v>
      </c>
      <c r="W151" s="166">
        <v>9612</v>
      </c>
      <c r="X151" s="167">
        <f>IFERROR(W151/V151-1,"-")</f>
        <v>3.0004286326618113E-2</v>
      </c>
      <c r="Y151" s="167">
        <f>W151/W$8</f>
        <v>3.9514138884058558E-3</v>
      </c>
    </row>
    <row r="152" spans="1:25" x14ac:dyDescent="0.25">
      <c r="A152" s="57"/>
      <c r="B152" s="161" t="s">
        <v>109</v>
      </c>
      <c r="C152" s="162">
        <v>2044</v>
      </c>
      <c r="D152" s="162">
        <v>2145</v>
      </c>
      <c r="E152" s="162">
        <v>6297</v>
      </c>
      <c r="F152" s="162">
        <v>5858</v>
      </c>
      <c r="G152" s="162">
        <v>8985</v>
      </c>
      <c r="H152" s="162">
        <v>9407</v>
      </c>
      <c r="I152" s="163">
        <f>IFERROR(H152/G152-1,"-")</f>
        <v>4.6967167501391183E-2</v>
      </c>
      <c r="J152" s="163">
        <f t="shared" si="111"/>
        <v>2.142883176761096E-2</v>
      </c>
      <c r="K152" s="162">
        <v>12492</v>
      </c>
      <c r="L152" s="162">
        <v>6478</v>
      </c>
      <c r="M152" s="162">
        <v>21425</v>
      </c>
      <c r="N152" s="162">
        <v>24394</v>
      </c>
      <c r="O152" s="162">
        <v>26863</v>
      </c>
      <c r="P152" s="162">
        <v>26712</v>
      </c>
      <c r="Q152" s="163">
        <f>IFERROR(P152/O152-1,"-")</f>
        <v>-5.6211145441685817E-3</v>
      </c>
      <c r="R152" s="163">
        <f t="shared" si="113"/>
        <v>1.3399151968915893E-2</v>
      </c>
      <c r="S152" s="162">
        <v>14536</v>
      </c>
      <c r="T152" s="162">
        <v>27722</v>
      </c>
      <c r="U152" s="162">
        <v>30252</v>
      </c>
      <c r="V152" s="162">
        <v>35848</v>
      </c>
      <c r="W152" s="162">
        <v>36119</v>
      </c>
      <c r="X152" s="163">
        <f>IFERROR(W152/V152-1,"-")</f>
        <v>7.5596964963178248E-3</v>
      </c>
      <c r="Y152" s="163">
        <f>W152/W$8</f>
        <v>1.4848222870925002E-2</v>
      </c>
    </row>
    <row r="153" spans="1:25" s="57" customFormat="1" x14ac:dyDescent="0.25">
      <c r="B153" s="165" t="s">
        <v>112</v>
      </c>
      <c r="C153" s="166">
        <v>267</v>
      </c>
      <c r="D153" s="166">
        <v>98</v>
      </c>
      <c r="E153" s="166">
        <v>576</v>
      </c>
      <c r="F153" s="166">
        <v>455</v>
      </c>
      <c r="G153" s="166">
        <v>784</v>
      </c>
      <c r="H153" s="166">
        <v>848</v>
      </c>
      <c r="I153" s="167">
        <f t="shared" ref="I153:I160" si="114">IFERROR(H153/G153-1,"-")</f>
        <v>8.163265306122458E-2</v>
      </c>
      <c r="J153" s="167">
        <f t="shared" si="111"/>
        <v>1.9317156733213664E-3</v>
      </c>
      <c r="K153" s="166">
        <v>4639</v>
      </c>
      <c r="L153" s="166">
        <v>290</v>
      </c>
      <c r="M153" s="166">
        <v>9899</v>
      </c>
      <c r="N153" s="166">
        <v>10159</v>
      </c>
      <c r="O153" s="166">
        <v>11116</v>
      </c>
      <c r="P153" s="166">
        <v>9317</v>
      </c>
      <c r="Q153" s="167">
        <f t="shared" ref="Q153:Q160" si="115">IFERROR(P153/O153-1,"-")</f>
        <v>-0.16183879093198994</v>
      </c>
      <c r="R153" s="167">
        <f t="shared" si="113"/>
        <v>4.67355117154797E-3</v>
      </c>
      <c r="S153" s="166">
        <v>4906</v>
      </c>
      <c r="T153" s="166">
        <v>10475</v>
      </c>
      <c r="U153" s="166">
        <v>10614</v>
      </c>
      <c r="V153" s="166">
        <v>11900</v>
      </c>
      <c r="W153" s="166">
        <v>10165</v>
      </c>
      <c r="X153" s="167">
        <f t="shared" ref="X153:X160" si="116">IFERROR(W153/V153-1,"-")</f>
        <v>-0.14579831932773113</v>
      </c>
      <c r="Y153" s="167">
        <f t="shared" ref="Y153:Y160" si="117">W153/W$8</f>
        <v>4.1787476254312866E-3</v>
      </c>
    </row>
    <row r="154" spans="1:25" s="57" customFormat="1" x14ac:dyDescent="0.25">
      <c r="B154" s="165" t="s">
        <v>115</v>
      </c>
      <c r="C154" s="166">
        <v>395</v>
      </c>
      <c r="D154" s="166">
        <v>328</v>
      </c>
      <c r="E154" s="166">
        <v>1190</v>
      </c>
      <c r="F154" s="166">
        <v>1259</v>
      </c>
      <c r="G154" s="166">
        <v>1693</v>
      </c>
      <c r="H154" s="166">
        <v>1654</v>
      </c>
      <c r="I154" s="167">
        <f t="shared" si="114"/>
        <v>-2.3036030714707612E-2</v>
      </c>
      <c r="J154" s="167">
        <f t="shared" si="111"/>
        <v>3.7677567496150238E-3</v>
      </c>
      <c r="K154" s="166">
        <v>3440</v>
      </c>
      <c r="L154" s="166">
        <v>1307</v>
      </c>
      <c r="M154" s="166">
        <v>4325</v>
      </c>
      <c r="N154" s="166">
        <v>4290</v>
      </c>
      <c r="O154" s="166">
        <v>3951</v>
      </c>
      <c r="P154" s="166">
        <v>3973</v>
      </c>
      <c r="Q154" s="167">
        <f t="shared" si="115"/>
        <v>5.568210579599997E-3</v>
      </c>
      <c r="R154" s="167">
        <f t="shared" si="113"/>
        <v>1.9929181930406874E-3</v>
      </c>
      <c r="S154" s="166">
        <v>3835</v>
      </c>
      <c r="T154" s="166">
        <v>5515</v>
      </c>
      <c r="U154" s="166">
        <v>5549</v>
      </c>
      <c r="V154" s="166">
        <v>5644</v>
      </c>
      <c r="W154" s="166">
        <v>5627</v>
      </c>
      <c r="X154" s="167">
        <f t="shared" si="116"/>
        <v>-3.0120481927711218E-3</v>
      </c>
      <c r="Y154" s="167">
        <f t="shared" si="117"/>
        <v>2.313213269877211E-3</v>
      </c>
    </row>
    <row r="155" spans="1:25" x14ac:dyDescent="0.25">
      <c r="A155" s="57"/>
      <c r="B155" s="165" t="s">
        <v>118</v>
      </c>
      <c r="C155" s="166">
        <v>268</v>
      </c>
      <c r="D155" s="166">
        <v>514</v>
      </c>
      <c r="E155" s="166">
        <v>1164</v>
      </c>
      <c r="F155" s="166">
        <v>1090</v>
      </c>
      <c r="G155" s="166">
        <v>1505</v>
      </c>
      <c r="H155" s="166">
        <v>1583</v>
      </c>
      <c r="I155" s="167">
        <f t="shared" si="114"/>
        <v>5.1827242524916883E-2</v>
      </c>
      <c r="J155" s="167">
        <f t="shared" si="111"/>
        <v>3.6060211213062771E-3</v>
      </c>
      <c r="K155" s="166">
        <v>1433</v>
      </c>
      <c r="L155" s="166">
        <v>1900</v>
      </c>
      <c r="M155" s="166">
        <v>2085</v>
      </c>
      <c r="N155" s="166">
        <v>3629</v>
      </c>
      <c r="O155" s="166">
        <v>4419</v>
      </c>
      <c r="P155" s="166">
        <v>7188</v>
      </c>
      <c r="Q155" s="167">
        <f t="shared" si="115"/>
        <v>0.62661235573659191</v>
      </c>
      <c r="R155" s="167">
        <f t="shared" si="113"/>
        <v>3.605611873037116E-3</v>
      </c>
      <c r="S155" s="166">
        <v>1701</v>
      </c>
      <c r="T155" s="166">
        <v>3249</v>
      </c>
      <c r="U155" s="166">
        <v>4719</v>
      </c>
      <c r="V155" s="166">
        <v>5924</v>
      </c>
      <c r="W155" s="166">
        <v>8771</v>
      </c>
      <c r="X155" s="167">
        <f t="shared" si="116"/>
        <v>0.48058744091829841</v>
      </c>
      <c r="Y155" s="167">
        <f t="shared" si="117"/>
        <v>3.6056857277577781E-3</v>
      </c>
    </row>
    <row r="156" spans="1:25" x14ac:dyDescent="0.25">
      <c r="A156" s="57"/>
      <c r="B156" s="165" t="s">
        <v>125</v>
      </c>
      <c r="C156" s="166">
        <v>189</v>
      </c>
      <c r="D156" s="166">
        <v>82</v>
      </c>
      <c r="E156" s="166">
        <v>400</v>
      </c>
      <c r="F156" s="166">
        <v>363</v>
      </c>
      <c r="G156" s="166">
        <v>522</v>
      </c>
      <c r="H156" s="166">
        <v>584</v>
      </c>
      <c r="I156" s="167">
        <f t="shared" si="114"/>
        <v>0.11877394636015315</v>
      </c>
      <c r="J156" s="167">
        <f t="shared" si="111"/>
        <v>1.3303324920043373E-3</v>
      </c>
      <c r="K156" s="166">
        <v>306</v>
      </c>
      <c r="L156" s="166">
        <v>192</v>
      </c>
      <c r="M156" s="166">
        <v>480</v>
      </c>
      <c r="N156" s="166">
        <v>456</v>
      </c>
      <c r="O156" s="166">
        <v>611</v>
      </c>
      <c r="P156" s="166">
        <v>575</v>
      </c>
      <c r="Q156" s="167">
        <f t="shared" si="115"/>
        <v>-5.891980360065463E-2</v>
      </c>
      <c r="R156" s="167">
        <f t="shared" si="113"/>
        <v>2.8842888522486669E-4</v>
      </c>
      <c r="S156" s="166">
        <v>495</v>
      </c>
      <c r="T156" s="166">
        <v>880</v>
      </c>
      <c r="U156" s="166">
        <v>819</v>
      </c>
      <c r="V156" s="166">
        <v>1133</v>
      </c>
      <c r="W156" s="166">
        <v>1159</v>
      </c>
      <c r="X156" s="167">
        <f t="shared" si="116"/>
        <v>2.2947925860547169E-2</v>
      </c>
      <c r="Y156" s="167">
        <f t="shared" si="117"/>
        <v>4.7645533673141774E-4</v>
      </c>
    </row>
    <row r="157" spans="1:25" x14ac:dyDescent="0.25">
      <c r="A157" s="57"/>
      <c r="B157" s="165" t="s">
        <v>121</v>
      </c>
      <c r="C157" s="166">
        <v>114</v>
      </c>
      <c r="D157" s="166">
        <v>129</v>
      </c>
      <c r="E157" s="166">
        <v>275</v>
      </c>
      <c r="F157" s="166">
        <v>274</v>
      </c>
      <c r="G157" s="166">
        <v>420</v>
      </c>
      <c r="H157" s="166">
        <v>470</v>
      </c>
      <c r="I157" s="167">
        <f t="shared" si="114"/>
        <v>0.11904761904761907</v>
      </c>
      <c r="J157" s="167">
        <f t="shared" si="111"/>
        <v>1.0706443000719837E-3</v>
      </c>
      <c r="K157" s="166">
        <v>393</v>
      </c>
      <c r="L157" s="166">
        <v>359</v>
      </c>
      <c r="M157" s="166">
        <v>1300</v>
      </c>
      <c r="N157" s="166">
        <v>1214</v>
      </c>
      <c r="O157" s="166">
        <v>1324</v>
      </c>
      <c r="P157" s="166">
        <v>962</v>
      </c>
      <c r="Q157" s="167">
        <f t="shared" si="115"/>
        <v>-0.27341389728096677</v>
      </c>
      <c r="R157" s="167">
        <f t="shared" si="113"/>
        <v>4.8255406536751609E-4</v>
      </c>
      <c r="S157" s="166">
        <v>507</v>
      </c>
      <c r="T157" s="166">
        <v>1575</v>
      </c>
      <c r="U157" s="166">
        <v>1488</v>
      </c>
      <c r="V157" s="166">
        <v>1744</v>
      </c>
      <c r="W157" s="166">
        <v>1432</v>
      </c>
      <c r="X157" s="167">
        <f t="shared" si="116"/>
        <v>-0.17889908256880738</v>
      </c>
      <c r="Y157" s="167">
        <f t="shared" si="117"/>
        <v>5.8868338412371884E-4</v>
      </c>
    </row>
    <row r="158" spans="1:25" x14ac:dyDescent="0.25">
      <c r="A158" s="57"/>
      <c r="B158" s="165" t="s">
        <v>130</v>
      </c>
      <c r="C158" s="166">
        <v>42</v>
      </c>
      <c r="D158" s="166">
        <v>19</v>
      </c>
      <c r="E158" s="166">
        <v>78</v>
      </c>
      <c r="F158" s="166">
        <v>71</v>
      </c>
      <c r="G158" s="166">
        <v>66</v>
      </c>
      <c r="H158" s="166">
        <v>52</v>
      </c>
      <c r="I158" s="167">
        <f t="shared" si="114"/>
        <v>-0.21212121212121215</v>
      </c>
      <c r="J158" s="167">
        <f t="shared" si="111"/>
        <v>1.1845426298668756E-4</v>
      </c>
      <c r="K158" s="166">
        <v>167</v>
      </c>
      <c r="L158" s="166">
        <v>9</v>
      </c>
      <c r="M158" s="166">
        <v>178</v>
      </c>
      <c r="N158" s="166">
        <v>177</v>
      </c>
      <c r="O158" s="166">
        <v>197</v>
      </c>
      <c r="P158" s="166">
        <v>148</v>
      </c>
      <c r="Q158" s="167">
        <f t="shared" si="115"/>
        <v>-0.24873096446700504</v>
      </c>
      <c r="R158" s="167">
        <f t="shared" si="113"/>
        <v>7.4239086979617863E-5</v>
      </c>
      <c r="S158" s="166">
        <v>209</v>
      </c>
      <c r="T158" s="166">
        <v>256</v>
      </c>
      <c r="U158" s="166">
        <v>248</v>
      </c>
      <c r="V158" s="166">
        <v>263</v>
      </c>
      <c r="W158" s="166">
        <v>200</v>
      </c>
      <c r="X158" s="167">
        <f t="shared" si="116"/>
        <v>-0.23954372623574149</v>
      </c>
      <c r="Y158" s="167">
        <f t="shared" si="117"/>
        <v>8.221834973794957E-5</v>
      </c>
    </row>
    <row r="159" spans="1:25" x14ac:dyDescent="0.25">
      <c r="A159" s="57"/>
      <c r="B159" s="165" t="s">
        <v>133</v>
      </c>
      <c r="C159" s="166">
        <v>56</v>
      </c>
      <c r="D159" s="166">
        <v>27</v>
      </c>
      <c r="E159" s="166">
        <v>60</v>
      </c>
      <c r="F159" s="166">
        <v>49</v>
      </c>
      <c r="G159" s="166">
        <v>46</v>
      </c>
      <c r="H159" s="166">
        <v>65</v>
      </c>
      <c r="I159" s="167">
        <f t="shared" si="114"/>
        <v>0.41304347826086962</v>
      </c>
      <c r="J159" s="167">
        <f t="shared" si="111"/>
        <v>1.4806782873335946E-4</v>
      </c>
      <c r="K159" s="166">
        <v>221</v>
      </c>
      <c r="L159" s="166">
        <v>41</v>
      </c>
      <c r="M159" s="166">
        <v>334</v>
      </c>
      <c r="N159" s="166">
        <v>462</v>
      </c>
      <c r="O159" s="166">
        <v>327</v>
      </c>
      <c r="P159" s="166">
        <v>211</v>
      </c>
      <c r="Q159" s="167">
        <f t="shared" si="115"/>
        <v>-0.35474006116207946</v>
      </c>
      <c r="R159" s="167">
        <f t="shared" si="113"/>
        <v>1.0584086049121195E-4</v>
      </c>
      <c r="S159" s="166">
        <v>277</v>
      </c>
      <c r="T159" s="166">
        <v>394</v>
      </c>
      <c r="U159" s="166">
        <v>511</v>
      </c>
      <c r="V159" s="166">
        <v>373</v>
      </c>
      <c r="W159" s="166">
        <v>276</v>
      </c>
      <c r="X159" s="167">
        <f t="shared" si="116"/>
        <v>-0.26005361930294901</v>
      </c>
      <c r="Y159" s="167">
        <f t="shared" si="117"/>
        <v>1.134613226383704E-4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948</v>
      </c>
      <c r="E160" s="171">
        <f t="shared" si="119"/>
        <v>2554</v>
      </c>
      <c r="F160" s="171">
        <f t="shared" si="119"/>
        <v>2297</v>
      </c>
      <c r="G160" s="171">
        <f t="shared" si="119"/>
        <v>3949</v>
      </c>
      <c r="H160" s="171">
        <f t="shared" si="119"/>
        <v>4151</v>
      </c>
      <c r="I160" s="172">
        <f t="shared" si="114"/>
        <v>5.1152190427956379E-2</v>
      </c>
      <c r="J160" s="172">
        <f t="shared" si="111"/>
        <v>9.455839339571925E-3</v>
      </c>
      <c r="K160" s="171">
        <f t="shared" ref="K160:P160" si="120">K152-SUM(K153:K159)</f>
        <v>1893</v>
      </c>
      <c r="L160" s="171">
        <f t="shared" si="120"/>
        <v>2380</v>
      </c>
      <c r="M160" s="171">
        <f t="shared" si="120"/>
        <v>2824</v>
      </c>
      <c r="N160" s="171">
        <f t="shared" si="120"/>
        <v>4007</v>
      </c>
      <c r="O160" s="171">
        <f t="shared" si="120"/>
        <v>4918</v>
      </c>
      <c r="P160" s="171">
        <f t="shared" si="120"/>
        <v>4338</v>
      </c>
      <c r="Q160" s="172">
        <f t="shared" si="115"/>
        <v>-0.11793411956079702</v>
      </c>
      <c r="R160" s="172">
        <f t="shared" si="113"/>
        <v>2.1760078332269074E-3</v>
      </c>
      <c r="S160" s="171">
        <f>S152-SUM(S153:S159)</f>
        <v>2606</v>
      </c>
      <c r="T160" s="171">
        <f>T152-SUM(T153:T159)</f>
        <v>5378</v>
      </c>
      <c r="U160" s="171">
        <f>U152-SUM(U153:U159)</f>
        <v>6304</v>
      </c>
      <c r="V160" s="171">
        <f>V152-SUM(V153:V159)</f>
        <v>8867</v>
      </c>
      <c r="W160" s="171">
        <f>W152-SUM(W153:W159)</f>
        <v>8489</v>
      </c>
      <c r="X160" s="172">
        <f t="shared" si="116"/>
        <v>-4.2629976316679863E-2</v>
      </c>
      <c r="Y160" s="172">
        <f t="shared" si="117"/>
        <v>3.4897578546272691E-3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6B158-8186-47A8-9802-FB5C7CB9901D}">
  <sheetPr>
    <tabColor theme="7" tint="0.79998168889431442"/>
    <pageSetUpPr fitToPage="1"/>
  </sheetPr>
  <dimension ref="A1:Z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21DD2-1ED9-4B92-9AAF-D69133F3DFB3}">
  <sheetPr>
    <tabColor theme="8" tint="0.59999389629810485"/>
  </sheetPr>
  <dimension ref="A4:L77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227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2" x14ac:dyDescent="0.25">
      <c r="B7" s="296" t="s">
        <v>53</v>
      </c>
      <c r="C7" s="291" t="s">
        <v>8</v>
      </c>
      <c r="D7" s="15" t="s">
        <v>32</v>
      </c>
      <c r="E7" s="16">
        <v>14398</v>
      </c>
      <c r="F7" s="16">
        <v>18083</v>
      </c>
      <c r="G7" s="16">
        <v>16810</v>
      </c>
      <c r="H7" s="16">
        <v>21632</v>
      </c>
      <c r="I7" s="16">
        <v>23873</v>
      </c>
      <c r="J7" s="17">
        <f>I7/H7-1</f>
        <v>0.10359652366863914</v>
      </c>
      <c r="K7" s="16">
        <f>I7-H7</f>
        <v>2241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14398</v>
      </c>
      <c r="F8" s="20">
        <v>18083</v>
      </c>
      <c r="G8" s="20">
        <v>16810</v>
      </c>
      <c r="H8" s="20">
        <v>21632</v>
      </c>
      <c r="I8" s="20">
        <v>23873</v>
      </c>
      <c r="J8" s="21">
        <f t="shared" ref="J8:J20" si="0">I8/H8-1</f>
        <v>0.10359652366863914</v>
      </c>
      <c r="K8" s="20">
        <f t="shared" ref="K8:K17" si="1">I8-H8</f>
        <v>2241</v>
      </c>
      <c r="L8" s="22">
        <f>I8/$I$7</f>
        <v>1</v>
      </c>
    </row>
    <row r="9" spans="2:12" x14ac:dyDescent="0.25">
      <c r="B9" s="284"/>
      <c r="C9" s="287"/>
      <c r="D9" s="23" t="s">
        <v>34</v>
      </c>
      <c r="E9" s="24" t="s">
        <v>233</v>
      </c>
      <c r="F9" s="24" t="s">
        <v>233</v>
      </c>
      <c r="G9" s="24" t="s">
        <v>233</v>
      </c>
      <c r="H9" s="24" t="s">
        <v>233</v>
      </c>
      <c r="I9" s="24" t="s">
        <v>233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4"/>
      <c r="C10" s="288" t="s">
        <v>35</v>
      </c>
      <c r="D10" s="26" t="s">
        <v>32</v>
      </c>
      <c r="E10" s="27">
        <v>14859</v>
      </c>
      <c r="F10" s="27">
        <v>18761</v>
      </c>
      <c r="G10" s="27">
        <v>17627</v>
      </c>
      <c r="H10" s="27">
        <v>22231</v>
      </c>
      <c r="I10" s="27">
        <v>24531</v>
      </c>
      <c r="J10" s="28">
        <f t="shared" si="0"/>
        <v>0.10345913364221127</v>
      </c>
      <c r="K10" s="27">
        <f t="shared" si="1"/>
        <v>2300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14859</v>
      </c>
      <c r="F11" s="29">
        <v>18761</v>
      </c>
      <c r="G11" s="29">
        <v>17627</v>
      </c>
      <c r="H11" s="29">
        <v>22231</v>
      </c>
      <c r="I11" s="29">
        <v>24531</v>
      </c>
      <c r="J11" s="30">
        <f t="shared" si="0"/>
        <v>0.10345913364221127</v>
      </c>
      <c r="K11" s="29">
        <f t="shared" si="1"/>
        <v>2300</v>
      </c>
      <c r="L11" s="31">
        <f>I11/$I$10</f>
        <v>1</v>
      </c>
    </row>
    <row r="12" spans="2:12" x14ac:dyDescent="0.25">
      <c r="B12" s="284"/>
      <c r="C12" s="290"/>
      <c r="D12" s="32" t="s">
        <v>34</v>
      </c>
      <c r="E12" s="33" t="s">
        <v>233</v>
      </c>
      <c r="F12" s="33" t="s">
        <v>233</v>
      </c>
      <c r="G12" s="33" t="s">
        <v>233</v>
      </c>
      <c r="H12" s="33" t="s">
        <v>233</v>
      </c>
      <c r="I12" s="33" t="s">
        <v>233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4"/>
      <c r="C13" s="291" t="s">
        <v>21</v>
      </c>
      <c r="D13" s="15" t="s">
        <v>32</v>
      </c>
      <c r="E13" s="16">
        <v>31224</v>
      </c>
      <c r="F13" s="16">
        <v>43286</v>
      </c>
      <c r="G13" s="16">
        <v>40407</v>
      </c>
      <c r="H13" s="16">
        <v>45242</v>
      </c>
      <c r="I13" s="16">
        <v>49837</v>
      </c>
      <c r="J13" s="17">
        <f t="shared" si="0"/>
        <v>0.10156491755448482</v>
      </c>
      <c r="K13" s="16">
        <f t="shared" si="1"/>
        <v>4595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31224</v>
      </c>
      <c r="F14" s="20">
        <v>43286</v>
      </c>
      <c r="G14" s="20">
        <v>40407</v>
      </c>
      <c r="H14" s="20">
        <v>45242</v>
      </c>
      <c r="I14" s="20">
        <v>49837</v>
      </c>
      <c r="J14" s="21">
        <f t="shared" si="0"/>
        <v>0.10156491755448482</v>
      </c>
      <c r="K14" s="20">
        <f t="shared" si="1"/>
        <v>4595</v>
      </c>
      <c r="L14" s="22">
        <f>I14/$I$13</f>
        <v>1</v>
      </c>
    </row>
    <row r="15" spans="2:12" x14ac:dyDescent="0.25">
      <c r="B15" s="284"/>
      <c r="C15" s="287"/>
      <c r="D15" s="23" t="s">
        <v>34</v>
      </c>
      <c r="E15" s="24" t="s">
        <v>233</v>
      </c>
      <c r="F15" s="24" t="s">
        <v>233</v>
      </c>
      <c r="G15" s="24" t="s">
        <v>233</v>
      </c>
      <c r="H15" s="24" t="s">
        <v>233</v>
      </c>
      <c r="I15" s="24" t="s">
        <v>233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4"/>
      <c r="C16" s="288" t="s">
        <v>22</v>
      </c>
      <c r="D16" s="26" t="s">
        <v>32</v>
      </c>
      <c r="E16" s="35">
        <v>2.1686345325739684</v>
      </c>
      <c r="F16" s="35">
        <v>2.3937399767737655</v>
      </c>
      <c r="G16" s="35">
        <v>2.4037477691850091</v>
      </c>
      <c r="H16" s="35">
        <v>2.0914386094674557</v>
      </c>
      <c r="I16" s="35">
        <v>2.0875884890880911</v>
      </c>
      <c r="J16" s="36">
        <f t="shared" si="0"/>
        <v>-1.8408957173956519E-3</v>
      </c>
      <c r="K16" s="37">
        <f t="shared" si="1"/>
        <v>-3.8501203793646077E-3</v>
      </c>
      <c r="L16" s="38"/>
    </row>
    <row r="17" spans="2:12" x14ac:dyDescent="0.25">
      <c r="B17" s="284"/>
      <c r="C17" s="289"/>
      <c r="D17" s="4" t="s">
        <v>33</v>
      </c>
      <c r="E17" s="39">
        <f>E14/E8</f>
        <v>2.1686345325739684</v>
      </c>
      <c r="F17" s="39">
        <f t="shared" ref="F17:I17" si="2">F14/F8</f>
        <v>2.3937399767737655</v>
      </c>
      <c r="G17" s="39">
        <f t="shared" si="2"/>
        <v>2.4037477691850091</v>
      </c>
      <c r="H17" s="39">
        <f t="shared" si="2"/>
        <v>2.0914386094674557</v>
      </c>
      <c r="I17" s="39">
        <f t="shared" si="2"/>
        <v>2.0875884890880911</v>
      </c>
      <c r="J17" s="40">
        <f t="shared" si="0"/>
        <v>-1.8408957173956519E-3</v>
      </c>
      <c r="K17" s="41">
        <f t="shared" si="1"/>
        <v>-3.8501203793646077E-3</v>
      </c>
      <c r="L17" s="42"/>
    </row>
    <row r="18" spans="2:12" x14ac:dyDescent="0.25">
      <c r="B18" s="284"/>
      <c r="C18" s="290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0.42359999999999998</v>
      </c>
      <c r="F19" s="18">
        <v>0.52890000000000004</v>
      </c>
      <c r="G19" s="18">
        <v>0.49259999999999998</v>
      </c>
      <c r="H19" s="18">
        <v>0.52629999999999999</v>
      </c>
      <c r="I19" s="18">
        <v>0.60099999999999998</v>
      </c>
      <c r="J19" s="17">
        <f t="shared" si="0"/>
        <v>0.14193425802774073</v>
      </c>
      <c r="K19" s="44">
        <f>(I19-H19)*100</f>
        <v>7.4699999999999989</v>
      </c>
      <c r="L19" s="18"/>
    </row>
    <row r="20" spans="2:12" x14ac:dyDescent="0.25">
      <c r="B20" s="284"/>
      <c r="C20" s="293"/>
      <c r="D20" s="19" t="s">
        <v>33</v>
      </c>
      <c r="E20" s="22">
        <v>0.42359999999999998</v>
      </c>
      <c r="F20" s="22">
        <v>0.52890000000000004</v>
      </c>
      <c r="G20" s="22">
        <v>0.49259999999999998</v>
      </c>
      <c r="H20" s="22">
        <v>0.52629999999999999</v>
      </c>
      <c r="I20" s="22">
        <v>0.60099999999999998</v>
      </c>
      <c r="J20" s="21">
        <f t="shared" si="0"/>
        <v>0.14193425802774073</v>
      </c>
      <c r="K20" s="46">
        <f>(I20-H20)*100</f>
        <v>7.4699999999999989</v>
      </c>
      <c r="L20" s="22"/>
    </row>
    <row r="21" spans="2:12" x14ac:dyDescent="0.25">
      <c r="B21" s="284"/>
      <c r="C21" s="294"/>
      <c r="D21" s="23" t="s">
        <v>34</v>
      </c>
      <c r="E21" s="25" t="s">
        <v>233</v>
      </c>
      <c r="F21" s="25" t="s">
        <v>233</v>
      </c>
      <c r="G21" s="25" t="s">
        <v>233</v>
      </c>
      <c r="H21" s="25" t="s">
        <v>233</v>
      </c>
      <c r="I21" s="25" t="s">
        <v>233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2378</v>
      </c>
      <c r="F22" s="27">
        <v>2640</v>
      </c>
      <c r="G22" s="27">
        <v>2646</v>
      </c>
      <c r="H22" s="27">
        <v>2773</v>
      </c>
      <c r="I22" s="27">
        <v>2675</v>
      </c>
      <c r="J22" s="36">
        <f>I22/H22-1</f>
        <v>-3.5340786152181725E-2</v>
      </c>
      <c r="K22" s="27">
        <f>I22-H22</f>
        <v>-98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2378</v>
      </c>
      <c r="F23" s="29">
        <v>2640</v>
      </c>
      <c r="G23" s="29">
        <v>2646</v>
      </c>
      <c r="H23" s="29">
        <v>2773</v>
      </c>
      <c r="I23" s="29">
        <v>2675</v>
      </c>
      <c r="J23" s="40">
        <f>I23/H23-1</f>
        <v>-3.5340786152181725E-2</v>
      </c>
      <c r="K23" s="29">
        <f>I23-H23</f>
        <v>-98</v>
      </c>
      <c r="L23" s="42">
        <f>I23/$I$22</f>
        <v>1</v>
      </c>
    </row>
    <row r="24" spans="2:12" x14ac:dyDescent="0.25">
      <c r="B24" s="285"/>
      <c r="C24" s="298"/>
      <c r="D24" s="32" t="s">
        <v>34</v>
      </c>
      <c r="E24" s="33" t="s">
        <v>233</v>
      </c>
      <c r="F24" s="33" t="s">
        <v>233</v>
      </c>
      <c r="G24" s="33" t="s">
        <v>233</v>
      </c>
      <c r="H24" s="33" t="s">
        <v>233</v>
      </c>
      <c r="I24" s="33" t="s">
        <v>233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227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234</v>
      </c>
      <c r="F31" s="13" t="s">
        <v>235</v>
      </c>
      <c r="G31" s="13" t="s">
        <v>236</v>
      </c>
      <c r="H31" s="13" t="s">
        <v>237</v>
      </c>
      <c r="I31" s="13" t="s">
        <v>238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julio 2025</v>
      </c>
    </row>
    <row r="32" spans="2:12" ht="15" customHeight="1" x14ac:dyDescent="0.25">
      <c r="B32" s="296" t="s">
        <v>53</v>
      </c>
      <c r="C32" s="291" t="s">
        <v>8</v>
      </c>
      <c r="D32" s="15" t="s">
        <v>32</v>
      </c>
      <c r="E32" s="50">
        <v>73201</v>
      </c>
      <c r="F32" s="50">
        <v>122504</v>
      </c>
      <c r="G32" s="50">
        <v>143386</v>
      </c>
      <c r="H32" s="50">
        <v>147042</v>
      </c>
      <c r="I32" s="50">
        <v>164634</v>
      </c>
      <c r="J32" s="17">
        <f>I32/H32-1</f>
        <v>0.11963928673440249</v>
      </c>
      <c r="K32" s="16">
        <f>I32-H32</f>
        <v>17592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73201</v>
      </c>
      <c r="F33" s="51">
        <v>122504</v>
      </c>
      <c r="G33" s="51">
        <v>143386</v>
      </c>
      <c r="H33" s="51">
        <v>147042</v>
      </c>
      <c r="I33" s="51">
        <v>164634</v>
      </c>
      <c r="J33" s="21">
        <f t="shared" ref="J33:J45" si="4">I33/H33-1</f>
        <v>0.11963928673440249</v>
      </c>
      <c r="K33" s="20">
        <f t="shared" ref="K33:K42" si="5">I33-H33</f>
        <v>17592</v>
      </c>
      <c r="L33" s="22">
        <f>I33/$I$32</f>
        <v>1</v>
      </c>
    </row>
    <row r="34" spans="1:12" x14ac:dyDescent="0.25">
      <c r="B34" s="284"/>
      <c r="C34" s="287"/>
      <c r="D34" s="23" t="s">
        <v>34</v>
      </c>
      <c r="E34" s="24" t="s">
        <v>233</v>
      </c>
      <c r="F34" s="24" t="s">
        <v>233</v>
      </c>
      <c r="G34" s="24" t="s">
        <v>233</v>
      </c>
      <c r="H34" s="24" t="s">
        <v>233</v>
      </c>
      <c r="I34" s="24" t="s">
        <v>233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4"/>
      <c r="C35" s="288" t="s">
        <v>35</v>
      </c>
      <c r="D35" s="26" t="s">
        <v>32</v>
      </c>
      <c r="E35" s="52">
        <v>75280</v>
      </c>
      <c r="F35" s="52">
        <v>128348</v>
      </c>
      <c r="G35" s="52">
        <v>149684</v>
      </c>
      <c r="H35" s="52">
        <v>153587</v>
      </c>
      <c r="I35" s="52">
        <v>171430</v>
      </c>
      <c r="J35" s="28">
        <f t="shared" si="4"/>
        <v>0.11617519711954793</v>
      </c>
      <c r="K35" s="27">
        <f t="shared" si="5"/>
        <v>17843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75280</v>
      </c>
      <c r="F36" s="53">
        <v>128348</v>
      </c>
      <c r="G36" s="53">
        <v>149684</v>
      </c>
      <c r="H36" s="53">
        <v>153587</v>
      </c>
      <c r="I36" s="53">
        <v>171430</v>
      </c>
      <c r="J36" s="30">
        <f t="shared" si="4"/>
        <v>0.11617519711954793</v>
      </c>
      <c r="K36" s="29">
        <f t="shared" si="5"/>
        <v>17843</v>
      </c>
      <c r="L36" s="31">
        <f>I36/$I$35</f>
        <v>1</v>
      </c>
    </row>
    <row r="37" spans="1:12" x14ac:dyDescent="0.25">
      <c r="B37" s="284"/>
      <c r="C37" s="290"/>
      <c r="D37" s="32" t="s">
        <v>34</v>
      </c>
      <c r="E37" s="33" t="s">
        <v>233</v>
      </c>
      <c r="F37" s="33" t="s">
        <v>233</v>
      </c>
      <c r="G37" s="33" t="s">
        <v>233</v>
      </c>
      <c r="H37" s="33" t="s">
        <v>233</v>
      </c>
      <c r="I37" s="33" t="s">
        <v>233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4"/>
      <c r="C38" s="291" t="s">
        <v>21</v>
      </c>
      <c r="D38" s="15" t="s">
        <v>32</v>
      </c>
      <c r="E38" s="50">
        <v>148140</v>
      </c>
      <c r="F38" s="50">
        <v>301230</v>
      </c>
      <c r="G38" s="50">
        <v>334500</v>
      </c>
      <c r="H38" s="50">
        <v>347016</v>
      </c>
      <c r="I38" s="50">
        <v>351506</v>
      </c>
      <c r="J38" s="17">
        <f t="shared" si="4"/>
        <v>1.293888466237858E-2</v>
      </c>
      <c r="K38" s="16">
        <f t="shared" si="5"/>
        <v>4490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148140</v>
      </c>
      <c r="F39" s="51">
        <v>301230</v>
      </c>
      <c r="G39" s="51">
        <v>334500</v>
      </c>
      <c r="H39" s="51">
        <v>347016</v>
      </c>
      <c r="I39" s="51">
        <v>351506</v>
      </c>
      <c r="J39" s="21">
        <f t="shared" si="4"/>
        <v>1.293888466237858E-2</v>
      </c>
      <c r="K39" s="20">
        <f t="shared" si="5"/>
        <v>4490</v>
      </c>
      <c r="L39" s="22">
        <f>I39/$I$38</f>
        <v>1</v>
      </c>
    </row>
    <row r="40" spans="1:12" x14ac:dyDescent="0.25">
      <c r="B40" s="284"/>
      <c r="C40" s="287"/>
      <c r="D40" s="23" t="s">
        <v>34</v>
      </c>
      <c r="E40" s="24" t="s">
        <v>233</v>
      </c>
      <c r="F40" s="24" t="s">
        <v>233</v>
      </c>
      <c r="G40" s="24" t="s">
        <v>233</v>
      </c>
      <c r="H40" s="24" t="s">
        <v>233</v>
      </c>
      <c r="I40" s="24" t="s">
        <v>233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4"/>
      <c r="C41" s="288" t="s">
        <v>22</v>
      </c>
      <c r="D41" s="26" t="s">
        <v>32</v>
      </c>
      <c r="E41" s="54">
        <v>2.0237428450431003</v>
      </c>
      <c r="F41" s="54">
        <v>2.4589401162411022</v>
      </c>
      <c r="G41" s="54">
        <v>2.3328637384402939</v>
      </c>
      <c r="H41" s="54">
        <v>2.3599787815726119</v>
      </c>
      <c r="I41" s="54">
        <v>2.1350753793262629</v>
      </c>
      <c r="J41" s="36">
        <f t="shared" si="4"/>
        <v>-9.5298908618356659E-2</v>
      </c>
      <c r="K41" s="37">
        <f t="shared" si="5"/>
        <v>-0.22490340224634897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2.0237428450431003</v>
      </c>
      <c r="F42" s="55">
        <f t="shared" si="6"/>
        <v>2.4589401162411022</v>
      </c>
      <c r="G42" s="55">
        <f t="shared" si="6"/>
        <v>2.3328637384402939</v>
      </c>
      <c r="H42" s="55">
        <f t="shared" si="6"/>
        <v>2.3599787815726119</v>
      </c>
      <c r="I42" s="55">
        <f t="shared" si="6"/>
        <v>2.1350753793262629</v>
      </c>
      <c r="J42" s="40">
        <f t="shared" si="4"/>
        <v>-9.5298908618356659E-2</v>
      </c>
      <c r="K42" s="41">
        <f t="shared" si="5"/>
        <v>-0.22490340224634897</v>
      </c>
      <c r="L42" s="42"/>
    </row>
    <row r="43" spans="1:12" x14ac:dyDescent="0.25">
      <c r="B43" s="284"/>
      <c r="C43" s="290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0.32454743225450267</v>
      </c>
      <c r="F44" s="58">
        <v>0.54580441057363549</v>
      </c>
      <c r="G44" s="58">
        <v>0.56318440795765257</v>
      </c>
      <c r="H44" s="58">
        <v>0.58773237222914743</v>
      </c>
      <c r="I44" s="58">
        <v>0.61904040688664097</v>
      </c>
      <c r="J44" s="58">
        <f t="shared" si="4"/>
        <v>5.3269202339065735E-2</v>
      </c>
      <c r="K44" s="44">
        <f>(I44-H44)*100</f>
        <v>3.1308034657493544</v>
      </c>
      <c r="L44" s="18"/>
    </row>
    <row r="45" spans="1:12" x14ac:dyDescent="0.25">
      <c r="B45" s="284"/>
      <c r="C45" s="293"/>
      <c r="D45" s="19" t="s">
        <v>33</v>
      </c>
      <c r="E45" s="59">
        <v>0.32454743225450267</v>
      </c>
      <c r="F45" s="59">
        <v>0.54580441057363549</v>
      </c>
      <c r="G45" s="59">
        <v>0.56318440795765257</v>
      </c>
      <c r="H45" s="59">
        <v>0.58773237222914743</v>
      </c>
      <c r="I45" s="59">
        <v>0.61904040688664097</v>
      </c>
      <c r="J45" s="59">
        <f t="shared" si="4"/>
        <v>5.3269202339065735E-2</v>
      </c>
      <c r="K45" s="46">
        <f>(I45-H45)*100</f>
        <v>3.1308034657493544</v>
      </c>
      <c r="L45" s="22"/>
    </row>
    <row r="46" spans="1:12" x14ac:dyDescent="0.25">
      <c r="B46" s="284"/>
      <c r="C46" s="294"/>
      <c r="D46" s="23" t="s">
        <v>34</v>
      </c>
      <c r="E46" s="60" t="s">
        <v>233</v>
      </c>
      <c r="F46" s="60" t="s">
        <v>233</v>
      </c>
      <c r="G46" s="60" t="s">
        <v>233</v>
      </c>
      <c r="H46" s="60" t="s">
        <v>233</v>
      </c>
      <c r="I46" s="60" t="s">
        <v>233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2148.2857142857142</v>
      </c>
      <c r="F49" s="52">
        <v>2602.4285714285716</v>
      </c>
      <c r="G49" s="52">
        <v>2802</v>
      </c>
      <c r="H49" s="52">
        <v>2772</v>
      </c>
      <c r="I49" s="52">
        <v>2678.4285714285716</v>
      </c>
      <c r="J49" s="36">
        <f>I49/H49-1</f>
        <v>-3.3755926613069476E-2</v>
      </c>
      <c r="K49" s="27">
        <f>I49-H49</f>
        <v>-93.571428571428442</v>
      </c>
      <c r="L49" s="38">
        <f>I49/$I$22</f>
        <v>1.0012817089452604</v>
      </c>
    </row>
    <row r="50" spans="2:12" x14ac:dyDescent="0.25">
      <c r="B50" s="284"/>
      <c r="C50" s="289"/>
      <c r="D50" s="4" t="s">
        <v>33</v>
      </c>
      <c r="E50" s="53">
        <v>2148.2857142857142</v>
      </c>
      <c r="F50" s="53">
        <v>2602.4285714285716</v>
      </c>
      <c r="G50" s="53">
        <v>2802</v>
      </c>
      <c r="H50" s="53">
        <v>2772</v>
      </c>
      <c r="I50" s="53">
        <v>2678.4285714285716</v>
      </c>
      <c r="J50" s="40">
        <f>I50/H50-1</f>
        <v>-3.3755926613069476E-2</v>
      </c>
      <c r="K50" s="29">
        <f>I50-H50</f>
        <v>-93.571428571428442</v>
      </c>
      <c r="L50" s="42">
        <f>I50/$I$22</f>
        <v>1.0012817089452604</v>
      </c>
    </row>
    <row r="51" spans="2:12" x14ac:dyDescent="0.25">
      <c r="B51" s="285"/>
      <c r="C51" s="290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227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103516</v>
      </c>
      <c r="F59" s="51">
        <v>164258</v>
      </c>
      <c r="G59" s="51">
        <v>229131</v>
      </c>
      <c r="H59" s="51">
        <v>239109</v>
      </c>
      <c r="I59" s="51">
        <v>250871</v>
      </c>
      <c r="J59" s="21">
        <f t="shared" ref="J59:J74" si="8">I59/H59-1</f>
        <v>4.9190954752853289E-2</v>
      </c>
      <c r="K59" s="20">
        <f t="shared" ref="K59:K74" si="9">I59-H59</f>
        <v>11762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 t="s">
        <v>233</v>
      </c>
      <c r="F60" s="24" t="s">
        <v>233</v>
      </c>
      <c r="G60" s="24" t="s">
        <v>233</v>
      </c>
      <c r="H60" s="24" t="s">
        <v>233</v>
      </c>
      <c r="I60" s="24" t="s">
        <v>233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103516</v>
      </c>
      <c r="F61" s="52">
        <v>164258</v>
      </c>
      <c r="G61" s="52">
        <v>229131</v>
      </c>
      <c r="H61" s="52">
        <v>239109</v>
      </c>
      <c r="I61" s="52">
        <v>250871</v>
      </c>
      <c r="J61" s="36">
        <f t="shared" si="8"/>
        <v>4.9190954752853289E-2</v>
      </c>
      <c r="K61" s="52">
        <f t="shared" si="9"/>
        <v>11762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103516</v>
      </c>
      <c r="F62" s="53">
        <v>164258</v>
      </c>
      <c r="G62" s="53">
        <v>229131</v>
      </c>
      <c r="H62" s="53">
        <v>239109</v>
      </c>
      <c r="I62" s="53">
        <v>250871</v>
      </c>
      <c r="J62" s="40">
        <f t="shared" si="8"/>
        <v>4.9190954752853289E-2</v>
      </c>
      <c r="K62" s="53">
        <f t="shared" si="9"/>
        <v>11762</v>
      </c>
      <c r="L62" s="40">
        <f t="shared" ref="L62" si="10">I62/$I$61</f>
        <v>1</v>
      </c>
    </row>
    <row r="63" spans="2:12" x14ac:dyDescent="0.25">
      <c r="B63" s="284"/>
      <c r="C63" s="290"/>
      <c r="D63" s="32" t="s">
        <v>34</v>
      </c>
      <c r="E63" s="33" t="s">
        <v>233</v>
      </c>
      <c r="F63" s="33" t="s">
        <v>233</v>
      </c>
      <c r="G63" s="33" t="s">
        <v>233</v>
      </c>
      <c r="H63" s="33" t="s">
        <v>233</v>
      </c>
      <c r="I63" s="33" t="s">
        <v>233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84"/>
      <c r="C64" s="291" t="s">
        <v>21</v>
      </c>
      <c r="D64" s="15" t="s">
        <v>32</v>
      </c>
      <c r="E64" s="50">
        <v>216673</v>
      </c>
      <c r="F64" s="50">
        <v>359169</v>
      </c>
      <c r="G64" s="50">
        <v>543499</v>
      </c>
      <c r="H64" s="50">
        <v>576462</v>
      </c>
      <c r="I64" s="50">
        <v>584273</v>
      </c>
      <c r="J64" s="17">
        <f t="shared" si="8"/>
        <v>1.3549895743344642E-2</v>
      </c>
      <c r="K64" s="16">
        <f t="shared" si="9"/>
        <v>7811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216673</v>
      </c>
      <c r="F65" s="51">
        <v>359169</v>
      </c>
      <c r="G65" s="51">
        <v>543499</v>
      </c>
      <c r="H65" s="51">
        <v>576462</v>
      </c>
      <c r="I65" s="51">
        <v>584273</v>
      </c>
      <c r="J65" s="21">
        <f t="shared" si="8"/>
        <v>1.3549895743344642E-2</v>
      </c>
      <c r="K65" s="20">
        <f t="shared" si="9"/>
        <v>7811</v>
      </c>
      <c r="L65" s="21">
        <f t="shared" ref="L65" si="11">I65/$I$64</f>
        <v>1</v>
      </c>
    </row>
    <row r="66" spans="2:12" x14ac:dyDescent="0.25">
      <c r="B66" s="284"/>
      <c r="C66" s="287"/>
      <c r="D66" s="23" t="s">
        <v>34</v>
      </c>
      <c r="E66" s="24" t="s">
        <v>233</v>
      </c>
      <c r="F66" s="24" t="s">
        <v>233</v>
      </c>
      <c r="G66" s="24" t="s">
        <v>233</v>
      </c>
      <c r="H66" s="24" t="s">
        <v>233</v>
      </c>
      <c r="I66" s="24" t="s">
        <v>233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84"/>
      <c r="C67" s="288" t="s">
        <v>22</v>
      </c>
      <c r="D67" s="26" t="s">
        <v>32</v>
      </c>
      <c r="E67" s="54">
        <v>2.0931353607171839</v>
      </c>
      <c r="F67" s="54">
        <v>2.1866149593931499</v>
      </c>
      <c r="G67" s="54">
        <v>2.3720011696365835</v>
      </c>
      <c r="H67" s="54">
        <v>2.410875374829053</v>
      </c>
      <c r="I67" s="54">
        <v>2.328977841201255</v>
      </c>
      <c r="J67" s="36">
        <f t="shared" si="8"/>
        <v>-3.3970040294432513E-2</v>
      </c>
      <c r="K67" s="37">
        <f t="shared" si="9"/>
        <v>-8.1897533627798058E-2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2.0931353607171839</v>
      </c>
      <c r="F68" s="55">
        <f t="shared" si="12"/>
        <v>2.1866149593931499</v>
      </c>
      <c r="G68" s="55">
        <f t="shared" si="12"/>
        <v>2.3720011696365835</v>
      </c>
      <c r="H68" s="55">
        <f t="shared" si="12"/>
        <v>2.410875374829053</v>
      </c>
      <c r="I68" s="55">
        <f t="shared" si="12"/>
        <v>2.328977841201255</v>
      </c>
      <c r="J68" s="40">
        <f t="shared" si="8"/>
        <v>-3.3970040294432513E-2</v>
      </c>
      <c r="K68" s="41">
        <f t="shared" si="9"/>
        <v>-8.1897533627798058E-2</v>
      </c>
      <c r="L68" s="40"/>
    </row>
    <row r="69" spans="2:12" x14ac:dyDescent="0.25">
      <c r="B69" s="284"/>
      <c r="C69" s="290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4"/>
      <c r="C70" s="292" t="s">
        <v>36</v>
      </c>
      <c r="D70" s="15" t="s">
        <v>32</v>
      </c>
      <c r="E70" s="58">
        <v>0.43917828766012645</v>
      </c>
      <c r="F70" s="58">
        <v>0.43287194104141685</v>
      </c>
      <c r="G70" s="58">
        <v>0.55540181632567553</v>
      </c>
      <c r="H70" s="58">
        <v>0.56942335787332776</v>
      </c>
      <c r="I70" s="58">
        <v>0.58812285219043858</v>
      </c>
      <c r="J70" s="58">
        <f t="shared" si="8"/>
        <v>3.283935240547442E-2</v>
      </c>
      <c r="K70" s="44">
        <f t="shared" si="9"/>
        <v>1.8699494317110821E-2</v>
      </c>
      <c r="L70" s="17"/>
    </row>
    <row r="71" spans="2:12" x14ac:dyDescent="0.25">
      <c r="B71" s="284"/>
      <c r="C71" s="293"/>
      <c r="D71" s="19" t="s">
        <v>33</v>
      </c>
      <c r="E71" s="59">
        <v>0.43917828766012645</v>
      </c>
      <c r="F71" s="59">
        <v>0.43287194104141685</v>
      </c>
      <c r="G71" s="59">
        <v>0.55540181632567553</v>
      </c>
      <c r="H71" s="59">
        <v>0.56942335787332776</v>
      </c>
      <c r="I71" s="59">
        <v>0.58812285219043858</v>
      </c>
      <c r="J71" s="59">
        <f t="shared" si="8"/>
        <v>3.283935240547442E-2</v>
      </c>
      <c r="K71" s="46">
        <f t="shared" si="9"/>
        <v>1.8699494317110821E-2</v>
      </c>
      <c r="L71" s="21"/>
    </row>
    <row r="72" spans="2:12" x14ac:dyDescent="0.25">
      <c r="B72" s="284"/>
      <c r="C72" s="294"/>
      <c r="D72" s="23" t="s">
        <v>34</v>
      </c>
      <c r="E72" s="60" t="s">
        <v>233</v>
      </c>
      <c r="F72" s="60" t="s">
        <v>233</v>
      </c>
      <c r="G72" s="60" t="s">
        <v>233</v>
      </c>
      <c r="H72" s="60" t="s">
        <v>233</v>
      </c>
      <c r="I72" s="60" t="s">
        <v>233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4"/>
      <c r="C73" s="295" t="s">
        <v>41</v>
      </c>
      <c r="D73" s="26" t="s">
        <v>32</v>
      </c>
      <c r="E73" s="52">
        <v>1526</v>
      </c>
      <c r="F73" s="52">
        <v>2270</v>
      </c>
      <c r="G73" s="52">
        <v>2680</v>
      </c>
      <c r="H73" s="52">
        <v>2774</v>
      </c>
      <c r="I73" s="52">
        <v>2714</v>
      </c>
      <c r="J73" s="36">
        <f t="shared" si="8"/>
        <v>-2.1629416005767843E-2</v>
      </c>
      <c r="K73" s="27">
        <f t="shared" si="9"/>
        <v>-60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1526</v>
      </c>
      <c r="F74" s="53">
        <v>2270</v>
      </c>
      <c r="G74" s="53">
        <v>2680</v>
      </c>
      <c r="H74" s="53">
        <v>2774</v>
      </c>
      <c r="I74" s="53">
        <v>2714</v>
      </c>
      <c r="J74" s="40">
        <f t="shared" si="8"/>
        <v>-2.1629416005767843E-2</v>
      </c>
      <c r="K74" s="29">
        <f t="shared" si="9"/>
        <v>-60</v>
      </c>
      <c r="L74" s="40">
        <f t="shared" ref="L74" si="14">I74/$I$73</f>
        <v>1</v>
      </c>
    </row>
    <row r="75" spans="2:12" x14ac:dyDescent="0.25">
      <c r="B75" s="285"/>
      <c r="C75" s="290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8911A-C770-4F28-919F-135877BFB756}">
  <sheetPr>
    <tabColor rgb="FFFFC00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31175-1196-467B-BC6B-E75180CFA971}">
  <sheetPr>
    <tabColor rgb="FFFFC000"/>
  </sheetPr>
  <dimension ref="A1:V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273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228</v>
      </c>
      <c r="D8" s="174" t="s">
        <v>229</v>
      </c>
      <c r="E8" s="174" t="s">
        <v>230</v>
      </c>
      <c r="F8" s="174" t="s">
        <v>231</v>
      </c>
      <c r="G8" s="174" t="s">
        <v>232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228</v>
      </c>
      <c r="M8" s="174" t="s">
        <v>229</v>
      </c>
      <c r="N8" s="174" t="s">
        <v>230</v>
      </c>
      <c r="O8" s="174" t="s">
        <v>231</v>
      </c>
      <c r="P8" s="174" t="s">
        <v>232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53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246325</v>
      </c>
      <c r="D10" s="178">
        <v>525893</v>
      </c>
      <c r="E10" s="178">
        <v>533489</v>
      </c>
      <c r="F10" s="178">
        <v>558529</v>
      </c>
      <c r="G10" s="178">
        <v>564894</v>
      </c>
      <c r="H10" s="179">
        <f t="shared" ref="H10:H22" si="0">IFERROR(G10/F10-1,"-")</f>
        <v>1.1396006295107286E-2</v>
      </c>
      <c r="I10" s="179">
        <f t="shared" ref="I10:I22" si="1">G10/G$10</f>
        <v>1</v>
      </c>
      <c r="K10" s="158" t="s">
        <v>70</v>
      </c>
      <c r="L10" s="178">
        <v>14859</v>
      </c>
      <c r="M10" s="178">
        <v>18761</v>
      </c>
      <c r="N10" s="178">
        <v>17627</v>
      </c>
      <c r="O10" s="178">
        <v>22231</v>
      </c>
      <c r="P10" s="178">
        <v>24531</v>
      </c>
      <c r="Q10" s="179">
        <f t="shared" ref="Q10:Q22" si="2">IFERROR(P10/O10-1,"-")</f>
        <v>0.10345913364221127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118375</v>
      </c>
      <c r="D11" s="162">
        <v>147620</v>
      </c>
      <c r="E11" s="162">
        <v>138535</v>
      </c>
      <c r="F11" s="162">
        <v>130850</v>
      </c>
      <c r="G11" s="162">
        <v>140642</v>
      </c>
      <c r="H11" s="163">
        <f t="shared" si="0"/>
        <v>7.4833779136415757E-2</v>
      </c>
      <c r="I11" s="163">
        <f t="shared" si="1"/>
        <v>0.24897060333443088</v>
      </c>
      <c r="J11" s="81"/>
      <c r="K11" s="161" t="s">
        <v>99</v>
      </c>
      <c r="L11" s="162">
        <v>10238</v>
      </c>
      <c r="M11" s="162">
        <v>12867</v>
      </c>
      <c r="N11" s="162">
        <v>12297</v>
      </c>
      <c r="O11" s="162">
        <v>16725</v>
      </c>
      <c r="P11" s="162">
        <v>18311</v>
      </c>
      <c r="Q11" s="163">
        <f t="shared" si="2"/>
        <v>9.4828101644245155E-2</v>
      </c>
      <c r="R11" s="163">
        <f t="shared" si="3"/>
        <v>0.74644327585504056</v>
      </c>
    </row>
    <row r="12" spans="1:18" x14ac:dyDescent="0.25">
      <c r="B12" s="165" t="s">
        <v>105</v>
      </c>
      <c r="C12" s="166">
        <v>53382</v>
      </c>
      <c r="D12" s="166">
        <v>67495</v>
      </c>
      <c r="E12" s="166">
        <v>62070</v>
      </c>
      <c r="F12" s="166">
        <v>56598</v>
      </c>
      <c r="G12" s="166">
        <v>58124</v>
      </c>
      <c r="H12" s="167">
        <f t="shared" si="0"/>
        <v>2.6962083465846831E-2</v>
      </c>
      <c r="I12" s="167">
        <f t="shared" si="1"/>
        <v>0.10289364022276745</v>
      </c>
      <c r="J12" s="81"/>
      <c r="K12" s="165" t="s">
        <v>105</v>
      </c>
      <c r="L12" s="166">
        <v>4713</v>
      </c>
      <c r="M12" s="166">
        <v>7496</v>
      </c>
      <c r="N12" s="166">
        <v>4739</v>
      </c>
      <c r="O12" s="166">
        <v>10068</v>
      </c>
      <c r="P12" s="166">
        <v>11323</v>
      </c>
      <c r="Q12" s="167">
        <f t="shared" si="2"/>
        <v>0.12465236392530787</v>
      </c>
      <c r="R12" s="167">
        <f t="shared" si="3"/>
        <v>0.46157922628510861</v>
      </c>
    </row>
    <row r="13" spans="1:18" x14ac:dyDescent="0.25">
      <c r="B13" s="165" t="s">
        <v>102</v>
      </c>
      <c r="C13" s="166">
        <v>64993</v>
      </c>
      <c r="D13" s="166">
        <v>80125</v>
      </c>
      <c r="E13" s="166">
        <v>76465</v>
      </c>
      <c r="F13" s="166">
        <v>74252</v>
      </c>
      <c r="G13" s="166">
        <v>82518</v>
      </c>
      <c r="H13" s="167">
        <f t="shared" si="0"/>
        <v>0.11132360071109204</v>
      </c>
      <c r="I13" s="167">
        <f t="shared" si="1"/>
        <v>0.14607696311166343</v>
      </c>
      <c r="J13" s="81"/>
      <c r="K13" s="165" t="s">
        <v>102</v>
      </c>
      <c r="L13" s="166">
        <v>5525</v>
      </c>
      <c r="M13" s="166">
        <v>5371</v>
      </c>
      <c r="N13" s="166">
        <v>7558</v>
      </c>
      <c r="O13" s="166">
        <v>6657</v>
      </c>
      <c r="P13" s="166">
        <v>6988</v>
      </c>
      <c r="Q13" s="167">
        <f t="shared" si="2"/>
        <v>4.9722097040709068E-2</v>
      </c>
      <c r="R13" s="167">
        <f>P13/P$10</f>
        <v>0.28486404956993194</v>
      </c>
    </row>
    <row r="14" spans="1:18" x14ac:dyDescent="0.25">
      <c r="B14" s="161" t="s">
        <v>109</v>
      </c>
      <c r="C14" s="162">
        <v>127950</v>
      </c>
      <c r="D14" s="162">
        <v>378273</v>
      </c>
      <c r="E14" s="162">
        <v>394954</v>
      </c>
      <c r="F14" s="162">
        <v>427679</v>
      </c>
      <c r="G14" s="162">
        <v>424252</v>
      </c>
      <c r="H14" s="163">
        <f t="shared" si="0"/>
        <v>-8.0130191101269732E-3</v>
      </c>
      <c r="I14" s="163">
        <f t="shared" si="1"/>
        <v>0.75102939666556912</v>
      </c>
      <c r="J14" s="81"/>
      <c r="K14" s="161" t="s">
        <v>109</v>
      </c>
      <c r="L14" s="162">
        <v>4621</v>
      </c>
      <c r="M14" s="162">
        <v>5894</v>
      </c>
      <c r="N14" s="162">
        <v>5330</v>
      </c>
      <c r="O14" s="162">
        <v>5506</v>
      </c>
      <c r="P14" s="162">
        <v>6220</v>
      </c>
      <c r="Q14" s="163">
        <f t="shared" si="2"/>
        <v>0.12967671630948052</v>
      </c>
      <c r="R14" s="163">
        <f t="shared" si="3"/>
        <v>0.25355672414495944</v>
      </c>
    </row>
    <row r="15" spans="1:18" x14ac:dyDescent="0.25">
      <c r="B15" s="165" t="s">
        <v>112</v>
      </c>
      <c r="C15" s="166">
        <v>18968</v>
      </c>
      <c r="D15" s="166">
        <v>196714</v>
      </c>
      <c r="E15" s="166">
        <v>205434</v>
      </c>
      <c r="F15" s="166">
        <v>222639</v>
      </c>
      <c r="G15" s="166">
        <v>220393</v>
      </c>
      <c r="H15" s="167">
        <f t="shared" si="0"/>
        <v>-1.0088079806323202E-2</v>
      </c>
      <c r="I15" s="167">
        <f t="shared" si="1"/>
        <v>0.39014930234698897</v>
      </c>
      <c r="J15" s="81"/>
      <c r="K15" s="165" t="s">
        <v>112</v>
      </c>
      <c r="L15" s="166">
        <v>177</v>
      </c>
      <c r="M15" s="166">
        <v>781</v>
      </c>
      <c r="N15" s="166">
        <v>690</v>
      </c>
      <c r="O15" s="166">
        <v>648</v>
      </c>
      <c r="P15" s="166">
        <v>640</v>
      </c>
      <c r="Q15" s="167">
        <f t="shared" si="2"/>
        <v>-1.2345679012345734E-2</v>
      </c>
      <c r="R15" s="167">
        <f t="shared" si="3"/>
        <v>2.6089437854143735E-2</v>
      </c>
    </row>
    <row r="16" spans="1:18" x14ac:dyDescent="0.25">
      <c r="B16" s="165" t="s">
        <v>115</v>
      </c>
      <c r="C16" s="166">
        <v>21184</v>
      </c>
      <c r="D16" s="166">
        <v>32365</v>
      </c>
      <c r="E16" s="166">
        <v>32809</v>
      </c>
      <c r="F16" s="166">
        <v>34006</v>
      </c>
      <c r="G16" s="166">
        <v>32209</v>
      </c>
      <c r="H16" s="167">
        <f t="shared" si="0"/>
        <v>-5.284361583250019E-2</v>
      </c>
      <c r="I16" s="167">
        <f t="shared" si="1"/>
        <v>5.7017776786441349E-2</v>
      </c>
      <c r="J16" s="81"/>
      <c r="K16" s="165" t="s">
        <v>115</v>
      </c>
      <c r="L16" s="166">
        <v>478</v>
      </c>
      <c r="M16" s="166">
        <v>489</v>
      </c>
      <c r="N16" s="166">
        <v>540</v>
      </c>
      <c r="O16" s="166">
        <v>506</v>
      </c>
      <c r="P16" s="166">
        <v>538</v>
      </c>
      <c r="Q16" s="167">
        <f t="shared" si="2"/>
        <v>6.3241106719367668E-2</v>
      </c>
      <c r="R16" s="167">
        <f t="shared" si="3"/>
        <v>2.193143369613958E-2</v>
      </c>
    </row>
    <row r="17" spans="2:22" x14ac:dyDescent="0.25">
      <c r="B17" s="165" t="s">
        <v>118</v>
      </c>
      <c r="C17" s="166">
        <v>13322</v>
      </c>
      <c r="D17" s="166">
        <v>17413</v>
      </c>
      <c r="E17" s="166">
        <v>18119</v>
      </c>
      <c r="F17" s="166">
        <v>20543</v>
      </c>
      <c r="G17" s="166">
        <v>21930</v>
      </c>
      <c r="H17" s="167">
        <f t="shared" si="0"/>
        <v>6.7516915737720895E-2</v>
      </c>
      <c r="I17" s="167">
        <f t="shared" si="1"/>
        <v>3.8821442606931565E-2</v>
      </c>
      <c r="J17" s="81"/>
      <c r="K17" s="165" t="s">
        <v>118</v>
      </c>
      <c r="L17" s="166">
        <v>592</v>
      </c>
      <c r="M17" s="166">
        <v>421</v>
      </c>
      <c r="N17" s="166">
        <v>499</v>
      </c>
      <c r="O17" s="166">
        <v>455</v>
      </c>
      <c r="P17" s="166">
        <v>765</v>
      </c>
      <c r="Q17" s="167">
        <f t="shared" si="2"/>
        <v>0.68131868131868134</v>
      </c>
      <c r="R17" s="167">
        <f t="shared" si="3"/>
        <v>3.1185031185031187E-2</v>
      </c>
    </row>
    <row r="18" spans="2:22" x14ac:dyDescent="0.25">
      <c r="B18" s="165" t="s">
        <v>125</v>
      </c>
      <c r="C18" s="166">
        <v>9389</v>
      </c>
      <c r="D18" s="166">
        <v>17486</v>
      </c>
      <c r="E18" s="166">
        <v>17107</v>
      </c>
      <c r="F18" s="166">
        <v>18906</v>
      </c>
      <c r="G18" s="166">
        <v>18024</v>
      </c>
      <c r="H18" s="167">
        <f t="shared" si="0"/>
        <v>-4.6651856553475035E-2</v>
      </c>
      <c r="I18" s="167">
        <f t="shared" si="1"/>
        <v>3.1906871023590265E-2</v>
      </c>
      <c r="J18" s="81"/>
      <c r="K18" s="165" t="s">
        <v>125</v>
      </c>
      <c r="L18" s="166">
        <v>138</v>
      </c>
      <c r="M18" s="166">
        <v>101</v>
      </c>
      <c r="N18" s="166">
        <v>306</v>
      </c>
      <c r="O18" s="166">
        <v>151</v>
      </c>
      <c r="P18" s="166">
        <v>214</v>
      </c>
      <c r="Q18" s="167">
        <f t="shared" si="2"/>
        <v>0.41721854304635753</v>
      </c>
      <c r="R18" s="167">
        <f t="shared" si="3"/>
        <v>8.7236557824793125E-3</v>
      </c>
    </row>
    <row r="19" spans="2:22" x14ac:dyDescent="0.25">
      <c r="B19" s="165" t="s">
        <v>121</v>
      </c>
      <c r="C19" s="166">
        <v>10451</v>
      </c>
      <c r="D19" s="166">
        <v>16173</v>
      </c>
      <c r="E19" s="166">
        <v>17642</v>
      </c>
      <c r="F19" s="166">
        <v>17970</v>
      </c>
      <c r="G19" s="166">
        <v>15861</v>
      </c>
      <c r="H19" s="167">
        <f t="shared" si="0"/>
        <v>-0.1173622704507512</v>
      </c>
      <c r="I19" s="167">
        <f t="shared" si="1"/>
        <v>2.8077834071524924E-2</v>
      </c>
      <c r="J19" s="81"/>
      <c r="K19" s="165" t="s">
        <v>121</v>
      </c>
      <c r="L19" s="166">
        <v>87</v>
      </c>
      <c r="M19" s="166">
        <v>117</v>
      </c>
      <c r="N19" s="166">
        <v>139</v>
      </c>
      <c r="O19" s="166">
        <v>123</v>
      </c>
      <c r="P19" s="166">
        <v>190</v>
      </c>
      <c r="Q19" s="167">
        <f t="shared" si="2"/>
        <v>0.54471544715447151</v>
      </c>
      <c r="R19" s="167">
        <f t="shared" si="3"/>
        <v>7.745301862948922E-3</v>
      </c>
    </row>
    <row r="20" spans="2:22" x14ac:dyDescent="0.25">
      <c r="B20" s="165" t="s">
        <v>130</v>
      </c>
      <c r="C20" s="166">
        <v>1424</v>
      </c>
      <c r="D20" s="166">
        <v>2442</v>
      </c>
      <c r="E20" s="166">
        <v>1682</v>
      </c>
      <c r="F20" s="166">
        <v>2553</v>
      </c>
      <c r="G20" s="166">
        <v>2157</v>
      </c>
      <c r="H20" s="167">
        <f t="shared" si="0"/>
        <v>-0.15511163337250289</v>
      </c>
      <c r="I20" s="167">
        <f t="shared" si="1"/>
        <v>3.8184154903397804E-3</v>
      </c>
      <c r="J20" s="81"/>
      <c r="K20" s="165" t="s">
        <v>130</v>
      </c>
      <c r="L20" s="166">
        <v>29</v>
      </c>
      <c r="M20" s="166">
        <v>33</v>
      </c>
      <c r="N20" s="166">
        <v>33</v>
      </c>
      <c r="O20" s="166">
        <v>53</v>
      </c>
      <c r="P20" s="166">
        <v>38</v>
      </c>
      <c r="Q20" s="167">
        <f t="shared" si="2"/>
        <v>-0.28301886792452835</v>
      </c>
      <c r="R20" s="167">
        <f t="shared" si="3"/>
        <v>1.5490603725897844E-3</v>
      </c>
    </row>
    <row r="21" spans="2:22" x14ac:dyDescent="0.25">
      <c r="B21" s="165" t="s">
        <v>133</v>
      </c>
      <c r="C21" s="166">
        <v>254</v>
      </c>
      <c r="D21" s="166">
        <v>818</v>
      </c>
      <c r="E21" s="166">
        <v>1076</v>
      </c>
      <c r="F21" s="166">
        <v>713</v>
      </c>
      <c r="G21" s="166">
        <v>566</v>
      </c>
      <c r="H21" s="167">
        <f t="shared" si="0"/>
        <v>-0.20617110799438987</v>
      </c>
      <c r="I21" s="167">
        <f t="shared" si="1"/>
        <v>1.0019578894447454E-3</v>
      </c>
      <c r="J21" s="81"/>
      <c r="K21" s="165" t="s">
        <v>133</v>
      </c>
      <c r="L21" s="166">
        <v>30</v>
      </c>
      <c r="M21" s="166">
        <v>30</v>
      </c>
      <c r="N21" s="166">
        <v>42</v>
      </c>
      <c r="O21" s="166">
        <v>49</v>
      </c>
      <c r="P21" s="166">
        <v>54</v>
      </c>
      <c r="Q21" s="167">
        <f t="shared" si="2"/>
        <v>0.1020408163265305</v>
      </c>
      <c r="R21" s="167">
        <f t="shared" si="3"/>
        <v>2.2012963189433779E-3</v>
      </c>
    </row>
    <row r="22" spans="2:22" x14ac:dyDescent="0.25">
      <c r="B22" s="170" t="s">
        <v>147</v>
      </c>
      <c r="C22" s="171">
        <f>C14-SUM(C15:C21)</f>
        <v>52958</v>
      </c>
      <c r="D22" s="171">
        <f>D14-SUM(D15:D21)</f>
        <v>94862</v>
      </c>
      <c r="E22" s="171">
        <f>E14-SUM(E15:E21)</f>
        <v>101085</v>
      </c>
      <c r="F22" s="171">
        <f>F14-SUM(F15:F21)</f>
        <v>110349</v>
      </c>
      <c r="G22" s="171">
        <f>G14-SUM(G15:G21)</f>
        <v>113112</v>
      </c>
      <c r="H22" s="172">
        <f t="shared" si="0"/>
        <v>2.503874072261647E-2</v>
      </c>
      <c r="I22" s="172">
        <f t="shared" si="1"/>
        <v>0.20023579645030748</v>
      </c>
      <c r="J22" s="81"/>
      <c r="K22" s="170" t="s">
        <v>147</v>
      </c>
      <c r="L22" s="171">
        <f>L14-SUM(L15:L21)</f>
        <v>3090</v>
      </c>
      <c r="M22" s="171">
        <f>M14-SUM(M15:M21)</f>
        <v>3922</v>
      </c>
      <c r="N22" s="171">
        <f>N14-SUM(N15:N21)</f>
        <v>3081</v>
      </c>
      <c r="O22" s="171">
        <f>O14-SUM(O15:O21)</f>
        <v>3521</v>
      </c>
      <c r="P22" s="171">
        <f>P14-SUM(P15:P21)</f>
        <v>3781</v>
      </c>
      <c r="Q22" s="172">
        <f t="shared" si="2"/>
        <v>7.384265833570014E-2</v>
      </c>
      <c r="R22" s="172">
        <f t="shared" si="3"/>
        <v>0.15413150707268355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104300</v>
      </c>
      <c r="D24" s="178">
        <v>193056</v>
      </c>
      <c r="E24" s="178">
        <v>195421</v>
      </c>
      <c r="F24" s="178">
        <v>198178</v>
      </c>
      <c r="G24" s="178">
        <v>184181</v>
      </c>
      <c r="H24" s="179">
        <f t="shared" ref="H24:H36" si="4">IFERROR(G24/F24-1,"-")</f>
        <v>-7.062842495130639E-2</v>
      </c>
      <c r="I24" s="179">
        <f t="shared" ref="I24:I36" si="5">G24/G$10</f>
        <v>0.32604524034597643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44439</v>
      </c>
      <c r="D25" s="162">
        <v>33408</v>
      </c>
      <c r="E25" s="162">
        <v>26219</v>
      </c>
      <c r="F25" s="162">
        <v>21651</v>
      </c>
      <c r="G25" s="162">
        <v>19540</v>
      </c>
      <c r="H25" s="163">
        <f t="shared" si="4"/>
        <v>-9.7501270149184749E-2</v>
      </c>
      <c r="I25" s="163">
        <f t="shared" si="5"/>
        <v>3.4590560352915765E-2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20331</v>
      </c>
      <c r="D26" s="166">
        <v>13052</v>
      </c>
      <c r="E26" s="166">
        <v>10656</v>
      </c>
      <c r="F26" s="166">
        <v>8502</v>
      </c>
      <c r="G26" s="166">
        <v>9123</v>
      </c>
      <c r="H26" s="167">
        <f t="shared" si="4"/>
        <v>7.304163726182078E-2</v>
      </c>
      <c r="I26" s="167">
        <f t="shared" si="5"/>
        <v>1.6149932553718042E-2</v>
      </c>
    </row>
    <row r="27" spans="2:22" x14ac:dyDescent="0.25">
      <c r="B27" s="165" t="s">
        <v>102</v>
      </c>
      <c r="C27" s="166">
        <v>24108</v>
      </c>
      <c r="D27" s="166">
        <v>20356</v>
      </c>
      <c r="E27" s="166">
        <v>15563</v>
      </c>
      <c r="F27" s="166">
        <v>13149</v>
      </c>
      <c r="G27" s="166">
        <v>10417</v>
      </c>
      <c r="H27" s="167">
        <f t="shared" si="4"/>
        <v>-0.20777245417902501</v>
      </c>
      <c r="I27" s="167">
        <f t="shared" si="5"/>
        <v>1.8440627799197726E-2</v>
      </c>
    </row>
    <row r="28" spans="2:22" x14ac:dyDescent="0.25">
      <c r="B28" s="161" t="s">
        <v>109</v>
      </c>
      <c r="C28" s="162">
        <v>59861</v>
      </c>
      <c r="D28" s="162">
        <v>159648</v>
      </c>
      <c r="E28" s="162">
        <v>169202</v>
      </c>
      <c r="F28" s="162">
        <v>176527</v>
      </c>
      <c r="G28" s="162">
        <v>164641</v>
      </c>
      <c r="H28" s="163">
        <f t="shared" si="4"/>
        <v>-6.7332476051822132E-2</v>
      </c>
      <c r="I28" s="163">
        <f t="shared" si="5"/>
        <v>0.29145467999306063</v>
      </c>
    </row>
    <row r="29" spans="2:22" x14ac:dyDescent="0.25">
      <c r="B29" s="165" t="s">
        <v>112</v>
      </c>
      <c r="C29" s="166">
        <v>10198</v>
      </c>
      <c r="D29" s="166">
        <v>86684</v>
      </c>
      <c r="E29" s="166">
        <v>91801</v>
      </c>
      <c r="F29" s="166">
        <v>96458</v>
      </c>
      <c r="G29" s="166">
        <v>90115</v>
      </c>
      <c r="H29" s="167">
        <f t="shared" si="4"/>
        <v>-6.5759190528520195E-2</v>
      </c>
      <c r="I29" s="167">
        <f t="shared" si="5"/>
        <v>0.15952550389984671</v>
      </c>
    </row>
    <row r="30" spans="2:22" x14ac:dyDescent="0.25">
      <c r="B30" s="165" t="s">
        <v>115</v>
      </c>
      <c r="C30" s="166">
        <v>12681</v>
      </c>
      <c r="D30" s="166">
        <v>16321</v>
      </c>
      <c r="E30" s="166">
        <v>16981</v>
      </c>
      <c r="F30" s="166">
        <v>16678</v>
      </c>
      <c r="G30" s="166">
        <v>14849</v>
      </c>
      <c r="H30" s="167">
        <f t="shared" si="4"/>
        <v>-0.10966542750929364</v>
      </c>
      <c r="I30" s="167">
        <f t="shared" si="5"/>
        <v>2.6286347527146686E-2</v>
      </c>
    </row>
    <row r="31" spans="2:22" x14ac:dyDescent="0.25">
      <c r="B31" s="165" t="s">
        <v>118</v>
      </c>
      <c r="C31" s="166">
        <v>5169</v>
      </c>
      <c r="D31" s="166">
        <v>5785</v>
      </c>
      <c r="E31" s="166">
        <v>5824</v>
      </c>
      <c r="F31" s="166">
        <v>4971</v>
      </c>
      <c r="G31" s="166">
        <v>4699</v>
      </c>
      <c r="H31" s="167">
        <f t="shared" si="4"/>
        <v>-5.4717360692013717E-2</v>
      </c>
      <c r="I31" s="167">
        <f t="shared" si="5"/>
        <v>8.3183747747364988E-3</v>
      </c>
    </row>
    <row r="32" spans="2:22" x14ac:dyDescent="0.25">
      <c r="B32" s="165" t="s">
        <v>125</v>
      </c>
      <c r="C32" s="166">
        <v>4408</v>
      </c>
      <c r="D32" s="166">
        <v>7612</v>
      </c>
      <c r="E32" s="166">
        <v>7630</v>
      </c>
      <c r="F32" s="166">
        <v>7871</v>
      </c>
      <c r="G32" s="166">
        <v>7330</v>
      </c>
      <c r="H32" s="167">
        <f t="shared" si="4"/>
        <v>-6.8733324863422651E-2</v>
      </c>
      <c r="I32" s="167">
        <f t="shared" si="5"/>
        <v>1.2975885741395731E-2</v>
      </c>
    </row>
    <row r="33" spans="2:9" x14ac:dyDescent="0.25">
      <c r="B33" s="165" t="s">
        <v>121</v>
      </c>
      <c r="C33" s="166">
        <v>6150</v>
      </c>
      <c r="D33" s="166">
        <v>8809</v>
      </c>
      <c r="E33" s="166">
        <v>9100</v>
      </c>
      <c r="F33" s="166">
        <v>9325</v>
      </c>
      <c r="G33" s="166">
        <v>8150</v>
      </c>
      <c r="H33" s="167">
        <f t="shared" si="4"/>
        <v>-0.12600536193029488</v>
      </c>
      <c r="I33" s="167">
        <f t="shared" si="5"/>
        <v>1.4427485510555962E-2</v>
      </c>
    </row>
    <row r="34" spans="2:9" x14ac:dyDescent="0.25">
      <c r="B34" s="165" t="s">
        <v>130</v>
      </c>
      <c r="C34" s="166">
        <v>210</v>
      </c>
      <c r="D34" s="166">
        <v>804</v>
      </c>
      <c r="E34" s="166">
        <v>650</v>
      </c>
      <c r="F34" s="166">
        <v>1422</v>
      </c>
      <c r="G34" s="166">
        <v>854</v>
      </c>
      <c r="H34" s="167">
        <f t="shared" si="4"/>
        <v>-0.39943741209563999</v>
      </c>
      <c r="I34" s="167">
        <f t="shared" si="5"/>
        <v>1.5117880522717536E-3</v>
      </c>
    </row>
    <row r="35" spans="2:9" x14ac:dyDescent="0.25">
      <c r="B35" s="165" t="s">
        <v>133</v>
      </c>
      <c r="C35" s="166">
        <v>87</v>
      </c>
      <c r="D35" s="166">
        <v>350</v>
      </c>
      <c r="E35" s="166">
        <v>498</v>
      </c>
      <c r="F35" s="166">
        <v>342</v>
      </c>
      <c r="G35" s="166">
        <v>155</v>
      </c>
      <c r="H35" s="167">
        <f t="shared" si="4"/>
        <v>-0.54678362573099415</v>
      </c>
      <c r="I35" s="167">
        <f t="shared" si="5"/>
        <v>2.7438776124370237E-4</v>
      </c>
    </row>
    <row r="36" spans="2:9" x14ac:dyDescent="0.25">
      <c r="B36" s="170" t="s">
        <v>147</v>
      </c>
      <c r="C36" s="171">
        <f>C28-SUM(C29:C35)</f>
        <v>20958</v>
      </c>
      <c r="D36" s="171">
        <f>D28-SUM(D29:D35)</f>
        <v>33283</v>
      </c>
      <c r="E36" s="171">
        <f>E28-SUM(E29:E35)</f>
        <v>36718</v>
      </c>
      <c r="F36" s="171">
        <f>F28-SUM(F29:F35)</f>
        <v>39460</v>
      </c>
      <c r="G36" s="171">
        <f>G28-SUM(G29:G35)</f>
        <v>38489</v>
      </c>
      <c r="H36" s="172">
        <f t="shared" si="4"/>
        <v>-2.4607197161682692E-2</v>
      </c>
      <c r="I36" s="172">
        <f t="shared" si="5"/>
        <v>6.8134906725863614E-2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46309</v>
      </c>
      <c r="D38" s="178">
        <v>140298</v>
      </c>
      <c r="E38" s="178">
        <v>135627</v>
      </c>
      <c r="F38" s="178">
        <v>144210</v>
      </c>
      <c r="G38" s="178">
        <v>151264</v>
      </c>
      <c r="H38" s="179">
        <f t="shared" ref="H38:H50" si="6">IFERROR(G38/F38-1,"-")</f>
        <v>4.8914777061230152E-2</v>
      </c>
      <c r="I38" s="179">
        <f t="shared" ref="I38:I50" si="7">G38/G$10</f>
        <v>0.26777413107591869</v>
      </c>
    </row>
    <row r="39" spans="2:9" x14ac:dyDescent="0.25">
      <c r="B39" s="161" t="s">
        <v>99</v>
      </c>
      <c r="C39" s="162">
        <v>15242</v>
      </c>
      <c r="D39" s="162">
        <v>19503</v>
      </c>
      <c r="E39" s="162">
        <v>15910</v>
      </c>
      <c r="F39" s="162">
        <v>15999</v>
      </c>
      <c r="G39" s="162">
        <v>15683</v>
      </c>
      <c r="H39" s="163">
        <f t="shared" si="6"/>
        <v>-1.975123445215321E-2</v>
      </c>
      <c r="I39" s="163">
        <f t="shared" si="7"/>
        <v>2.7762730706999899E-2</v>
      </c>
    </row>
    <row r="40" spans="2:9" x14ac:dyDescent="0.25">
      <c r="B40" s="165" t="s">
        <v>105</v>
      </c>
      <c r="C40" s="166">
        <v>8365</v>
      </c>
      <c r="D40" s="166">
        <v>8182</v>
      </c>
      <c r="E40" s="166">
        <v>7519</v>
      </c>
      <c r="F40" s="166">
        <v>7601</v>
      </c>
      <c r="G40" s="166">
        <v>6885</v>
      </c>
      <c r="H40" s="167">
        <f t="shared" si="6"/>
        <v>-9.419813182475989E-2</v>
      </c>
      <c r="I40" s="167">
        <f t="shared" si="7"/>
        <v>1.2188127330083166E-2</v>
      </c>
    </row>
    <row r="41" spans="2:9" x14ac:dyDescent="0.25">
      <c r="B41" s="165" t="s">
        <v>102</v>
      </c>
      <c r="C41" s="166">
        <v>6877</v>
      </c>
      <c r="D41" s="166">
        <v>11321</v>
      </c>
      <c r="E41" s="166">
        <v>8391</v>
      </c>
      <c r="F41" s="166">
        <v>8398</v>
      </c>
      <c r="G41" s="166">
        <v>8798</v>
      </c>
      <c r="H41" s="167">
        <f t="shared" si="6"/>
        <v>4.763038818766363E-2</v>
      </c>
      <c r="I41" s="167">
        <f t="shared" si="7"/>
        <v>1.5574603376916732E-2</v>
      </c>
    </row>
    <row r="42" spans="2:9" x14ac:dyDescent="0.25">
      <c r="B42" s="161" t="s">
        <v>109</v>
      </c>
      <c r="C42" s="162">
        <v>31067</v>
      </c>
      <c r="D42" s="162">
        <v>120795</v>
      </c>
      <c r="E42" s="162">
        <v>119717</v>
      </c>
      <c r="F42" s="162">
        <v>128211</v>
      </c>
      <c r="G42" s="162">
        <v>135581</v>
      </c>
      <c r="H42" s="163">
        <f t="shared" si="6"/>
        <v>5.7483367261779383E-2</v>
      </c>
      <c r="I42" s="163">
        <f t="shared" si="7"/>
        <v>0.24001140036891877</v>
      </c>
    </row>
    <row r="43" spans="2:9" x14ac:dyDescent="0.25">
      <c r="B43" s="165" t="s">
        <v>112</v>
      </c>
      <c r="C43" s="166">
        <v>5219</v>
      </c>
      <c r="D43" s="166">
        <v>71288</v>
      </c>
      <c r="E43" s="166">
        <v>73066</v>
      </c>
      <c r="F43" s="166">
        <v>77891</v>
      </c>
      <c r="G43" s="166">
        <v>79751</v>
      </c>
      <c r="H43" s="167">
        <f t="shared" si="6"/>
        <v>2.3879523950135484E-2</v>
      </c>
      <c r="I43" s="167">
        <f t="shared" si="7"/>
        <v>0.14117869901255811</v>
      </c>
    </row>
    <row r="44" spans="2:9" x14ac:dyDescent="0.25">
      <c r="B44" s="165" t="s">
        <v>115</v>
      </c>
      <c r="C44" s="166">
        <v>1616</v>
      </c>
      <c r="D44" s="166">
        <v>3513</v>
      </c>
      <c r="E44" s="166">
        <v>3042</v>
      </c>
      <c r="F44" s="166">
        <v>3031</v>
      </c>
      <c r="G44" s="166">
        <v>3747</v>
      </c>
      <c r="H44" s="167">
        <f t="shared" si="6"/>
        <v>0.23622566809633794</v>
      </c>
      <c r="I44" s="167">
        <f t="shared" si="7"/>
        <v>6.6331028476138889E-3</v>
      </c>
    </row>
    <row r="45" spans="2:9" x14ac:dyDescent="0.25">
      <c r="B45" s="165" t="s">
        <v>118</v>
      </c>
      <c r="C45" s="166">
        <v>2196</v>
      </c>
      <c r="D45" s="166">
        <v>2336</v>
      </c>
      <c r="E45" s="166">
        <v>2338</v>
      </c>
      <c r="F45" s="166">
        <v>2776</v>
      </c>
      <c r="G45" s="166">
        <v>3320</v>
      </c>
      <c r="H45" s="167">
        <f t="shared" si="6"/>
        <v>0.19596541786743527</v>
      </c>
      <c r="I45" s="167">
        <f t="shared" si="7"/>
        <v>5.8772088214780116E-3</v>
      </c>
    </row>
    <row r="46" spans="2:9" x14ac:dyDescent="0.25">
      <c r="B46" s="165" t="s">
        <v>125</v>
      </c>
      <c r="C46" s="166">
        <v>3501</v>
      </c>
      <c r="D46" s="166">
        <v>6530</v>
      </c>
      <c r="E46" s="166">
        <v>5758</v>
      </c>
      <c r="F46" s="166">
        <v>6584</v>
      </c>
      <c r="G46" s="166">
        <v>6332</v>
      </c>
      <c r="H46" s="167">
        <f t="shared" si="6"/>
        <v>-3.8274605103280734E-2</v>
      </c>
      <c r="I46" s="167">
        <f t="shared" si="7"/>
        <v>1.1209182607710474E-2</v>
      </c>
    </row>
    <row r="47" spans="2:9" x14ac:dyDescent="0.25">
      <c r="B47" s="165" t="s">
        <v>121</v>
      </c>
      <c r="C47" s="166">
        <v>2476</v>
      </c>
      <c r="D47" s="166">
        <v>4173</v>
      </c>
      <c r="E47" s="166">
        <v>4704</v>
      </c>
      <c r="F47" s="166">
        <v>4974</v>
      </c>
      <c r="G47" s="166">
        <v>4454</v>
      </c>
      <c r="H47" s="167">
        <f t="shared" si="6"/>
        <v>-0.10454362685967034</v>
      </c>
      <c r="I47" s="167">
        <f t="shared" si="7"/>
        <v>7.8846650876093563E-3</v>
      </c>
    </row>
    <row r="48" spans="2:9" x14ac:dyDescent="0.25">
      <c r="B48" s="165" t="s">
        <v>130</v>
      </c>
      <c r="C48" s="166">
        <v>965</v>
      </c>
      <c r="D48" s="166">
        <v>992</v>
      </c>
      <c r="E48" s="166">
        <v>601</v>
      </c>
      <c r="F48" s="166">
        <v>761</v>
      </c>
      <c r="G48" s="166">
        <v>636</v>
      </c>
      <c r="H48" s="167">
        <f t="shared" si="6"/>
        <v>-0.16425755584756896</v>
      </c>
      <c r="I48" s="167">
        <f t="shared" si="7"/>
        <v>1.1258749429096432E-3</v>
      </c>
    </row>
    <row r="49" spans="2:9" x14ac:dyDescent="0.25">
      <c r="B49" s="165" t="s">
        <v>133</v>
      </c>
      <c r="C49" s="166">
        <v>71</v>
      </c>
      <c r="D49" s="166">
        <v>194</v>
      </c>
      <c r="E49" s="166">
        <v>285</v>
      </c>
      <c r="F49" s="166">
        <v>136</v>
      </c>
      <c r="G49" s="166">
        <v>144</v>
      </c>
      <c r="H49" s="167">
        <f t="shared" si="6"/>
        <v>5.8823529411764719E-2</v>
      </c>
      <c r="I49" s="167">
        <f t="shared" si="7"/>
        <v>2.5491508141350412E-4</v>
      </c>
    </row>
    <row r="50" spans="2:9" x14ac:dyDescent="0.25">
      <c r="B50" s="170" t="s">
        <v>147</v>
      </c>
      <c r="C50" s="171">
        <f>C42-SUM(C43:C49)</f>
        <v>15023</v>
      </c>
      <c r="D50" s="171">
        <f>D42-SUM(D43:D49)</f>
        <v>31769</v>
      </c>
      <c r="E50" s="171">
        <f>E42-SUM(E43:E49)</f>
        <v>29923</v>
      </c>
      <c r="F50" s="171">
        <f>F42-SUM(F43:F49)</f>
        <v>32058</v>
      </c>
      <c r="G50" s="171">
        <f>G42-SUM(G43:G49)</f>
        <v>37197</v>
      </c>
      <c r="H50" s="172">
        <f t="shared" si="6"/>
        <v>0.16030320044918578</v>
      </c>
      <c r="I50" s="172">
        <f t="shared" si="7"/>
        <v>6.5847751967625781E-2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2038</v>
      </c>
      <c r="D52" s="178">
        <v>2613</v>
      </c>
      <c r="E52" s="178">
        <v>3056</v>
      </c>
      <c r="F52" s="178">
        <v>2720</v>
      </c>
      <c r="G52" s="178">
        <v>3023</v>
      </c>
      <c r="H52" s="179">
        <f t="shared" ref="H52:H64" si="8">IFERROR(G52/F52-1,"-")</f>
        <v>0.11139705882352935</v>
      </c>
      <c r="I52" s="179">
        <f t="shared" ref="I52:I64" si="9">G52/G$10</f>
        <v>5.35144646606266E-3</v>
      </c>
    </row>
    <row r="53" spans="2:9" x14ac:dyDescent="0.25">
      <c r="B53" s="161" t="s">
        <v>99</v>
      </c>
      <c r="C53" s="162">
        <v>863</v>
      </c>
      <c r="D53" s="162">
        <v>538</v>
      </c>
      <c r="E53" s="162">
        <v>1385</v>
      </c>
      <c r="F53" s="162">
        <v>937</v>
      </c>
      <c r="G53" s="162">
        <v>481</v>
      </c>
      <c r="H53" s="163">
        <f t="shared" si="8"/>
        <v>-0.48665955176093911</v>
      </c>
      <c r="I53" s="163">
        <f t="shared" si="9"/>
        <v>8.5148718166594092E-4</v>
      </c>
    </row>
    <row r="54" spans="2:9" x14ac:dyDescent="0.25">
      <c r="B54" s="165" t="s">
        <v>105</v>
      </c>
      <c r="C54" s="166">
        <v>480</v>
      </c>
      <c r="D54" s="166">
        <v>274</v>
      </c>
      <c r="E54" s="166">
        <v>1086</v>
      </c>
      <c r="F54" s="166">
        <v>651</v>
      </c>
      <c r="G54" s="166">
        <v>42</v>
      </c>
      <c r="H54" s="167">
        <f t="shared" si="8"/>
        <v>-0.93548387096774199</v>
      </c>
      <c r="I54" s="167">
        <f t="shared" si="9"/>
        <v>7.4350232078938699E-5</v>
      </c>
    </row>
    <row r="55" spans="2:9" x14ac:dyDescent="0.25">
      <c r="B55" s="165" t="s">
        <v>102</v>
      </c>
      <c r="C55" s="166">
        <v>383</v>
      </c>
      <c r="D55" s="166">
        <v>264</v>
      </c>
      <c r="E55" s="166">
        <v>299</v>
      </c>
      <c r="F55" s="166">
        <v>286</v>
      </c>
      <c r="G55" s="166">
        <v>439</v>
      </c>
      <c r="H55" s="167">
        <f t="shared" si="8"/>
        <v>0.534965034965035</v>
      </c>
      <c r="I55" s="167">
        <f t="shared" si="9"/>
        <v>7.7713694958700212E-4</v>
      </c>
    </row>
    <row r="56" spans="2:9" x14ac:dyDescent="0.25">
      <c r="B56" s="161" t="s">
        <v>109</v>
      </c>
      <c r="C56" s="162">
        <v>1175</v>
      </c>
      <c r="D56" s="162">
        <v>2075</v>
      </c>
      <c r="E56" s="162">
        <v>1671</v>
      </c>
      <c r="F56" s="162">
        <v>1783</v>
      </c>
      <c r="G56" s="162">
        <v>2542</v>
      </c>
      <c r="H56" s="163">
        <f t="shared" si="8"/>
        <v>0.42568704430734727</v>
      </c>
      <c r="I56" s="163">
        <f t="shared" si="9"/>
        <v>4.4999592843967184E-3</v>
      </c>
    </row>
    <row r="57" spans="2:9" x14ac:dyDescent="0.25">
      <c r="B57" s="165" t="s">
        <v>112</v>
      </c>
      <c r="C57" s="166">
        <v>61</v>
      </c>
      <c r="D57" s="166">
        <v>1011</v>
      </c>
      <c r="E57" s="166">
        <v>667</v>
      </c>
      <c r="F57" s="166">
        <v>807</v>
      </c>
      <c r="G57" s="166">
        <v>1050</v>
      </c>
      <c r="H57" s="167">
        <f t="shared" si="8"/>
        <v>0.3011152416356877</v>
      </c>
      <c r="I57" s="167">
        <f t="shared" si="9"/>
        <v>1.8587558019734676E-3</v>
      </c>
    </row>
    <row r="58" spans="2:9" x14ac:dyDescent="0.25">
      <c r="B58" s="165" t="s">
        <v>115</v>
      </c>
      <c r="C58" s="166">
        <v>442</v>
      </c>
      <c r="D58" s="166">
        <v>252</v>
      </c>
      <c r="E58" s="166">
        <v>215</v>
      </c>
      <c r="F58" s="166">
        <v>311</v>
      </c>
      <c r="G58" s="166">
        <v>350</v>
      </c>
      <c r="H58" s="167">
        <f t="shared" si="8"/>
        <v>0.12540192926045024</v>
      </c>
      <c r="I58" s="167">
        <f t="shared" si="9"/>
        <v>6.1958526732448923E-4</v>
      </c>
    </row>
    <row r="59" spans="2:9" x14ac:dyDescent="0.25">
      <c r="B59" s="165" t="s">
        <v>118</v>
      </c>
      <c r="C59" s="166">
        <v>108</v>
      </c>
      <c r="D59" s="166">
        <v>166</v>
      </c>
      <c r="E59" s="166">
        <v>173</v>
      </c>
      <c r="F59" s="166">
        <v>61</v>
      </c>
      <c r="G59" s="166">
        <v>285</v>
      </c>
      <c r="H59" s="167">
        <f t="shared" si="8"/>
        <v>3.6721311475409832</v>
      </c>
      <c r="I59" s="167">
        <f t="shared" si="9"/>
        <v>5.0451943196422691E-4</v>
      </c>
    </row>
    <row r="60" spans="2:9" x14ac:dyDescent="0.25">
      <c r="B60" s="165" t="s">
        <v>125</v>
      </c>
      <c r="C60" s="166">
        <v>34</v>
      </c>
      <c r="D60" s="166">
        <v>77</v>
      </c>
      <c r="E60" s="166">
        <v>39</v>
      </c>
      <c r="F60" s="166">
        <v>41</v>
      </c>
      <c r="G60" s="166">
        <v>58</v>
      </c>
      <c r="H60" s="167">
        <f t="shared" si="8"/>
        <v>0.41463414634146334</v>
      </c>
      <c r="I60" s="167">
        <f t="shared" si="9"/>
        <v>1.0267413001377249E-4</v>
      </c>
    </row>
    <row r="61" spans="2:9" x14ac:dyDescent="0.25">
      <c r="B61" s="165" t="s">
        <v>121</v>
      </c>
      <c r="C61" s="166">
        <v>61</v>
      </c>
      <c r="D61" s="166">
        <v>51</v>
      </c>
      <c r="E61" s="166">
        <v>27</v>
      </c>
      <c r="F61" s="166">
        <v>5</v>
      </c>
      <c r="G61" s="166">
        <v>64</v>
      </c>
      <c r="H61" s="167">
        <f t="shared" si="8"/>
        <v>11.8</v>
      </c>
      <c r="I61" s="167">
        <f t="shared" si="9"/>
        <v>1.1329559173933516E-4</v>
      </c>
    </row>
    <row r="62" spans="2:9" x14ac:dyDescent="0.25">
      <c r="B62" s="165" t="s">
        <v>130</v>
      </c>
      <c r="C62" s="166">
        <v>10</v>
      </c>
      <c r="D62" s="166">
        <v>13</v>
      </c>
      <c r="E62" s="166">
        <v>3</v>
      </c>
      <c r="F62" s="166">
        <v>6</v>
      </c>
      <c r="G62" s="166">
        <v>6</v>
      </c>
      <c r="H62" s="167">
        <f t="shared" si="8"/>
        <v>0</v>
      </c>
      <c r="I62" s="167">
        <f t="shared" si="9"/>
        <v>1.0621461725562671E-5</v>
      </c>
    </row>
    <row r="63" spans="2:9" x14ac:dyDescent="0.25">
      <c r="B63" s="165" t="s">
        <v>133</v>
      </c>
      <c r="C63" s="166">
        <v>3</v>
      </c>
      <c r="D63" s="166">
        <v>6</v>
      </c>
      <c r="E63" s="166">
        <v>0</v>
      </c>
      <c r="F63" s="166">
        <v>0</v>
      </c>
      <c r="G63" s="166">
        <v>12</v>
      </c>
      <c r="H63" s="167" t="str">
        <f t="shared" si="8"/>
        <v>-</v>
      </c>
      <c r="I63" s="167">
        <f t="shared" si="9"/>
        <v>2.1242923451125342E-5</v>
      </c>
    </row>
    <row r="64" spans="2:9" x14ac:dyDescent="0.25">
      <c r="B64" s="170" t="s">
        <v>147</v>
      </c>
      <c r="C64" s="171">
        <f>C56-SUM(C57:C63)</f>
        <v>456</v>
      </c>
      <c r="D64" s="171">
        <f>D56-SUM(D57:D63)</f>
        <v>499</v>
      </c>
      <c r="E64" s="171">
        <f>E56-SUM(E57:E63)</f>
        <v>547</v>
      </c>
      <c r="F64" s="171">
        <f>F56-SUM(F57:F63)</f>
        <v>552</v>
      </c>
      <c r="G64" s="171">
        <f>G56-SUM(G57:G63)</f>
        <v>717</v>
      </c>
      <c r="H64" s="172">
        <f t="shared" si="8"/>
        <v>0.29891304347826098</v>
      </c>
      <c r="I64" s="172">
        <f t="shared" si="9"/>
        <v>1.2692646762047393E-3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2426</v>
      </c>
      <c r="D66" s="178">
        <v>27893</v>
      </c>
      <c r="E66" s="178">
        <v>26664</v>
      </c>
      <c r="F66" s="178">
        <v>19100</v>
      </c>
      <c r="G66" s="178">
        <v>20231</v>
      </c>
      <c r="H66" s="179">
        <f t="shared" ref="H66:H78" si="10">IFERROR(G66/F66-1,"-")</f>
        <v>5.9214659685863813E-2</v>
      </c>
      <c r="I66" s="179">
        <f t="shared" ref="I66:I78" si="11">G66/G$10</f>
        <v>3.5813798694976404E-2</v>
      </c>
    </row>
    <row r="67" spans="2:9" x14ac:dyDescent="0.25">
      <c r="B67" s="161" t="s">
        <v>99</v>
      </c>
      <c r="C67" s="162">
        <v>2106</v>
      </c>
      <c r="D67" s="162">
        <v>12732</v>
      </c>
      <c r="E67" s="162">
        <v>13348</v>
      </c>
      <c r="F67" s="162">
        <v>4578</v>
      </c>
      <c r="G67" s="162">
        <v>7294</v>
      </c>
      <c r="H67" s="163">
        <f t="shared" si="10"/>
        <v>0.5932721712538227</v>
      </c>
      <c r="I67" s="163">
        <f t="shared" si="11"/>
        <v>1.2912156971042355E-2</v>
      </c>
    </row>
    <row r="68" spans="2:9" x14ac:dyDescent="0.25">
      <c r="B68" s="165" t="s">
        <v>105</v>
      </c>
      <c r="C68" s="166">
        <v>1992</v>
      </c>
      <c r="D68" s="166">
        <v>11475</v>
      </c>
      <c r="E68" s="166">
        <v>10243</v>
      </c>
      <c r="F68" s="166">
        <v>2063</v>
      </c>
      <c r="G68" s="166">
        <v>2741</v>
      </c>
      <c r="H68" s="167">
        <f t="shared" si="10"/>
        <v>0.32864760058167719</v>
      </c>
      <c r="I68" s="167">
        <f t="shared" si="11"/>
        <v>4.8522377649612139E-3</v>
      </c>
    </row>
    <row r="69" spans="2:9" x14ac:dyDescent="0.25">
      <c r="B69" s="165" t="s">
        <v>102</v>
      </c>
      <c r="C69" s="166">
        <v>114</v>
      </c>
      <c r="D69" s="166">
        <v>1257</v>
      </c>
      <c r="E69" s="166">
        <v>3105</v>
      </c>
      <c r="F69" s="166">
        <v>2515</v>
      </c>
      <c r="G69" s="166">
        <v>4553</v>
      </c>
      <c r="H69" s="167">
        <f t="shared" si="10"/>
        <v>0.8103379721669981</v>
      </c>
      <c r="I69" s="167">
        <f t="shared" si="11"/>
        <v>8.0599192060811405E-3</v>
      </c>
    </row>
    <row r="70" spans="2:9" x14ac:dyDescent="0.25">
      <c r="B70" s="161" t="s">
        <v>109</v>
      </c>
      <c r="C70" s="162">
        <v>320</v>
      </c>
      <c r="D70" s="162">
        <v>15161</v>
      </c>
      <c r="E70" s="162">
        <v>13316</v>
      </c>
      <c r="F70" s="162">
        <v>14522</v>
      </c>
      <c r="G70" s="162">
        <v>12937</v>
      </c>
      <c r="H70" s="163">
        <f t="shared" si="10"/>
        <v>-0.10914474590276824</v>
      </c>
      <c r="I70" s="163">
        <f t="shared" si="11"/>
        <v>2.2901641723934048E-2</v>
      </c>
    </row>
    <row r="71" spans="2:9" x14ac:dyDescent="0.25">
      <c r="B71" s="165" t="s">
        <v>112</v>
      </c>
      <c r="C71" s="166">
        <v>0</v>
      </c>
      <c r="D71" s="166">
        <v>8685</v>
      </c>
      <c r="E71" s="166">
        <v>5779</v>
      </c>
      <c r="F71" s="166">
        <v>8571</v>
      </c>
      <c r="G71" s="166">
        <v>7350</v>
      </c>
      <c r="H71" s="167">
        <f t="shared" si="10"/>
        <v>-0.14245712285614276</v>
      </c>
      <c r="I71" s="167">
        <f t="shared" si="11"/>
        <v>1.3011290613814274E-2</v>
      </c>
    </row>
    <row r="72" spans="2:9" x14ac:dyDescent="0.25">
      <c r="B72" s="165" t="s">
        <v>115</v>
      </c>
      <c r="C72" s="166">
        <v>30</v>
      </c>
      <c r="D72" s="166">
        <v>237</v>
      </c>
      <c r="E72" s="166">
        <v>540</v>
      </c>
      <c r="F72" s="166">
        <v>747</v>
      </c>
      <c r="G72" s="166">
        <v>614</v>
      </c>
      <c r="H72" s="167">
        <f t="shared" si="10"/>
        <v>-0.17804551539491298</v>
      </c>
      <c r="I72" s="167">
        <f t="shared" si="11"/>
        <v>1.0869295832492468E-3</v>
      </c>
    </row>
    <row r="73" spans="2:9" x14ac:dyDescent="0.25">
      <c r="B73" s="165" t="s">
        <v>118</v>
      </c>
      <c r="C73" s="166">
        <v>184</v>
      </c>
      <c r="D73" s="166">
        <v>1882</v>
      </c>
      <c r="E73" s="166">
        <v>1806</v>
      </c>
      <c r="F73" s="166">
        <v>1006</v>
      </c>
      <c r="G73" s="166">
        <v>925</v>
      </c>
      <c r="H73" s="167">
        <f t="shared" si="10"/>
        <v>-8.0516898608349874E-2</v>
      </c>
      <c r="I73" s="167">
        <f t="shared" si="11"/>
        <v>1.6374753493575787E-3</v>
      </c>
    </row>
    <row r="74" spans="2:9" x14ac:dyDescent="0.25">
      <c r="B74" s="165" t="s">
        <v>125</v>
      </c>
      <c r="C74" s="166">
        <v>6</v>
      </c>
      <c r="D74" s="166">
        <v>275</v>
      </c>
      <c r="E74" s="166">
        <v>481</v>
      </c>
      <c r="F74" s="166">
        <v>278</v>
      </c>
      <c r="G74" s="166">
        <v>544</v>
      </c>
      <c r="H74" s="167">
        <f t="shared" si="10"/>
        <v>0.95683453237410077</v>
      </c>
      <c r="I74" s="167">
        <f t="shared" si="11"/>
        <v>9.6301252978434895E-4</v>
      </c>
    </row>
    <row r="75" spans="2:9" x14ac:dyDescent="0.25">
      <c r="B75" s="165" t="s">
        <v>121</v>
      </c>
      <c r="C75" s="166">
        <v>33</v>
      </c>
      <c r="D75" s="166">
        <v>569</v>
      </c>
      <c r="E75" s="166">
        <v>610</v>
      </c>
      <c r="F75" s="166">
        <v>514</v>
      </c>
      <c r="G75" s="166">
        <v>231</v>
      </c>
      <c r="H75" s="167">
        <f t="shared" si="10"/>
        <v>-0.55058365758754868</v>
      </c>
      <c r="I75" s="167">
        <f t="shared" si="11"/>
        <v>4.0892627643416288E-4</v>
      </c>
    </row>
    <row r="76" spans="2:9" x14ac:dyDescent="0.25">
      <c r="B76" s="165" t="s">
        <v>130</v>
      </c>
      <c r="C76" s="166">
        <v>0</v>
      </c>
      <c r="D76" s="166">
        <v>13</v>
      </c>
      <c r="E76" s="166">
        <v>29</v>
      </c>
      <c r="F76" s="166">
        <v>4</v>
      </c>
      <c r="G76" s="166">
        <v>85</v>
      </c>
      <c r="H76" s="167">
        <f t="shared" si="10"/>
        <v>20.25</v>
      </c>
      <c r="I76" s="167">
        <f t="shared" si="11"/>
        <v>1.5047070777880452E-4</v>
      </c>
    </row>
    <row r="77" spans="2:9" x14ac:dyDescent="0.25">
      <c r="B77" s="165" t="s">
        <v>133</v>
      </c>
      <c r="C77" s="166">
        <v>0</v>
      </c>
      <c r="D77" s="166">
        <v>10</v>
      </c>
      <c r="E77" s="166">
        <v>27</v>
      </c>
      <c r="F77" s="166">
        <v>0</v>
      </c>
      <c r="G77" s="166">
        <v>71</v>
      </c>
      <c r="H77" s="167" t="str">
        <f t="shared" si="10"/>
        <v>-</v>
      </c>
      <c r="I77" s="167">
        <f t="shared" si="11"/>
        <v>1.2568729708582494E-4</v>
      </c>
    </row>
    <row r="78" spans="2:9" x14ac:dyDescent="0.25">
      <c r="B78" s="170" t="s">
        <v>147</v>
      </c>
      <c r="C78" s="171">
        <f>C70-SUM(C71:C77)</f>
        <v>67</v>
      </c>
      <c r="D78" s="171">
        <f>D70-SUM(D71:D77)</f>
        <v>3490</v>
      </c>
      <c r="E78" s="171">
        <f>E70-SUM(E71:E77)</f>
        <v>4044</v>
      </c>
      <c r="F78" s="171">
        <f>F70-SUM(F71:F77)</f>
        <v>3402</v>
      </c>
      <c r="G78" s="171">
        <f>G70-SUM(G71:G77)</f>
        <v>3117</v>
      </c>
      <c r="H78" s="172">
        <f t="shared" si="10"/>
        <v>-8.3774250440917131E-2</v>
      </c>
      <c r="I78" s="172">
        <f t="shared" si="11"/>
        <v>5.5178493664298084E-3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44986</v>
      </c>
      <c r="D80" s="178">
        <v>84199</v>
      </c>
      <c r="E80" s="178">
        <v>86585</v>
      </c>
      <c r="F80" s="178">
        <v>101084</v>
      </c>
      <c r="G80" s="178">
        <v>104813</v>
      </c>
      <c r="H80" s="179">
        <f t="shared" ref="H80:H92" si="12">IFERROR(G80/F80-1,"-")</f>
        <v>3.6890111194650022E-2</v>
      </c>
      <c r="I80" s="179">
        <f t="shared" ref="I80:I92" si="13">G80/G$10</f>
        <v>0.1855445446402334</v>
      </c>
    </row>
    <row r="81" spans="2:9" x14ac:dyDescent="0.25">
      <c r="B81" s="161" t="s">
        <v>99</v>
      </c>
      <c r="C81" s="162">
        <v>29508</v>
      </c>
      <c r="D81" s="162">
        <v>49388</v>
      </c>
      <c r="E81" s="162">
        <v>47019</v>
      </c>
      <c r="F81" s="162">
        <v>49842</v>
      </c>
      <c r="G81" s="162">
        <v>55731</v>
      </c>
      <c r="H81" s="163">
        <f t="shared" si="12"/>
        <v>0.11815336463223791</v>
      </c>
      <c r="I81" s="163">
        <f t="shared" si="13"/>
        <v>9.8657447237888884E-2</v>
      </c>
    </row>
    <row r="82" spans="2:9" x14ac:dyDescent="0.25">
      <c r="B82" s="165" t="s">
        <v>105</v>
      </c>
      <c r="C82" s="166">
        <v>10173</v>
      </c>
      <c r="D82" s="166">
        <v>16867</v>
      </c>
      <c r="E82" s="166">
        <v>14974</v>
      </c>
      <c r="F82" s="166">
        <v>15712</v>
      </c>
      <c r="G82" s="166">
        <v>14537</v>
      </c>
      <c r="H82" s="167">
        <f t="shared" si="12"/>
        <v>-7.4783604887983746E-2</v>
      </c>
      <c r="I82" s="167">
        <f t="shared" si="13"/>
        <v>2.5734031517417426E-2</v>
      </c>
    </row>
    <row r="83" spans="2:9" x14ac:dyDescent="0.25">
      <c r="B83" s="165" t="s">
        <v>102</v>
      </c>
      <c r="C83" s="166">
        <v>19335</v>
      </c>
      <c r="D83" s="166">
        <v>32521</v>
      </c>
      <c r="E83" s="166">
        <v>32045</v>
      </c>
      <c r="F83" s="166">
        <v>34130</v>
      </c>
      <c r="G83" s="166">
        <v>41194</v>
      </c>
      <c r="H83" s="167">
        <f t="shared" si="12"/>
        <v>0.20697333723996492</v>
      </c>
      <c r="I83" s="167">
        <f t="shared" si="13"/>
        <v>7.2923415720471452E-2</v>
      </c>
    </row>
    <row r="84" spans="2:9" x14ac:dyDescent="0.25">
      <c r="B84" s="161" t="s">
        <v>109</v>
      </c>
      <c r="C84" s="162">
        <v>15478</v>
      </c>
      <c r="D84" s="162">
        <v>34811</v>
      </c>
      <c r="E84" s="162">
        <v>39566</v>
      </c>
      <c r="F84" s="162">
        <v>51242</v>
      </c>
      <c r="G84" s="162">
        <v>49082</v>
      </c>
      <c r="H84" s="163">
        <f t="shared" si="12"/>
        <v>-4.2152921431638068E-2</v>
      </c>
      <c r="I84" s="163">
        <f t="shared" si="13"/>
        <v>8.6887097402344515E-2</v>
      </c>
    </row>
    <row r="85" spans="2:9" x14ac:dyDescent="0.25">
      <c r="B85" s="165" t="s">
        <v>112</v>
      </c>
      <c r="C85" s="166">
        <v>1002</v>
      </c>
      <c r="D85" s="166">
        <v>8917</v>
      </c>
      <c r="E85" s="166">
        <v>9578</v>
      </c>
      <c r="F85" s="166">
        <v>12336</v>
      </c>
      <c r="G85" s="166">
        <v>14562</v>
      </c>
      <c r="H85" s="167">
        <f t="shared" si="12"/>
        <v>0.18044747081712065</v>
      </c>
      <c r="I85" s="167">
        <f t="shared" si="13"/>
        <v>2.5778287607940605E-2</v>
      </c>
    </row>
    <row r="86" spans="2:9" x14ac:dyDescent="0.25">
      <c r="B86" s="165" t="s">
        <v>115</v>
      </c>
      <c r="C86" s="166">
        <v>4013</v>
      </c>
      <c r="D86" s="166">
        <v>9215</v>
      </c>
      <c r="E86" s="166">
        <v>8519</v>
      </c>
      <c r="F86" s="166">
        <v>9969</v>
      </c>
      <c r="G86" s="166">
        <v>8440</v>
      </c>
      <c r="H86" s="167">
        <f t="shared" si="12"/>
        <v>-0.15337546393820845</v>
      </c>
      <c r="I86" s="167">
        <f t="shared" si="13"/>
        <v>1.4940856160624825E-2</v>
      </c>
    </row>
    <row r="87" spans="2:9" x14ac:dyDescent="0.25">
      <c r="B87" s="165" t="s">
        <v>118</v>
      </c>
      <c r="C87" s="166">
        <v>2209</v>
      </c>
      <c r="D87" s="166">
        <v>2595</v>
      </c>
      <c r="E87" s="166">
        <v>3394</v>
      </c>
      <c r="F87" s="166">
        <v>6368</v>
      </c>
      <c r="G87" s="166">
        <v>5938</v>
      </c>
      <c r="H87" s="167">
        <f t="shared" si="12"/>
        <v>-6.7525125628140725E-2</v>
      </c>
      <c r="I87" s="167">
        <f t="shared" si="13"/>
        <v>1.0511706621065191E-2</v>
      </c>
    </row>
    <row r="88" spans="2:9" x14ac:dyDescent="0.25">
      <c r="B88" s="165" t="s">
        <v>125</v>
      </c>
      <c r="C88" s="166">
        <v>573</v>
      </c>
      <c r="D88" s="166">
        <v>1125</v>
      </c>
      <c r="E88" s="166">
        <v>1281</v>
      </c>
      <c r="F88" s="166">
        <v>2772</v>
      </c>
      <c r="G88" s="166">
        <v>1841</v>
      </c>
      <c r="H88" s="167">
        <f t="shared" si="12"/>
        <v>-0.33585858585858586</v>
      </c>
      <c r="I88" s="167">
        <f t="shared" si="13"/>
        <v>3.259018506126813E-3</v>
      </c>
    </row>
    <row r="89" spans="2:9" x14ac:dyDescent="0.25">
      <c r="B89" s="165" t="s">
        <v>121</v>
      </c>
      <c r="C89" s="166">
        <v>431</v>
      </c>
      <c r="D89" s="166">
        <v>588</v>
      </c>
      <c r="E89" s="166">
        <v>873</v>
      </c>
      <c r="F89" s="166">
        <v>1365</v>
      </c>
      <c r="G89" s="166">
        <v>1082</v>
      </c>
      <c r="H89" s="167">
        <f t="shared" si="12"/>
        <v>-0.20732600732600737</v>
      </c>
      <c r="I89" s="167">
        <f t="shared" si="13"/>
        <v>1.9154035978431352E-3</v>
      </c>
    </row>
    <row r="90" spans="2:9" x14ac:dyDescent="0.25">
      <c r="B90" s="165" t="s">
        <v>130</v>
      </c>
      <c r="C90" s="166">
        <v>145</v>
      </c>
      <c r="D90" s="166">
        <v>437</v>
      </c>
      <c r="E90" s="166">
        <v>185</v>
      </c>
      <c r="F90" s="166">
        <v>247</v>
      </c>
      <c r="G90" s="166">
        <v>405</v>
      </c>
      <c r="H90" s="167">
        <f t="shared" si="12"/>
        <v>0.63967611336032393</v>
      </c>
      <c r="I90" s="167">
        <f t="shared" si="13"/>
        <v>7.169486664754804E-4</v>
      </c>
    </row>
    <row r="91" spans="2:9" x14ac:dyDescent="0.25">
      <c r="B91" s="165" t="s">
        <v>133</v>
      </c>
      <c r="C91" s="166">
        <v>42</v>
      </c>
      <c r="D91" s="166">
        <v>166</v>
      </c>
      <c r="E91" s="166">
        <v>161</v>
      </c>
      <c r="F91" s="166">
        <v>98</v>
      </c>
      <c r="G91" s="166">
        <v>69</v>
      </c>
      <c r="H91" s="167">
        <f t="shared" si="12"/>
        <v>-0.29591836734693877</v>
      </c>
      <c r="I91" s="167">
        <f t="shared" si="13"/>
        <v>1.2214680984397073E-4</v>
      </c>
    </row>
    <row r="92" spans="2:9" x14ac:dyDescent="0.25">
      <c r="B92" s="170" t="s">
        <v>147</v>
      </c>
      <c r="C92" s="171">
        <f>C84-SUM(C85:C91)</f>
        <v>7063</v>
      </c>
      <c r="D92" s="171">
        <f>D84-SUM(D85:D91)</f>
        <v>11768</v>
      </c>
      <c r="E92" s="171">
        <f>E84-SUM(E85:E91)</f>
        <v>15575</v>
      </c>
      <c r="F92" s="171">
        <f>F84-SUM(F85:F91)</f>
        <v>18087</v>
      </c>
      <c r="G92" s="171">
        <f>G84-SUM(G85:G91)</f>
        <v>16745</v>
      </c>
      <c r="H92" s="172">
        <f t="shared" si="12"/>
        <v>-7.419693702659369E-2</v>
      </c>
      <c r="I92" s="172">
        <f t="shared" si="13"/>
        <v>2.9642729432424492E-2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2531</v>
      </c>
      <c r="D94" s="178">
        <v>4460</v>
      </c>
      <c r="E94" s="178">
        <v>4564</v>
      </c>
      <c r="F94" s="178">
        <v>4705</v>
      </c>
      <c r="G94" s="178">
        <v>3825</v>
      </c>
      <c r="H94" s="179">
        <f t="shared" ref="H94:H106" si="14">IFERROR(G94/F94-1,"-")</f>
        <v>-0.18703506907545164</v>
      </c>
      <c r="I94" s="179">
        <f t="shared" ref="I94:I106" si="15">G94/G$10</f>
        <v>6.7711818500462029E-3</v>
      </c>
    </row>
    <row r="95" spans="2:9" x14ac:dyDescent="0.25">
      <c r="B95" s="161" t="s">
        <v>99</v>
      </c>
      <c r="C95" s="162">
        <v>1673</v>
      </c>
      <c r="D95" s="162">
        <v>3404</v>
      </c>
      <c r="E95" s="162">
        <v>3332</v>
      </c>
      <c r="F95" s="162">
        <v>3522</v>
      </c>
      <c r="G95" s="162">
        <v>2586</v>
      </c>
      <c r="H95" s="163">
        <f t="shared" si="14"/>
        <v>-0.26575809199318567</v>
      </c>
      <c r="I95" s="163">
        <f t="shared" si="15"/>
        <v>4.577850003717512E-3</v>
      </c>
    </row>
    <row r="96" spans="2:9" x14ac:dyDescent="0.25">
      <c r="B96" s="165" t="s">
        <v>105</v>
      </c>
      <c r="C96" s="166">
        <v>647</v>
      </c>
      <c r="D96" s="166">
        <v>1737</v>
      </c>
      <c r="E96" s="166">
        <v>1249</v>
      </c>
      <c r="F96" s="166">
        <v>1629</v>
      </c>
      <c r="G96" s="166">
        <v>869</v>
      </c>
      <c r="H96" s="167">
        <f t="shared" si="14"/>
        <v>-0.46654389195825663</v>
      </c>
      <c r="I96" s="167">
        <f t="shared" si="15"/>
        <v>1.5383417065856604E-3</v>
      </c>
    </row>
    <row r="97" spans="2:9" x14ac:dyDescent="0.25">
      <c r="B97" s="165" t="s">
        <v>102</v>
      </c>
      <c r="C97" s="166">
        <v>1026</v>
      </c>
      <c r="D97" s="166">
        <v>1667</v>
      </c>
      <c r="E97" s="166">
        <v>2083</v>
      </c>
      <c r="F97" s="166">
        <v>1893</v>
      </c>
      <c r="G97" s="166">
        <v>1717</v>
      </c>
      <c r="H97" s="167">
        <f t="shared" si="14"/>
        <v>-9.2974115161119864E-2</v>
      </c>
      <c r="I97" s="167">
        <f t="shared" si="15"/>
        <v>3.0395082971318515E-3</v>
      </c>
    </row>
    <row r="98" spans="2:9" x14ac:dyDescent="0.25">
      <c r="B98" s="161" t="s">
        <v>109</v>
      </c>
      <c r="C98" s="162">
        <v>858</v>
      </c>
      <c r="D98" s="162">
        <v>1056</v>
      </c>
      <c r="E98" s="162">
        <v>1232</v>
      </c>
      <c r="F98" s="162">
        <v>1183</v>
      </c>
      <c r="G98" s="162">
        <v>1239</v>
      </c>
      <c r="H98" s="163">
        <f t="shared" si="14"/>
        <v>4.7337278106508895E-2</v>
      </c>
      <c r="I98" s="163">
        <f t="shared" si="15"/>
        <v>2.1933318463286918E-3</v>
      </c>
    </row>
    <row r="99" spans="2:9" x14ac:dyDescent="0.25">
      <c r="B99" s="165" t="s">
        <v>112</v>
      </c>
      <c r="C99" s="166">
        <v>58</v>
      </c>
      <c r="D99" s="166">
        <v>101</v>
      </c>
      <c r="E99" s="166">
        <v>174</v>
      </c>
      <c r="F99" s="166">
        <v>160</v>
      </c>
      <c r="G99" s="166">
        <v>140</v>
      </c>
      <c r="H99" s="167">
        <f t="shared" si="14"/>
        <v>-0.125</v>
      </c>
      <c r="I99" s="167">
        <f t="shared" si="15"/>
        <v>2.4783410692979569E-4</v>
      </c>
    </row>
    <row r="100" spans="2:9" x14ac:dyDescent="0.25">
      <c r="B100" s="165" t="s">
        <v>115</v>
      </c>
      <c r="C100" s="166">
        <v>149</v>
      </c>
      <c r="D100" s="166">
        <v>159</v>
      </c>
      <c r="E100" s="166">
        <v>128</v>
      </c>
      <c r="F100" s="166">
        <v>126</v>
      </c>
      <c r="G100" s="166">
        <v>130</v>
      </c>
      <c r="H100" s="167">
        <f t="shared" si="14"/>
        <v>3.1746031746031855E-2</v>
      </c>
      <c r="I100" s="167">
        <f t="shared" si="15"/>
        <v>2.3013167072052457E-4</v>
      </c>
    </row>
    <row r="101" spans="2:9" x14ac:dyDescent="0.25">
      <c r="B101" s="165" t="s">
        <v>118</v>
      </c>
      <c r="C101" s="166">
        <v>219</v>
      </c>
      <c r="D101" s="166">
        <v>201</v>
      </c>
      <c r="E101" s="166">
        <v>190</v>
      </c>
      <c r="F101" s="166">
        <v>188</v>
      </c>
      <c r="G101" s="166">
        <v>146</v>
      </c>
      <c r="H101" s="167">
        <f t="shared" si="14"/>
        <v>-0.22340425531914898</v>
      </c>
      <c r="I101" s="167">
        <f t="shared" si="15"/>
        <v>2.5845556865535836E-4</v>
      </c>
    </row>
    <row r="102" spans="2:9" x14ac:dyDescent="0.25">
      <c r="B102" s="165" t="s">
        <v>125</v>
      </c>
      <c r="C102" s="166">
        <v>15</v>
      </c>
      <c r="D102" s="166">
        <v>55</v>
      </c>
      <c r="E102" s="166">
        <v>44</v>
      </c>
      <c r="F102" s="166">
        <v>35</v>
      </c>
      <c r="G102" s="166">
        <v>46</v>
      </c>
      <c r="H102" s="167">
        <f t="shared" si="14"/>
        <v>0.31428571428571428</v>
      </c>
      <c r="I102" s="167">
        <f t="shared" si="15"/>
        <v>8.1431206562647155E-5</v>
      </c>
    </row>
    <row r="103" spans="2:9" x14ac:dyDescent="0.25">
      <c r="B103" s="165" t="s">
        <v>121</v>
      </c>
      <c r="C103" s="166">
        <v>47</v>
      </c>
      <c r="D103" s="166">
        <v>62</v>
      </c>
      <c r="E103" s="166">
        <v>43</v>
      </c>
      <c r="F103" s="166">
        <v>25</v>
      </c>
      <c r="G103" s="166">
        <v>41</v>
      </c>
      <c r="H103" s="167">
        <f t="shared" si="14"/>
        <v>0.6399999999999999</v>
      </c>
      <c r="I103" s="167">
        <f t="shared" si="15"/>
        <v>7.2579988458011592E-5</v>
      </c>
    </row>
    <row r="104" spans="2:9" x14ac:dyDescent="0.25">
      <c r="B104" s="165" t="s">
        <v>130</v>
      </c>
      <c r="C104" s="166">
        <v>2</v>
      </c>
      <c r="D104" s="166">
        <v>8</v>
      </c>
      <c r="E104" s="166">
        <v>9</v>
      </c>
      <c r="F104" s="166">
        <v>12</v>
      </c>
      <c r="G104" s="166">
        <v>27</v>
      </c>
      <c r="H104" s="167">
        <f t="shared" si="14"/>
        <v>1.25</v>
      </c>
      <c r="I104" s="167">
        <f t="shared" si="15"/>
        <v>4.7796577765032026E-5</v>
      </c>
    </row>
    <row r="105" spans="2:9" x14ac:dyDescent="0.25">
      <c r="B105" s="165" t="s">
        <v>133</v>
      </c>
      <c r="C105" s="166">
        <v>2</v>
      </c>
      <c r="D105" s="166">
        <v>5</v>
      </c>
      <c r="E105" s="166">
        <v>9</v>
      </c>
      <c r="F105" s="166">
        <v>2</v>
      </c>
      <c r="G105" s="166">
        <v>6</v>
      </c>
      <c r="H105" s="167">
        <f t="shared" si="14"/>
        <v>2</v>
      </c>
      <c r="I105" s="167">
        <f t="shared" si="15"/>
        <v>1.0621461725562671E-5</v>
      </c>
    </row>
    <row r="106" spans="2:9" x14ac:dyDescent="0.25">
      <c r="B106" s="170" t="s">
        <v>147</v>
      </c>
      <c r="C106" s="171">
        <f>C98-SUM(C99:C105)</f>
        <v>366</v>
      </c>
      <c r="D106" s="171">
        <f>D98-SUM(D99:D105)</f>
        <v>465</v>
      </c>
      <c r="E106" s="171">
        <f>E98-SUM(E99:E105)</f>
        <v>635</v>
      </c>
      <c r="F106" s="171">
        <f>F98-SUM(F99:F105)</f>
        <v>635</v>
      </c>
      <c r="G106" s="171">
        <f>G98-SUM(G99:G105)</f>
        <v>703</v>
      </c>
      <c r="H106" s="172">
        <f t="shared" si="14"/>
        <v>0.10708661417322829</v>
      </c>
      <c r="I106" s="172">
        <f t="shared" si="15"/>
        <v>1.2444812655117597E-3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12400</v>
      </c>
      <c r="D108" s="178">
        <v>17775</v>
      </c>
      <c r="E108" s="178">
        <v>24316</v>
      </c>
      <c r="F108" s="178">
        <v>23859</v>
      </c>
      <c r="G108" s="178">
        <v>29368</v>
      </c>
      <c r="H108" s="179">
        <f t="shared" ref="H108:H120" si="16">IFERROR(G108/F108-1,"-")</f>
        <v>0.23089819355379526</v>
      </c>
      <c r="I108" s="179">
        <f t="shared" ref="I108:I120" si="17">G108/G$10</f>
        <v>5.1988514659387426E-2</v>
      </c>
    </row>
    <row r="109" spans="2:9" x14ac:dyDescent="0.25">
      <c r="B109" s="161" t="s">
        <v>99</v>
      </c>
      <c r="C109" s="162">
        <v>6642</v>
      </c>
      <c r="D109" s="162">
        <v>5780</v>
      </c>
      <c r="E109" s="162">
        <v>7532</v>
      </c>
      <c r="F109" s="162">
        <v>6028</v>
      </c>
      <c r="G109" s="162">
        <v>9343</v>
      </c>
      <c r="H109" s="163">
        <f t="shared" si="16"/>
        <v>0.54993364299933645</v>
      </c>
      <c r="I109" s="163">
        <f t="shared" si="17"/>
        <v>1.6539386150322008E-2</v>
      </c>
    </row>
    <row r="110" spans="2:9" x14ac:dyDescent="0.25">
      <c r="B110" s="165" t="s">
        <v>105</v>
      </c>
      <c r="C110" s="166">
        <v>2137</v>
      </c>
      <c r="D110" s="166">
        <v>1312</v>
      </c>
      <c r="E110" s="166">
        <v>3177</v>
      </c>
      <c r="F110" s="166">
        <v>2143</v>
      </c>
      <c r="G110" s="166">
        <v>4774</v>
      </c>
      <c r="H110" s="167">
        <f t="shared" si="16"/>
        <v>1.2277181521231917</v>
      </c>
      <c r="I110" s="167">
        <f t="shared" si="17"/>
        <v>8.4511430463060332E-3</v>
      </c>
    </row>
    <row r="111" spans="2:9" x14ac:dyDescent="0.25">
      <c r="B111" s="165" t="s">
        <v>102</v>
      </c>
      <c r="C111" s="166">
        <v>4505</v>
      </c>
      <c r="D111" s="166">
        <v>4468</v>
      </c>
      <c r="E111" s="166">
        <v>4355</v>
      </c>
      <c r="F111" s="166">
        <v>3885</v>
      </c>
      <c r="G111" s="166">
        <v>4569</v>
      </c>
      <c r="H111" s="167">
        <f t="shared" si="16"/>
        <v>0.17606177606177598</v>
      </c>
      <c r="I111" s="167">
        <f t="shared" si="17"/>
        <v>8.0882431040159748E-3</v>
      </c>
    </row>
    <row r="112" spans="2:9" x14ac:dyDescent="0.25">
      <c r="B112" s="161" t="s">
        <v>109</v>
      </c>
      <c r="C112" s="162">
        <v>5758</v>
      </c>
      <c r="D112" s="162">
        <v>11995</v>
      </c>
      <c r="E112" s="162">
        <v>16784</v>
      </c>
      <c r="F112" s="162">
        <v>17831</v>
      </c>
      <c r="G112" s="162">
        <v>20025</v>
      </c>
      <c r="H112" s="163">
        <f t="shared" si="16"/>
        <v>0.12304413661600577</v>
      </c>
      <c r="I112" s="163">
        <f t="shared" si="17"/>
        <v>3.5449128509065418E-2</v>
      </c>
    </row>
    <row r="113" spans="2:9" x14ac:dyDescent="0.25">
      <c r="B113" s="165" t="s">
        <v>112</v>
      </c>
      <c r="C113" s="166">
        <v>1423</v>
      </c>
      <c r="D113" s="166">
        <v>7409</v>
      </c>
      <c r="E113" s="166">
        <v>11006</v>
      </c>
      <c r="F113" s="166">
        <v>11723</v>
      </c>
      <c r="G113" s="166">
        <v>13574</v>
      </c>
      <c r="H113" s="167">
        <f t="shared" si="16"/>
        <v>0.15789473684210531</v>
      </c>
      <c r="I113" s="167">
        <f t="shared" si="17"/>
        <v>2.4029286910464617E-2</v>
      </c>
    </row>
    <row r="114" spans="2:9" x14ac:dyDescent="0.25">
      <c r="B114" s="165" t="s">
        <v>115</v>
      </c>
      <c r="C114" s="166">
        <v>516</v>
      </c>
      <c r="D114" s="166">
        <v>315</v>
      </c>
      <c r="E114" s="166">
        <v>405</v>
      </c>
      <c r="F114" s="166">
        <v>602</v>
      </c>
      <c r="G114" s="166">
        <v>478</v>
      </c>
      <c r="H114" s="167">
        <f t="shared" si="16"/>
        <v>-0.20598006644518274</v>
      </c>
      <c r="I114" s="167">
        <f t="shared" si="17"/>
        <v>8.4617645080315958E-4</v>
      </c>
    </row>
    <row r="115" spans="2:9" x14ac:dyDescent="0.25">
      <c r="B115" s="165" t="s">
        <v>118</v>
      </c>
      <c r="C115" s="166">
        <v>902</v>
      </c>
      <c r="D115" s="166">
        <v>554</v>
      </c>
      <c r="E115" s="166">
        <v>840</v>
      </c>
      <c r="F115" s="166">
        <v>1350</v>
      </c>
      <c r="G115" s="166">
        <v>1407</v>
      </c>
      <c r="H115" s="167">
        <f t="shared" si="16"/>
        <v>4.2222222222222161E-2</v>
      </c>
      <c r="I115" s="167">
        <f t="shared" si="17"/>
        <v>2.4907327746444465E-3</v>
      </c>
    </row>
    <row r="116" spans="2:9" x14ac:dyDescent="0.25">
      <c r="B116" s="165" t="s">
        <v>125</v>
      </c>
      <c r="C116" s="166">
        <v>496</v>
      </c>
      <c r="D116" s="166">
        <v>283</v>
      </c>
      <c r="E116" s="166">
        <v>444</v>
      </c>
      <c r="F116" s="166">
        <v>333</v>
      </c>
      <c r="G116" s="166">
        <v>832</v>
      </c>
      <c r="H116" s="167">
        <f t="shared" si="16"/>
        <v>1.4984984984984986</v>
      </c>
      <c r="I116" s="167">
        <f t="shared" si="17"/>
        <v>1.4728426926113572E-3</v>
      </c>
    </row>
    <row r="117" spans="2:9" x14ac:dyDescent="0.25">
      <c r="B117" s="165" t="s">
        <v>121</v>
      </c>
      <c r="C117" s="166">
        <v>713</v>
      </c>
      <c r="D117" s="166">
        <v>646</v>
      </c>
      <c r="E117" s="166">
        <v>1087</v>
      </c>
      <c r="F117" s="166">
        <v>382</v>
      </c>
      <c r="G117" s="166">
        <v>598</v>
      </c>
      <c r="H117" s="167">
        <f t="shared" si="16"/>
        <v>0.5654450261780104</v>
      </c>
      <c r="I117" s="167">
        <f t="shared" si="17"/>
        <v>1.0586056853144129E-3</v>
      </c>
    </row>
    <row r="118" spans="2:9" x14ac:dyDescent="0.25">
      <c r="B118" s="165" t="s">
        <v>130</v>
      </c>
      <c r="C118" s="166">
        <v>30</v>
      </c>
      <c r="D118" s="166">
        <v>29</v>
      </c>
      <c r="E118" s="166">
        <v>153</v>
      </c>
      <c r="F118" s="166">
        <v>23</v>
      </c>
      <c r="G118" s="166">
        <v>44</v>
      </c>
      <c r="H118" s="167">
        <f t="shared" si="16"/>
        <v>0.91304347826086962</v>
      </c>
      <c r="I118" s="167">
        <f t="shared" si="17"/>
        <v>7.7890719320792927E-5</v>
      </c>
    </row>
    <row r="119" spans="2:9" x14ac:dyDescent="0.25">
      <c r="B119" s="165" t="s">
        <v>133</v>
      </c>
      <c r="C119" s="166">
        <v>1</v>
      </c>
      <c r="D119" s="166">
        <v>7</v>
      </c>
      <c r="E119" s="166">
        <v>18</v>
      </c>
      <c r="F119" s="166">
        <v>55</v>
      </c>
      <c r="G119" s="166">
        <v>21</v>
      </c>
      <c r="H119" s="167">
        <f t="shared" si="16"/>
        <v>-0.61818181818181817</v>
      </c>
      <c r="I119" s="167">
        <f t="shared" si="17"/>
        <v>3.717511603946935E-5</v>
      </c>
    </row>
    <row r="120" spans="2:9" x14ac:dyDescent="0.25">
      <c r="B120" s="170" t="s">
        <v>147</v>
      </c>
      <c r="C120" s="171">
        <f>C112-SUM(C113:C119)</f>
        <v>1677</v>
      </c>
      <c r="D120" s="171">
        <f>D112-SUM(D113:D119)</f>
        <v>2752</v>
      </c>
      <c r="E120" s="171">
        <f>E112-SUM(E113:E119)</f>
        <v>2831</v>
      </c>
      <c r="F120" s="171">
        <f>F112-SUM(F113:F119)</f>
        <v>3363</v>
      </c>
      <c r="G120" s="171">
        <f>G112-SUM(G113:G119)</f>
        <v>3071</v>
      </c>
      <c r="H120" s="172">
        <f t="shared" si="16"/>
        <v>-8.6827237585489159E-2</v>
      </c>
      <c r="I120" s="172">
        <f t="shared" si="17"/>
        <v>5.4364181598671613E-3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14859</v>
      </c>
      <c r="D122" s="178">
        <v>18761</v>
      </c>
      <c r="E122" s="178">
        <v>17627</v>
      </c>
      <c r="F122" s="178">
        <v>22231</v>
      </c>
      <c r="G122" s="178">
        <v>24531</v>
      </c>
      <c r="H122" s="179">
        <f t="shared" ref="H122:H134" si="18">IFERROR(G122/F122-1,"-")</f>
        <v>0.10345913364221127</v>
      </c>
      <c r="I122" s="179">
        <f t="shared" ref="I122:I134" si="19">G122/G$10</f>
        <v>4.3425846264962986E-2</v>
      </c>
    </row>
    <row r="123" spans="2:9" x14ac:dyDescent="0.25">
      <c r="B123" s="161" t="s">
        <v>99</v>
      </c>
      <c r="C123" s="162">
        <v>10238</v>
      </c>
      <c r="D123" s="162">
        <v>12867</v>
      </c>
      <c r="E123" s="162">
        <v>12297</v>
      </c>
      <c r="F123" s="162">
        <v>16725</v>
      </c>
      <c r="G123" s="162">
        <v>18311</v>
      </c>
      <c r="H123" s="163">
        <f t="shared" si="18"/>
        <v>9.4828101644245155E-2</v>
      </c>
      <c r="I123" s="163">
        <f t="shared" si="19"/>
        <v>3.2414930942796349E-2</v>
      </c>
    </row>
    <row r="124" spans="2:9" x14ac:dyDescent="0.25">
      <c r="B124" s="165" t="s">
        <v>105</v>
      </c>
      <c r="C124" s="166">
        <v>4713</v>
      </c>
      <c r="D124" s="166">
        <v>7496</v>
      </c>
      <c r="E124" s="166">
        <v>4739</v>
      </c>
      <c r="F124" s="166">
        <v>10068</v>
      </c>
      <c r="G124" s="166">
        <v>11323</v>
      </c>
      <c r="H124" s="167">
        <f t="shared" si="18"/>
        <v>0.12465236392530787</v>
      </c>
      <c r="I124" s="167">
        <f t="shared" si="19"/>
        <v>2.0044468519757688E-2</v>
      </c>
    </row>
    <row r="125" spans="2:9" x14ac:dyDescent="0.25">
      <c r="B125" s="165" t="s">
        <v>102</v>
      </c>
      <c r="C125" s="166">
        <v>5525</v>
      </c>
      <c r="D125" s="166">
        <v>5371</v>
      </c>
      <c r="E125" s="166">
        <v>7558</v>
      </c>
      <c r="F125" s="166">
        <v>6657</v>
      </c>
      <c r="G125" s="166">
        <v>6988</v>
      </c>
      <c r="H125" s="167">
        <f t="shared" si="18"/>
        <v>4.9722097040709068E-2</v>
      </c>
      <c r="I125" s="167">
        <f t="shared" si="19"/>
        <v>1.2370462423038658E-2</v>
      </c>
    </row>
    <row r="126" spans="2:9" x14ac:dyDescent="0.25">
      <c r="B126" s="161" t="s">
        <v>109</v>
      </c>
      <c r="C126" s="162">
        <v>4621</v>
      </c>
      <c r="D126" s="162">
        <v>5894</v>
      </c>
      <c r="E126" s="162">
        <v>5330</v>
      </c>
      <c r="F126" s="162">
        <v>5506</v>
      </c>
      <c r="G126" s="162">
        <v>6220</v>
      </c>
      <c r="H126" s="163">
        <f t="shared" si="18"/>
        <v>0.12967671630948052</v>
      </c>
      <c r="I126" s="163">
        <f t="shared" si="19"/>
        <v>1.1010915322166637E-2</v>
      </c>
    </row>
    <row r="127" spans="2:9" x14ac:dyDescent="0.25">
      <c r="B127" s="165" t="s">
        <v>112</v>
      </c>
      <c r="C127" s="166">
        <v>177</v>
      </c>
      <c r="D127" s="166">
        <v>781</v>
      </c>
      <c r="E127" s="166">
        <v>690</v>
      </c>
      <c r="F127" s="166">
        <v>648</v>
      </c>
      <c r="G127" s="166">
        <v>640</v>
      </c>
      <c r="H127" s="167">
        <f t="shared" si="18"/>
        <v>-1.2345679012345734E-2</v>
      </c>
      <c r="I127" s="167">
        <f t="shared" si="19"/>
        <v>1.1329559173933518E-3</v>
      </c>
    </row>
    <row r="128" spans="2:9" x14ac:dyDescent="0.25">
      <c r="B128" s="165" t="s">
        <v>115</v>
      </c>
      <c r="C128" s="166">
        <v>478</v>
      </c>
      <c r="D128" s="166">
        <v>489</v>
      </c>
      <c r="E128" s="166">
        <v>540</v>
      </c>
      <c r="F128" s="166">
        <v>506</v>
      </c>
      <c r="G128" s="166">
        <v>538</v>
      </c>
      <c r="H128" s="167">
        <f t="shared" si="18"/>
        <v>6.3241106719367668E-2</v>
      </c>
      <c r="I128" s="167">
        <f t="shared" si="19"/>
        <v>9.5239106805878628E-4</v>
      </c>
    </row>
    <row r="129" spans="2:9" x14ac:dyDescent="0.25">
      <c r="B129" s="165" t="s">
        <v>118</v>
      </c>
      <c r="C129" s="166">
        <v>592</v>
      </c>
      <c r="D129" s="166">
        <v>421</v>
      </c>
      <c r="E129" s="166">
        <v>499</v>
      </c>
      <c r="F129" s="166">
        <v>455</v>
      </c>
      <c r="G129" s="166">
        <v>765</v>
      </c>
      <c r="H129" s="167">
        <f t="shared" si="18"/>
        <v>0.68131868131868134</v>
      </c>
      <c r="I129" s="167">
        <f t="shared" si="19"/>
        <v>1.3542363700092407E-3</v>
      </c>
    </row>
    <row r="130" spans="2:9" x14ac:dyDescent="0.25">
      <c r="B130" s="165" t="s">
        <v>125</v>
      </c>
      <c r="C130" s="166">
        <v>138</v>
      </c>
      <c r="D130" s="166">
        <v>101</v>
      </c>
      <c r="E130" s="166">
        <v>306</v>
      </c>
      <c r="F130" s="166">
        <v>151</v>
      </c>
      <c r="G130" s="166">
        <v>214</v>
      </c>
      <c r="H130" s="167">
        <f t="shared" si="18"/>
        <v>0.41721854304635753</v>
      </c>
      <c r="I130" s="167">
        <f t="shared" si="19"/>
        <v>3.7883213487840197E-4</v>
      </c>
    </row>
    <row r="131" spans="2:9" x14ac:dyDescent="0.25">
      <c r="B131" s="165" t="s">
        <v>121</v>
      </c>
      <c r="C131" s="166">
        <v>87</v>
      </c>
      <c r="D131" s="166">
        <v>117</v>
      </c>
      <c r="E131" s="166">
        <v>139</v>
      </c>
      <c r="F131" s="166">
        <v>123</v>
      </c>
      <c r="G131" s="166">
        <v>190</v>
      </c>
      <c r="H131" s="167">
        <f t="shared" si="18"/>
        <v>0.54471544715447151</v>
      </c>
      <c r="I131" s="167">
        <f t="shared" si="19"/>
        <v>3.3634628797615129E-4</v>
      </c>
    </row>
    <row r="132" spans="2:9" x14ac:dyDescent="0.25">
      <c r="B132" s="165" t="s">
        <v>130</v>
      </c>
      <c r="C132" s="166">
        <v>29</v>
      </c>
      <c r="D132" s="166">
        <v>33</v>
      </c>
      <c r="E132" s="166">
        <v>33</v>
      </c>
      <c r="F132" s="166">
        <v>53</v>
      </c>
      <c r="G132" s="166">
        <v>38</v>
      </c>
      <c r="H132" s="167">
        <f t="shared" si="18"/>
        <v>-0.28301886792452835</v>
      </c>
      <c r="I132" s="167">
        <f t="shared" si="19"/>
        <v>6.7269257595230258E-5</v>
      </c>
    </row>
    <row r="133" spans="2:9" x14ac:dyDescent="0.25">
      <c r="B133" s="165" t="s">
        <v>133</v>
      </c>
      <c r="C133" s="166">
        <v>30</v>
      </c>
      <c r="D133" s="166">
        <v>30</v>
      </c>
      <c r="E133" s="166">
        <v>42</v>
      </c>
      <c r="F133" s="166">
        <v>49</v>
      </c>
      <c r="G133" s="166">
        <v>54</v>
      </c>
      <c r="H133" s="167">
        <f t="shared" si="18"/>
        <v>0.1020408163265305</v>
      </c>
      <c r="I133" s="167">
        <f t="shared" si="19"/>
        <v>9.5593155530064052E-5</v>
      </c>
    </row>
    <row r="134" spans="2:9" x14ac:dyDescent="0.25">
      <c r="B134" s="170" t="s">
        <v>147</v>
      </c>
      <c r="C134" s="171">
        <f>C126-SUM(C127:C133)</f>
        <v>3090</v>
      </c>
      <c r="D134" s="171">
        <f>D126-SUM(D127:D133)</f>
        <v>3922</v>
      </c>
      <c r="E134" s="171">
        <f>E126-SUM(E127:E133)</f>
        <v>3081</v>
      </c>
      <c r="F134" s="171">
        <f>F126-SUM(F127:F133)</f>
        <v>3521</v>
      </c>
      <c r="G134" s="171">
        <f>G126-SUM(G127:G133)</f>
        <v>3781</v>
      </c>
      <c r="H134" s="172">
        <f t="shared" si="18"/>
        <v>7.384265833570014E-2</v>
      </c>
      <c r="I134" s="172">
        <f t="shared" si="19"/>
        <v>6.6932911307254102E-3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10937</v>
      </c>
      <c r="D136" s="178">
        <v>26589</v>
      </c>
      <c r="E136" s="178">
        <v>28421</v>
      </c>
      <c r="F136" s="178">
        <v>29387</v>
      </c>
      <c r="G136" s="178">
        <v>31278</v>
      </c>
      <c r="H136" s="179">
        <f t="shared" ref="H136:H148" si="20">IFERROR(G136/F136-1,"-")</f>
        <v>6.4348181168544016E-2</v>
      </c>
      <c r="I136" s="179">
        <f t="shared" ref="I136:I148" si="21">G136/G$10</f>
        <v>5.5369679975358209E-2</v>
      </c>
    </row>
    <row r="137" spans="2:9" x14ac:dyDescent="0.25">
      <c r="B137" s="161" t="s">
        <v>99</v>
      </c>
      <c r="C137" s="162">
        <v>4324</v>
      </c>
      <c r="D137" s="162">
        <v>4253</v>
      </c>
      <c r="E137" s="162">
        <v>4890</v>
      </c>
      <c r="F137" s="162">
        <v>4326</v>
      </c>
      <c r="G137" s="162">
        <v>5513</v>
      </c>
      <c r="H137" s="163">
        <f t="shared" si="20"/>
        <v>0.27438742487286172</v>
      </c>
      <c r="I137" s="163">
        <f t="shared" si="21"/>
        <v>9.7593530821711676E-3</v>
      </c>
    </row>
    <row r="138" spans="2:9" x14ac:dyDescent="0.25">
      <c r="B138" s="165" t="s">
        <v>105</v>
      </c>
      <c r="C138" s="166">
        <v>2204</v>
      </c>
      <c r="D138" s="166">
        <v>2736</v>
      </c>
      <c r="E138" s="166">
        <v>3180</v>
      </c>
      <c r="F138" s="166">
        <v>2940</v>
      </c>
      <c r="G138" s="166">
        <v>4030</v>
      </c>
      <c r="H138" s="167">
        <f t="shared" si="20"/>
        <v>0.37074829931972797</v>
      </c>
      <c r="I138" s="167">
        <f t="shared" si="21"/>
        <v>7.1340817923362613E-3</v>
      </c>
    </row>
    <row r="139" spans="2:9" x14ac:dyDescent="0.25">
      <c r="B139" s="165" t="s">
        <v>102</v>
      </c>
      <c r="C139" s="166">
        <v>2120</v>
      </c>
      <c r="D139" s="166">
        <v>1517</v>
      </c>
      <c r="E139" s="166">
        <v>1710</v>
      </c>
      <c r="F139" s="166">
        <v>1386</v>
      </c>
      <c r="G139" s="166">
        <v>1483</v>
      </c>
      <c r="H139" s="167">
        <f t="shared" si="20"/>
        <v>6.998556998557004E-2</v>
      </c>
      <c r="I139" s="167">
        <f t="shared" si="21"/>
        <v>2.6252712898349071E-3</v>
      </c>
    </row>
    <row r="140" spans="2:9" x14ac:dyDescent="0.25">
      <c r="B140" s="161" t="s">
        <v>109</v>
      </c>
      <c r="C140" s="162">
        <v>6613</v>
      </c>
      <c r="D140" s="162">
        <v>22336</v>
      </c>
      <c r="E140" s="162">
        <v>23531</v>
      </c>
      <c r="F140" s="162">
        <v>25061</v>
      </c>
      <c r="G140" s="162">
        <v>25765</v>
      </c>
      <c r="H140" s="163">
        <f t="shared" si="20"/>
        <v>2.8091456845297458E-2</v>
      </c>
      <c r="I140" s="163">
        <f t="shared" si="21"/>
        <v>4.5610326893187038E-2</v>
      </c>
    </row>
    <row r="141" spans="2:9" x14ac:dyDescent="0.25">
      <c r="B141" s="165" t="s">
        <v>112</v>
      </c>
      <c r="C141" s="166">
        <v>693</v>
      </c>
      <c r="D141" s="166">
        <v>9847</v>
      </c>
      <c r="E141" s="166">
        <v>11091</v>
      </c>
      <c r="F141" s="166">
        <v>12176</v>
      </c>
      <c r="G141" s="166">
        <v>11425</v>
      </c>
      <c r="H141" s="167">
        <f t="shared" si="20"/>
        <v>-6.1678712220762155E-2</v>
      </c>
      <c r="I141" s="167">
        <f t="shared" si="21"/>
        <v>2.0225033369092253E-2</v>
      </c>
    </row>
    <row r="142" spans="2:9" x14ac:dyDescent="0.25">
      <c r="B142" s="165" t="s">
        <v>115</v>
      </c>
      <c r="C142" s="166">
        <v>767</v>
      </c>
      <c r="D142" s="166">
        <v>1340</v>
      </c>
      <c r="E142" s="166">
        <v>1783</v>
      </c>
      <c r="F142" s="166">
        <v>1475</v>
      </c>
      <c r="G142" s="166">
        <v>2462</v>
      </c>
      <c r="H142" s="167">
        <f t="shared" si="20"/>
        <v>0.66915254237288146</v>
      </c>
      <c r="I142" s="167">
        <f t="shared" si="21"/>
        <v>4.3583397947225501E-3</v>
      </c>
    </row>
    <row r="143" spans="2:9" x14ac:dyDescent="0.25">
      <c r="B143" s="165" t="s">
        <v>118</v>
      </c>
      <c r="C143" s="166">
        <v>1251</v>
      </c>
      <c r="D143" s="166">
        <v>2917</v>
      </c>
      <c r="E143" s="166">
        <v>2194</v>
      </c>
      <c r="F143" s="166">
        <v>2222</v>
      </c>
      <c r="G143" s="166">
        <v>2463</v>
      </c>
      <c r="H143" s="167">
        <f t="shared" si="20"/>
        <v>0.10846084608460838</v>
      </c>
      <c r="I143" s="167">
        <f t="shared" si="21"/>
        <v>4.3601100383434772E-3</v>
      </c>
    </row>
    <row r="144" spans="2:9" x14ac:dyDescent="0.25">
      <c r="B144" s="165" t="s">
        <v>125</v>
      </c>
      <c r="C144" s="166">
        <v>172</v>
      </c>
      <c r="D144" s="166">
        <v>1276</v>
      </c>
      <c r="E144" s="166">
        <v>989</v>
      </c>
      <c r="F144" s="166">
        <v>653</v>
      </c>
      <c r="G144" s="166">
        <v>711</v>
      </c>
      <c r="H144" s="167">
        <f t="shared" si="20"/>
        <v>8.8820826952526799E-2</v>
      </c>
      <c r="I144" s="167">
        <f t="shared" si="21"/>
        <v>1.2586432144791767E-3</v>
      </c>
    </row>
    <row r="145" spans="2:9" x14ac:dyDescent="0.25">
      <c r="B145" s="165" t="s">
        <v>121</v>
      </c>
      <c r="C145" s="166">
        <v>221</v>
      </c>
      <c r="D145" s="166">
        <v>607</v>
      </c>
      <c r="E145" s="166">
        <v>770</v>
      </c>
      <c r="F145" s="166">
        <v>753</v>
      </c>
      <c r="G145" s="166">
        <v>738</v>
      </c>
      <c r="H145" s="167">
        <f t="shared" si="20"/>
        <v>-1.9920318725099584E-2</v>
      </c>
      <c r="I145" s="167">
        <f t="shared" si="21"/>
        <v>1.3064397922442086E-3</v>
      </c>
    </row>
    <row r="146" spans="2:9" x14ac:dyDescent="0.25">
      <c r="B146" s="165" t="s">
        <v>130</v>
      </c>
      <c r="C146" s="166">
        <v>28</v>
      </c>
      <c r="D146" s="166">
        <v>94</v>
      </c>
      <c r="E146" s="166">
        <v>7</v>
      </c>
      <c r="F146" s="166">
        <v>19</v>
      </c>
      <c r="G146" s="166">
        <v>46</v>
      </c>
      <c r="H146" s="167">
        <f t="shared" si="20"/>
        <v>1.4210526315789473</v>
      </c>
      <c r="I146" s="167">
        <f t="shared" si="21"/>
        <v>8.1431206562647155E-5</v>
      </c>
    </row>
    <row r="147" spans="2:9" x14ac:dyDescent="0.25">
      <c r="B147" s="165" t="s">
        <v>133</v>
      </c>
      <c r="C147" s="166">
        <v>12</v>
      </c>
      <c r="D147" s="166">
        <v>37</v>
      </c>
      <c r="E147" s="166">
        <v>21</v>
      </c>
      <c r="F147" s="166">
        <v>25</v>
      </c>
      <c r="G147" s="166">
        <v>19</v>
      </c>
      <c r="H147" s="167">
        <f t="shared" si="20"/>
        <v>-0.24</v>
      </c>
      <c r="I147" s="167">
        <f t="shared" si="21"/>
        <v>3.3634628797615129E-5</v>
      </c>
    </row>
    <row r="148" spans="2:9" x14ac:dyDescent="0.25">
      <c r="B148" s="170" t="s">
        <v>147</v>
      </c>
      <c r="C148" s="171">
        <f>C140-SUM(C141:C147)</f>
        <v>3469</v>
      </c>
      <c r="D148" s="171">
        <f>D140-SUM(D141:D147)</f>
        <v>6218</v>
      </c>
      <c r="E148" s="171">
        <f>E140-SUM(E141:E147)</f>
        <v>6676</v>
      </c>
      <c r="F148" s="171">
        <f>F140-SUM(F141:F147)</f>
        <v>7738</v>
      </c>
      <c r="G148" s="171">
        <f>G140-SUM(G141:G147)</f>
        <v>7901</v>
      </c>
      <c r="H148" s="172">
        <f t="shared" si="20"/>
        <v>2.1064874644610931E-2</v>
      </c>
      <c r="I148" s="172">
        <f t="shared" si="21"/>
        <v>1.3986694848945111E-2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5539</v>
      </c>
      <c r="D150" s="178">
        <v>10249</v>
      </c>
      <c r="E150" s="178">
        <v>11208</v>
      </c>
      <c r="F150" s="178">
        <v>13055</v>
      </c>
      <c r="G150" s="178">
        <v>12380</v>
      </c>
      <c r="H150" s="179">
        <f t="shared" ref="H150:H162" si="22">IFERROR(G150/F150-1,"-")</f>
        <v>-5.1704327843738018E-2</v>
      </c>
      <c r="I150" s="179">
        <f t="shared" ref="I150:I162" si="23">G150/G$10</f>
        <v>2.1915616027077648E-2</v>
      </c>
    </row>
    <row r="151" spans="2:9" x14ac:dyDescent="0.25">
      <c r="B151" s="161" t="s">
        <v>99</v>
      </c>
      <c r="C151" s="162">
        <v>3340</v>
      </c>
      <c r="D151" s="162">
        <v>5747</v>
      </c>
      <c r="E151" s="162">
        <v>6603</v>
      </c>
      <c r="F151" s="162">
        <v>7242</v>
      </c>
      <c r="G151" s="162">
        <v>6160</v>
      </c>
      <c r="H151" s="163">
        <f t="shared" si="22"/>
        <v>-0.14940624136978731</v>
      </c>
      <c r="I151" s="163">
        <f t="shared" si="23"/>
        <v>1.090470070491101E-2</v>
      </c>
    </row>
    <row r="152" spans="2:9" x14ac:dyDescent="0.25">
      <c r="B152" s="165" t="s">
        <v>105</v>
      </c>
      <c r="C152" s="166">
        <v>2340</v>
      </c>
      <c r="D152" s="166">
        <v>4364</v>
      </c>
      <c r="E152" s="166">
        <v>5247</v>
      </c>
      <c r="F152" s="166">
        <v>5289</v>
      </c>
      <c r="G152" s="166">
        <v>3800</v>
      </c>
      <c r="H152" s="167">
        <f t="shared" si="22"/>
        <v>-0.28152769899792018</v>
      </c>
      <c r="I152" s="167">
        <f t="shared" si="23"/>
        <v>6.726925759523026E-3</v>
      </c>
    </row>
    <row r="153" spans="2:9" x14ac:dyDescent="0.25">
      <c r="B153" s="165" t="s">
        <v>102</v>
      </c>
      <c r="C153" s="166">
        <v>1000</v>
      </c>
      <c r="D153" s="166">
        <v>1383</v>
      </c>
      <c r="E153" s="166">
        <v>1356</v>
      </c>
      <c r="F153" s="166">
        <v>1953</v>
      </c>
      <c r="G153" s="166">
        <v>2360</v>
      </c>
      <c r="H153" s="167">
        <f t="shared" si="22"/>
        <v>0.20839733742959554</v>
      </c>
      <c r="I153" s="167">
        <f t="shared" si="23"/>
        <v>4.1777749453879845E-3</v>
      </c>
    </row>
    <row r="154" spans="2:9" x14ac:dyDescent="0.25">
      <c r="B154" s="161" t="s">
        <v>109</v>
      </c>
      <c r="C154" s="162">
        <v>2199</v>
      </c>
      <c r="D154" s="162">
        <v>4502</v>
      </c>
      <c r="E154" s="162">
        <v>4605</v>
      </c>
      <c r="F154" s="162">
        <v>5813</v>
      </c>
      <c r="G154" s="162">
        <v>6220</v>
      </c>
      <c r="H154" s="163">
        <f t="shared" si="22"/>
        <v>7.0015482539136364E-2</v>
      </c>
      <c r="I154" s="163">
        <f t="shared" si="23"/>
        <v>1.1010915322166637E-2</v>
      </c>
    </row>
    <row r="155" spans="2:9" x14ac:dyDescent="0.25">
      <c r="B155" s="165" t="s">
        <v>112</v>
      </c>
      <c r="C155" s="166">
        <v>137</v>
      </c>
      <c r="D155" s="166">
        <v>1991</v>
      </c>
      <c r="E155" s="166">
        <v>1582</v>
      </c>
      <c r="F155" s="166">
        <v>1869</v>
      </c>
      <c r="G155" s="166">
        <v>1786</v>
      </c>
      <c r="H155" s="167">
        <f t="shared" si="22"/>
        <v>-4.4408774745853363E-2</v>
      </c>
      <c r="I155" s="167">
        <f t="shared" si="23"/>
        <v>3.1616551069758221E-3</v>
      </c>
    </row>
    <row r="156" spans="2:9" x14ac:dyDescent="0.25">
      <c r="B156" s="165" t="s">
        <v>115</v>
      </c>
      <c r="C156" s="166">
        <v>492</v>
      </c>
      <c r="D156" s="166">
        <v>524</v>
      </c>
      <c r="E156" s="166">
        <v>656</v>
      </c>
      <c r="F156" s="166">
        <v>561</v>
      </c>
      <c r="G156" s="166">
        <v>601</v>
      </c>
      <c r="H156" s="167">
        <f t="shared" si="22"/>
        <v>7.1301247771835996E-2</v>
      </c>
      <c r="I156" s="167">
        <f t="shared" si="23"/>
        <v>1.0639164161771943E-3</v>
      </c>
    </row>
    <row r="157" spans="2:9" x14ac:dyDescent="0.25">
      <c r="B157" s="165" t="s">
        <v>118</v>
      </c>
      <c r="C157" s="166">
        <v>492</v>
      </c>
      <c r="D157" s="166">
        <v>556</v>
      </c>
      <c r="E157" s="166">
        <v>861</v>
      </c>
      <c r="F157" s="166">
        <v>1146</v>
      </c>
      <c r="G157" s="166">
        <v>1982</v>
      </c>
      <c r="H157" s="167">
        <f t="shared" si="22"/>
        <v>0.72949389179755664</v>
      </c>
      <c r="I157" s="167">
        <f t="shared" si="23"/>
        <v>3.5086228566775361E-3</v>
      </c>
    </row>
    <row r="158" spans="2:9" x14ac:dyDescent="0.25">
      <c r="B158" s="165" t="s">
        <v>125</v>
      </c>
      <c r="C158" s="166">
        <v>46</v>
      </c>
      <c r="D158" s="166">
        <v>152</v>
      </c>
      <c r="E158" s="166">
        <v>135</v>
      </c>
      <c r="F158" s="166">
        <v>188</v>
      </c>
      <c r="G158" s="166">
        <v>116</v>
      </c>
      <c r="H158" s="167">
        <f t="shared" si="22"/>
        <v>-0.38297872340425532</v>
      </c>
      <c r="I158" s="167">
        <f t="shared" si="23"/>
        <v>2.0534826002754499E-4</v>
      </c>
    </row>
    <row r="159" spans="2:9" x14ac:dyDescent="0.25">
      <c r="B159" s="165" t="s">
        <v>121</v>
      </c>
      <c r="C159" s="166">
        <v>232</v>
      </c>
      <c r="D159" s="166">
        <v>551</v>
      </c>
      <c r="E159" s="166">
        <v>289</v>
      </c>
      <c r="F159" s="166">
        <v>504</v>
      </c>
      <c r="G159" s="166">
        <v>313</v>
      </c>
      <c r="H159" s="167">
        <f t="shared" si="22"/>
        <v>-0.37896825396825395</v>
      </c>
      <c r="I159" s="167">
        <f t="shared" si="23"/>
        <v>5.5408625335018607E-4</v>
      </c>
    </row>
    <row r="160" spans="2:9" x14ac:dyDescent="0.25">
      <c r="B160" s="165" t="s">
        <v>130</v>
      </c>
      <c r="C160" s="166">
        <v>5</v>
      </c>
      <c r="D160" s="166">
        <v>19</v>
      </c>
      <c r="E160" s="166">
        <v>12</v>
      </c>
      <c r="F160" s="166">
        <v>6</v>
      </c>
      <c r="G160" s="166">
        <v>16</v>
      </c>
      <c r="H160" s="167">
        <f t="shared" si="22"/>
        <v>1.6666666666666665</v>
      </c>
      <c r="I160" s="167">
        <f t="shared" si="23"/>
        <v>2.8323897934833791E-5</v>
      </c>
    </row>
    <row r="161" spans="2:9" x14ac:dyDescent="0.25">
      <c r="B161" s="165" t="s">
        <v>133</v>
      </c>
      <c r="C161" s="166">
        <v>6</v>
      </c>
      <c r="D161" s="166">
        <v>13</v>
      </c>
      <c r="E161" s="166">
        <v>15</v>
      </c>
      <c r="F161" s="166">
        <v>6</v>
      </c>
      <c r="G161" s="166">
        <v>15</v>
      </c>
      <c r="H161" s="167">
        <f t="shared" si="22"/>
        <v>1.5</v>
      </c>
      <c r="I161" s="167">
        <f t="shared" si="23"/>
        <v>2.655365431390668E-5</v>
      </c>
    </row>
    <row r="162" spans="2:9" x14ac:dyDescent="0.25">
      <c r="B162" s="170" t="s">
        <v>147</v>
      </c>
      <c r="C162" s="171">
        <f>C154-SUM(C155:C161)</f>
        <v>789</v>
      </c>
      <c r="D162" s="171">
        <f>D154-SUM(D155:D161)</f>
        <v>696</v>
      </c>
      <c r="E162" s="171">
        <f>E154-SUM(E155:E161)</f>
        <v>1055</v>
      </c>
      <c r="F162" s="171">
        <f>F154-SUM(F155:F161)</f>
        <v>1533</v>
      </c>
      <c r="G162" s="171">
        <f>G154-SUM(G155:G161)</f>
        <v>1391</v>
      </c>
      <c r="H162" s="172">
        <f t="shared" si="22"/>
        <v>-9.2628832354859747E-2</v>
      </c>
      <c r="I162" s="172">
        <f t="shared" si="23"/>
        <v>2.4624088767096126E-3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91155-4D0D-4D57-8DE9-450A63FF297C}">
  <sheetPr>
    <tabColor rgb="FFFFC000"/>
    <pageSetUpPr fitToPage="1"/>
  </sheetPr>
  <dimension ref="A1:X163"/>
  <sheetViews>
    <sheetView showGridLines="0" topLeftCell="A2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273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274</v>
      </c>
      <c r="D7" s="174" t="s">
        <v>265</v>
      </c>
      <c r="E7" s="174" t="s">
        <v>266</v>
      </c>
      <c r="F7" s="174" t="s">
        <v>267</v>
      </c>
      <c r="G7" s="174" t="s">
        <v>268</v>
      </c>
      <c r="H7" s="174" t="s">
        <v>269</v>
      </c>
      <c r="I7" s="174" t="s">
        <v>270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265</v>
      </c>
      <c r="Q7" s="174" t="s">
        <v>266</v>
      </c>
      <c r="R7" s="174" t="s">
        <v>267</v>
      </c>
      <c r="S7" s="174" t="s">
        <v>268</v>
      </c>
      <c r="T7" s="174" t="s">
        <v>269</v>
      </c>
      <c r="U7" s="174" t="s">
        <v>270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53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3334544</v>
      </c>
      <c r="D9" s="178">
        <v>1300354</v>
      </c>
      <c r="E9" s="178">
        <v>828020</v>
      </c>
      <c r="F9" s="178">
        <v>3127308</v>
      </c>
      <c r="G9" s="178">
        <v>3519163</v>
      </c>
      <c r="H9" s="178">
        <v>3743983</v>
      </c>
      <c r="I9" s="178">
        <v>3701970</v>
      </c>
      <c r="J9" s="179">
        <f>IFERROR(I9/H9-1,"-")</f>
        <v>-1.1221471892366996E-2</v>
      </c>
      <c r="K9" s="178">
        <f t="shared" ref="K9:K21" si="0">I9-H9</f>
        <v>-42013</v>
      </c>
      <c r="L9" s="179">
        <f t="shared" ref="L9:L21" si="1">I9/I$9</f>
        <v>1</v>
      </c>
      <c r="O9" s="158" t="s">
        <v>70</v>
      </c>
      <c r="P9" s="178">
        <v>55825</v>
      </c>
      <c r="Q9" s="178">
        <v>75280</v>
      </c>
      <c r="R9" s="178">
        <v>128348</v>
      </c>
      <c r="S9" s="178">
        <v>149684</v>
      </c>
      <c r="T9" s="178">
        <v>153587</v>
      </c>
      <c r="U9" s="178">
        <v>171430</v>
      </c>
      <c r="V9" s="179">
        <f>IFERROR(U9/T9-1,"-")</f>
        <v>0.11617519711954793</v>
      </c>
      <c r="W9" s="178">
        <f>U9-T9</f>
        <v>17843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649823</v>
      </c>
      <c r="D10" s="162">
        <v>213839</v>
      </c>
      <c r="E10" s="162">
        <v>408070</v>
      </c>
      <c r="F10" s="162">
        <v>632958</v>
      </c>
      <c r="G10" s="162">
        <v>670074</v>
      </c>
      <c r="H10" s="162">
        <v>659003</v>
      </c>
      <c r="I10" s="162">
        <v>662879</v>
      </c>
      <c r="J10" s="180">
        <f>IFERROR(I10/H10-1,"-")</f>
        <v>5.881612071568787E-3</v>
      </c>
      <c r="K10" s="161">
        <f t="shared" si="0"/>
        <v>3876</v>
      </c>
      <c r="L10" s="163">
        <f t="shared" si="1"/>
        <v>0.1790611485236239</v>
      </c>
      <c r="O10" s="161" t="s">
        <v>99</v>
      </c>
      <c r="P10" s="162">
        <v>28023</v>
      </c>
      <c r="Q10" s="162">
        <v>49726</v>
      </c>
      <c r="R10" s="162">
        <v>77834</v>
      </c>
      <c r="S10" s="162">
        <v>91113</v>
      </c>
      <c r="T10" s="162">
        <v>94758</v>
      </c>
      <c r="U10" s="162">
        <v>108956</v>
      </c>
      <c r="V10" s="180">
        <f>IFERROR(U10/T10-1,"-")</f>
        <v>0.14983431478081011</v>
      </c>
      <c r="W10" s="161">
        <f t="shared" ref="W10:W20" si="3">U10-T10</f>
        <v>14198</v>
      </c>
      <c r="X10" s="163">
        <f t="shared" si="2"/>
        <v>0.63557137023858135</v>
      </c>
    </row>
    <row r="11" spans="1:24" x14ac:dyDescent="0.25">
      <c r="A11" s="164" t="s">
        <v>105</v>
      </c>
      <c r="B11" s="165" t="s">
        <v>105</v>
      </c>
      <c r="C11" s="166">
        <v>243859</v>
      </c>
      <c r="D11" s="166">
        <v>82759</v>
      </c>
      <c r="E11" s="166">
        <v>241929</v>
      </c>
      <c r="F11" s="166">
        <v>264724</v>
      </c>
      <c r="G11" s="166">
        <v>272122</v>
      </c>
      <c r="H11" s="166">
        <v>259877</v>
      </c>
      <c r="I11" s="166">
        <v>244081</v>
      </c>
      <c r="J11" s="181">
        <f>IFERROR(I11/H11-1,"-")</f>
        <v>-6.0782600999703673E-2</v>
      </c>
      <c r="K11" s="165">
        <f t="shared" si="0"/>
        <v>-15796</v>
      </c>
      <c r="L11" s="167">
        <f t="shared" si="1"/>
        <v>6.5932733112369898E-2</v>
      </c>
      <c r="O11" s="165" t="s">
        <v>105</v>
      </c>
      <c r="P11" s="166">
        <v>14178</v>
      </c>
      <c r="Q11" s="166">
        <v>25952</v>
      </c>
      <c r="R11" s="166">
        <v>39856</v>
      </c>
      <c r="S11" s="166">
        <v>41258</v>
      </c>
      <c r="T11" s="166">
        <v>45026</v>
      </c>
      <c r="U11" s="166">
        <v>56559</v>
      </c>
      <c r="V11" s="181">
        <f>IFERROR(U11/T11-1,"-")</f>
        <v>0.25614089637098569</v>
      </c>
      <c r="W11" s="165">
        <f t="shared" si="3"/>
        <v>11533</v>
      </c>
      <c r="X11" s="167">
        <f t="shared" si="2"/>
        <v>0.3299247506270781</v>
      </c>
    </row>
    <row r="12" spans="1:24" x14ac:dyDescent="0.25">
      <c r="A12" s="164" t="s">
        <v>102</v>
      </c>
      <c r="B12" s="165" t="s">
        <v>102</v>
      </c>
      <c r="C12" s="166">
        <v>405964</v>
      </c>
      <c r="D12" s="166">
        <v>131080</v>
      </c>
      <c r="E12" s="166">
        <v>166141</v>
      </c>
      <c r="F12" s="166">
        <v>368234</v>
      </c>
      <c r="G12" s="166">
        <v>397952</v>
      </c>
      <c r="H12" s="166">
        <v>399126</v>
      </c>
      <c r="I12" s="166">
        <v>418798</v>
      </c>
      <c r="J12" s="181">
        <f>IFERROR(I12/H12-1,"-")</f>
        <v>4.9287693610539085E-2</v>
      </c>
      <c r="K12" s="165">
        <f t="shared" si="0"/>
        <v>19672</v>
      </c>
      <c r="L12" s="167">
        <f t="shared" si="1"/>
        <v>0.11312841541125401</v>
      </c>
      <c r="O12" s="165" t="s">
        <v>102</v>
      </c>
      <c r="P12" s="166">
        <v>13845</v>
      </c>
      <c r="Q12" s="166">
        <v>23774</v>
      </c>
      <c r="R12" s="166">
        <v>37978</v>
      </c>
      <c r="S12" s="166">
        <v>49855</v>
      </c>
      <c r="T12" s="166">
        <v>49732</v>
      </c>
      <c r="U12" s="166">
        <v>52397</v>
      </c>
      <c r="V12" s="181">
        <f>IFERROR(U12/T12-1,"-")</f>
        <v>5.3587227539612314E-2</v>
      </c>
      <c r="W12" s="165">
        <f t="shared" si="3"/>
        <v>2665</v>
      </c>
      <c r="X12" s="167">
        <f t="shared" si="2"/>
        <v>0.30564661961150325</v>
      </c>
    </row>
    <row r="13" spans="1:24" x14ac:dyDescent="0.25">
      <c r="A13" s="1"/>
      <c r="B13" s="161" t="s">
        <v>109</v>
      </c>
      <c r="C13" s="162">
        <v>2684721</v>
      </c>
      <c r="D13" s="162">
        <v>1086515</v>
      </c>
      <c r="E13" s="162">
        <v>419950</v>
      </c>
      <c r="F13" s="162">
        <v>2494350</v>
      </c>
      <c r="G13" s="162">
        <v>2849089</v>
      </c>
      <c r="H13" s="162">
        <v>3084980</v>
      </c>
      <c r="I13" s="162">
        <v>3039091</v>
      </c>
      <c r="J13" s="180">
        <f>IFERROR(I13/H13-1,"-")</f>
        <v>-1.4874974878281266E-2</v>
      </c>
      <c r="K13" s="161">
        <f t="shared" si="0"/>
        <v>-45889</v>
      </c>
      <c r="L13" s="163">
        <f t="shared" si="1"/>
        <v>0.82093885147637613</v>
      </c>
      <c r="O13" s="161" t="s">
        <v>109</v>
      </c>
      <c r="P13" s="162">
        <v>27802</v>
      </c>
      <c r="Q13" s="162">
        <v>25554</v>
      </c>
      <c r="R13" s="162">
        <v>50514</v>
      </c>
      <c r="S13" s="162">
        <v>58571</v>
      </c>
      <c r="T13" s="162">
        <v>58829</v>
      </c>
      <c r="U13" s="162">
        <v>62474</v>
      </c>
      <c r="V13" s="180">
        <f>IFERROR(U13/T13-1,"-")</f>
        <v>6.1959237790885524E-2</v>
      </c>
      <c r="W13" s="161">
        <f t="shared" si="3"/>
        <v>3645</v>
      </c>
      <c r="X13" s="163">
        <f t="shared" si="2"/>
        <v>0.36442862976141865</v>
      </c>
    </row>
    <row r="14" spans="1:24" s="57" customFormat="1" x14ac:dyDescent="0.25">
      <c r="B14" s="165" t="s">
        <v>112</v>
      </c>
      <c r="C14" s="166">
        <v>1223321</v>
      </c>
      <c r="D14" s="166">
        <v>442786</v>
      </c>
      <c r="E14" s="166">
        <v>37593</v>
      </c>
      <c r="F14" s="166">
        <v>1127278</v>
      </c>
      <c r="G14" s="166">
        <v>1313537</v>
      </c>
      <c r="H14" s="166">
        <v>1429862</v>
      </c>
      <c r="I14" s="166">
        <v>1421616</v>
      </c>
      <c r="J14" s="181">
        <f t="shared" ref="J14:J21" si="4">IFERROR(I14/H14-1,"-")</f>
        <v>-5.7669901011426772E-3</v>
      </c>
      <c r="K14" s="165">
        <f t="shared" si="0"/>
        <v>-8246</v>
      </c>
      <c r="L14" s="167">
        <f t="shared" si="1"/>
        <v>0.38401607792607717</v>
      </c>
      <c r="O14" s="165" t="s">
        <v>112</v>
      </c>
      <c r="P14" s="166">
        <v>3076</v>
      </c>
      <c r="Q14" s="166">
        <v>831</v>
      </c>
      <c r="R14" s="166">
        <v>5280</v>
      </c>
      <c r="S14" s="166">
        <v>7104</v>
      </c>
      <c r="T14" s="166">
        <v>7238</v>
      </c>
      <c r="U14" s="166">
        <v>6529</v>
      </c>
      <c r="V14" s="181">
        <f t="shared" ref="V14:V21" si="5">IFERROR(U14/T14-1,"-")</f>
        <v>-9.7955236253108646E-2</v>
      </c>
      <c r="W14" s="165">
        <f t="shared" si="3"/>
        <v>-709</v>
      </c>
      <c r="X14" s="167">
        <f t="shared" si="2"/>
        <v>3.8085515954033713E-2</v>
      </c>
    </row>
    <row r="15" spans="1:24" s="57" customFormat="1" x14ac:dyDescent="0.25">
      <c r="B15" s="165" t="s">
        <v>115</v>
      </c>
      <c r="C15" s="166">
        <v>360700</v>
      </c>
      <c r="D15" s="166">
        <v>142831</v>
      </c>
      <c r="E15" s="166">
        <v>67082</v>
      </c>
      <c r="F15" s="166">
        <v>260715</v>
      </c>
      <c r="G15" s="166">
        <v>300167</v>
      </c>
      <c r="H15" s="166">
        <v>318449</v>
      </c>
      <c r="I15" s="166">
        <v>307857</v>
      </c>
      <c r="J15" s="181">
        <f t="shared" si="4"/>
        <v>-3.326121294147566E-2</v>
      </c>
      <c r="K15" s="165">
        <f t="shared" si="0"/>
        <v>-10592</v>
      </c>
      <c r="L15" s="167">
        <f t="shared" si="1"/>
        <v>8.3160317344548984E-2</v>
      </c>
      <c r="O15" s="165" t="s">
        <v>115</v>
      </c>
      <c r="P15" s="166">
        <v>3190</v>
      </c>
      <c r="Q15" s="166">
        <v>2705</v>
      </c>
      <c r="R15" s="166">
        <v>5628</v>
      </c>
      <c r="S15" s="166">
        <v>8719</v>
      </c>
      <c r="T15" s="166">
        <v>8306</v>
      </c>
      <c r="U15" s="166">
        <v>9140</v>
      </c>
      <c r="V15" s="181">
        <f t="shared" si="5"/>
        <v>0.10040934264387191</v>
      </c>
      <c r="W15" s="165">
        <f t="shared" si="3"/>
        <v>834</v>
      </c>
      <c r="X15" s="167">
        <f t="shared" si="2"/>
        <v>5.3316222364813627E-2</v>
      </c>
    </row>
    <row r="16" spans="1:24" x14ac:dyDescent="0.25">
      <c r="A16" s="1"/>
      <c r="B16" s="165" t="s">
        <v>118</v>
      </c>
      <c r="C16" s="166">
        <v>116741</v>
      </c>
      <c r="D16" s="166">
        <v>46477</v>
      </c>
      <c r="E16" s="166">
        <v>63559</v>
      </c>
      <c r="F16" s="166">
        <v>128327</v>
      </c>
      <c r="G16" s="166">
        <v>147093</v>
      </c>
      <c r="H16" s="166">
        <v>162475</v>
      </c>
      <c r="I16" s="166">
        <v>152266</v>
      </c>
      <c r="J16" s="181">
        <f t="shared" si="4"/>
        <v>-6.2834282197261171E-2</v>
      </c>
      <c r="K16" s="165">
        <f t="shared" si="0"/>
        <v>-10209</v>
      </c>
      <c r="L16" s="167">
        <f t="shared" si="1"/>
        <v>4.1131073455484515E-2</v>
      </c>
      <c r="O16" s="165" t="s">
        <v>118</v>
      </c>
      <c r="P16" s="166">
        <v>2062</v>
      </c>
      <c r="Q16" s="166">
        <v>3626</v>
      </c>
      <c r="R16" s="166">
        <v>4754</v>
      </c>
      <c r="S16" s="166">
        <v>5304</v>
      </c>
      <c r="T16" s="166">
        <v>4906</v>
      </c>
      <c r="U16" s="166">
        <v>5289</v>
      </c>
      <c r="V16" s="181">
        <f t="shared" si="5"/>
        <v>7.8067672238075758E-2</v>
      </c>
      <c r="W16" s="165">
        <f t="shared" si="3"/>
        <v>383</v>
      </c>
      <c r="X16" s="167">
        <f t="shared" si="2"/>
        <v>3.0852242897975852E-2</v>
      </c>
    </row>
    <row r="17" spans="1:24" x14ac:dyDescent="0.25">
      <c r="A17" s="1"/>
      <c r="B17" s="165" t="s">
        <v>125</v>
      </c>
      <c r="C17" s="166">
        <v>98754</v>
      </c>
      <c r="D17" s="166">
        <v>37288</v>
      </c>
      <c r="E17" s="166">
        <v>20102</v>
      </c>
      <c r="F17" s="166">
        <v>126535</v>
      </c>
      <c r="G17" s="166">
        <v>113375</v>
      </c>
      <c r="H17" s="166">
        <v>121200</v>
      </c>
      <c r="I17" s="166">
        <v>112601</v>
      </c>
      <c r="J17" s="181">
        <f t="shared" si="4"/>
        <v>-7.0948844884488493E-2</v>
      </c>
      <c r="K17" s="165">
        <f t="shared" si="0"/>
        <v>-8599</v>
      </c>
      <c r="L17" s="167">
        <f t="shared" si="1"/>
        <v>3.041650796737953E-2</v>
      </c>
      <c r="O17" s="165" t="s">
        <v>125</v>
      </c>
      <c r="P17" s="166">
        <v>560</v>
      </c>
      <c r="Q17" s="166">
        <v>458</v>
      </c>
      <c r="R17" s="166">
        <v>1357</v>
      </c>
      <c r="S17" s="166">
        <v>1602</v>
      </c>
      <c r="T17" s="166">
        <v>1492</v>
      </c>
      <c r="U17" s="166">
        <v>1616</v>
      </c>
      <c r="V17" s="181">
        <f t="shared" si="5"/>
        <v>8.3109919571045632E-2</v>
      </c>
      <c r="W17" s="165">
        <f t="shared" si="3"/>
        <v>124</v>
      </c>
      <c r="X17" s="167">
        <f t="shared" si="2"/>
        <v>9.4265881117657352E-3</v>
      </c>
    </row>
    <row r="18" spans="1:24" x14ac:dyDescent="0.25">
      <c r="A18" s="1"/>
      <c r="B18" s="165" t="s">
        <v>121</v>
      </c>
      <c r="C18" s="166">
        <v>95404</v>
      </c>
      <c r="D18" s="166">
        <v>42225</v>
      </c>
      <c r="E18" s="166">
        <v>26596</v>
      </c>
      <c r="F18" s="166">
        <v>105149</v>
      </c>
      <c r="G18" s="166">
        <v>103289</v>
      </c>
      <c r="H18" s="166">
        <v>111827</v>
      </c>
      <c r="I18" s="166">
        <v>101632</v>
      </c>
      <c r="J18" s="181">
        <f t="shared" si="4"/>
        <v>-9.1167607107407012E-2</v>
      </c>
      <c r="K18" s="165">
        <f t="shared" si="0"/>
        <v>-10195</v>
      </c>
      <c r="L18" s="167">
        <f t="shared" si="1"/>
        <v>2.7453490979127328E-2</v>
      </c>
      <c r="O18" s="165" t="s">
        <v>121</v>
      </c>
      <c r="P18" s="166">
        <v>480</v>
      </c>
      <c r="Q18" s="166">
        <v>406</v>
      </c>
      <c r="R18" s="166">
        <v>1057</v>
      </c>
      <c r="S18" s="166">
        <v>1151</v>
      </c>
      <c r="T18" s="166">
        <v>1202</v>
      </c>
      <c r="U18" s="166">
        <v>1383</v>
      </c>
      <c r="V18" s="181">
        <f t="shared" si="5"/>
        <v>0.15058236272878545</v>
      </c>
      <c r="W18" s="165">
        <f t="shared" si="3"/>
        <v>181</v>
      </c>
      <c r="X18" s="167">
        <f t="shared" si="2"/>
        <v>8.0674327713935717E-3</v>
      </c>
    </row>
    <row r="19" spans="1:24" x14ac:dyDescent="0.25">
      <c r="A19" s="1"/>
      <c r="B19" s="165" t="s">
        <v>130</v>
      </c>
      <c r="C19" s="166">
        <v>59836</v>
      </c>
      <c r="D19" s="166">
        <v>35555</v>
      </c>
      <c r="E19" s="166">
        <v>2339</v>
      </c>
      <c r="F19" s="166">
        <v>43306</v>
      </c>
      <c r="G19" s="166">
        <v>53709</v>
      </c>
      <c r="H19" s="166">
        <v>50551</v>
      </c>
      <c r="I19" s="166">
        <v>47629</v>
      </c>
      <c r="J19" s="181">
        <f t="shared" si="4"/>
        <v>-5.780301082075523E-2</v>
      </c>
      <c r="K19" s="165">
        <f t="shared" si="0"/>
        <v>-2922</v>
      </c>
      <c r="L19" s="167">
        <f t="shared" si="1"/>
        <v>1.2865852505557851E-2</v>
      </c>
      <c r="O19" s="165" t="s">
        <v>130</v>
      </c>
      <c r="P19" s="166">
        <v>673</v>
      </c>
      <c r="Q19" s="166">
        <v>64</v>
      </c>
      <c r="R19" s="166">
        <v>646</v>
      </c>
      <c r="S19" s="166">
        <v>850</v>
      </c>
      <c r="T19" s="166">
        <v>981</v>
      </c>
      <c r="U19" s="166">
        <v>772</v>
      </c>
      <c r="V19" s="181">
        <f t="shared" si="5"/>
        <v>-0.21304791029561676</v>
      </c>
      <c r="W19" s="165">
        <f t="shared" si="3"/>
        <v>-209</v>
      </c>
      <c r="X19" s="167">
        <f t="shared" si="2"/>
        <v>4.5032958058682845E-3</v>
      </c>
    </row>
    <row r="20" spans="1:24" x14ac:dyDescent="0.25">
      <c r="A20" s="164" t="s">
        <v>146</v>
      </c>
      <c r="B20" s="165" t="s">
        <v>133</v>
      </c>
      <c r="C20" s="166">
        <v>76827</v>
      </c>
      <c r="D20" s="166">
        <v>51599</v>
      </c>
      <c r="E20" s="166">
        <v>3671</v>
      </c>
      <c r="F20" s="166">
        <v>33918</v>
      </c>
      <c r="G20" s="166">
        <v>49205</v>
      </c>
      <c r="H20" s="166">
        <v>53158</v>
      </c>
      <c r="I20" s="166">
        <v>41976</v>
      </c>
      <c r="J20" s="181">
        <f t="shared" si="4"/>
        <v>-0.21035403890289328</v>
      </c>
      <c r="K20" s="165">
        <f t="shared" si="0"/>
        <v>-11182</v>
      </c>
      <c r="L20" s="167">
        <f t="shared" si="1"/>
        <v>1.1338827705248827E-2</v>
      </c>
      <c r="O20" s="165" t="s">
        <v>133</v>
      </c>
      <c r="P20" s="166">
        <v>1018</v>
      </c>
      <c r="Q20" s="166">
        <v>179</v>
      </c>
      <c r="R20" s="166">
        <v>1107</v>
      </c>
      <c r="S20" s="166">
        <v>1559</v>
      </c>
      <c r="T20" s="166">
        <v>1481</v>
      </c>
      <c r="U20" s="166">
        <v>1446</v>
      </c>
      <c r="V20" s="181">
        <f t="shared" si="5"/>
        <v>-2.363268062120194E-2</v>
      </c>
      <c r="W20" s="165">
        <f t="shared" si="3"/>
        <v>-35</v>
      </c>
      <c r="X20" s="167">
        <f t="shared" si="2"/>
        <v>8.4349297089190926E-3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653138</v>
      </c>
      <c r="D21" s="171">
        <f t="shared" ref="D21:I21" si="7">D13-SUM(D14:D20)</f>
        <v>287754</v>
      </c>
      <c r="E21" s="171">
        <f t="shared" si="7"/>
        <v>199008</v>
      </c>
      <c r="F21" s="171">
        <f t="shared" si="7"/>
        <v>669122</v>
      </c>
      <c r="G21" s="171">
        <f t="shared" si="7"/>
        <v>768714</v>
      </c>
      <c r="H21" s="171">
        <f t="shared" si="7"/>
        <v>837458</v>
      </c>
      <c r="I21" s="171">
        <f t="shared" si="7"/>
        <v>853514</v>
      </c>
      <c r="J21" s="182">
        <f t="shared" si="4"/>
        <v>1.9172304760358028E-2</v>
      </c>
      <c r="K21" s="170">
        <f t="shared" si="0"/>
        <v>16056</v>
      </c>
      <c r="L21" s="172">
        <f t="shared" si="1"/>
        <v>0.23055670359295186</v>
      </c>
      <c r="O21" s="170" t="s">
        <v>147</v>
      </c>
      <c r="P21" s="171">
        <f t="shared" ref="P21:U21" si="8">P13-SUM(P14:P20)</f>
        <v>16743</v>
      </c>
      <c r="Q21" s="171">
        <f t="shared" si="8"/>
        <v>17285</v>
      </c>
      <c r="R21" s="171">
        <f t="shared" si="8"/>
        <v>30685</v>
      </c>
      <c r="S21" s="171">
        <f t="shared" si="8"/>
        <v>32282</v>
      </c>
      <c r="T21" s="171">
        <f t="shared" si="8"/>
        <v>33223</v>
      </c>
      <c r="U21" s="171">
        <f t="shared" si="8"/>
        <v>36299</v>
      </c>
      <c r="V21" s="182">
        <f t="shared" si="5"/>
        <v>9.2586461186527469E-2</v>
      </c>
      <c r="W21" s="170">
        <f>U21-T21</f>
        <v>3076</v>
      </c>
      <c r="X21" s="172">
        <f t="shared" si="2"/>
        <v>0.21174240214664877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1236275</v>
      </c>
      <c r="D23" s="178">
        <v>439711</v>
      </c>
      <c r="E23" s="178">
        <v>317821</v>
      </c>
      <c r="F23" s="178">
        <v>1189041</v>
      </c>
      <c r="G23" s="178">
        <v>1299694</v>
      </c>
      <c r="H23" s="178">
        <v>1355014</v>
      </c>
      <c r="I23" s="178">
        <v>1282726</v>
      </c>
      <c r="J23" s="179">
        <f>IFERROR(I23/H23-1,"-")</f>
        <v>-5.3348526288289233E-2</v>
      </c>
      <c r="K23" s="178">
        <f>I23-H23</f>
        <v>-72288</v>
      </c>
      <c r="L23" s="179">
        <f t="shared" ref="L23:L35" si="9">I23/I$9</f>
        <v>0.34649821581482293</v>
      </c>
    </row>
    <row r="24" spans="1:24" x14ac:dyDescent="0.25">
      <c r="A24" s="1" t="s">
        <v>98</v>
      </c>
      <c r="B24" s="161" t="s">
        <v>99</v>
      </c>
      <c r="C24" s="162">
        <v>131964</v>
      </c>
      <c r="D24" s="162">
        <v>24401</v>
      </c>
      <c r="E24" s="162">
        <v>147436</v>
      </c>
      <c r="F24" s="162">
        <v>129908</v>
      </c>
      <c r="G24" s="162">
        <v>115754</v>
      </c>
      <c r="H24" s="162">
        <v>100261</v>
      </c>
      <c r="I24" s="162">
        <v>89072</v>
      </c>
      <c r="J24" s="180">
        <f>IFERROR(I24/H24-1,"-")</f>
        <v>-0.11159872732169041</v>
      </c>
      <c r="K24" s="161">
        <f t="shared" ref="K24:K34" si="10">I24-H24</f>
        <v>-11189</v>
      </c>
      <c r="L24" s="163">
        <f t="shared" si="9"/>
        <v>2.4060702814987695E-2</v>
      </c>
    </row>
    <row r="25" spans="1:24" x14ac:dyDescent="0.25">
      <c r="A25" s="164" t="s">
        <v>105</v>
      </c>
      <c r="B25" s="165" t="s">
        <v>105</v>
      </c>
      <c r="C25" s="166">
        <v>64627</v>
      </c>
      <c r="D25" s="166">
        <v>10723</v>
      </c>
      <c r="E25" s="166">
        <v>84540</v>
      </c>
      <c r="F25" s="166">
        <v>55274</v>
      </c>
      <c r="G25" s="166">
        <v>47717</v>
      </c>
      <c r="H25" s="166">
        <v>37846</v>
      </c>
      <c r="I25" s="166">
        <v>37813</v>
      </c>
      <c r="J25" s="181">
        <f>IFERROR(I25/H25-1,"-")</f>
        <v>-8.7195476404378081E-4</v>
      </c>
      <c r="K25" s="165">
        <f t="shared" si="10"/>
        <v>-33</v>
      </c>
      <c r="L25" s="167">
        <f t="shared" si="9"/>
        <v>1.02142913097621E-2</v>
      </c>
    </row>
    <row r="26" spans="1:24" x14ac:dyDescent="0.25">
      <c r="A26" s="164" t="s">
        <v>102</v>
      </c>
      <c r="B26" s="165" t="s">
        <v>102</v>
      </c>
      <c r="C26" s="166">
        <v>67337</v>
      </c>
      <c r="D26" s="166">
        <v>13678</v>
      </c>
      <c r="E26" s="166">
        <v>62896</v>
      </c>
      <c r="F26" s="166">
        <v>74634</v>
      </c>
      <c r="G26" s="166">
        <v>68037</v>
      </c>
      <c r="H26" s="166">
        <v>62415</v>
      </c>
      <c r="I26" s="166">
        <v>51259</v>
      </c>
      <c r="J26" s="181">
        <f>IFERROR(I26/H26-1,"-")</f>
        <v>-0.17873908515581194</v>
      </c>
      <c r="K26" s="165">
        <f t="shared" si="10"/>
        <v>-11156</v>
      </c>
      <c r="L26" s="167">
        <f t="shared" si="9"/>
        <v>1.3846411505225597E-2</v>
      </c>
    </row>
    <row r="27" spans="1:24" x14ac:dyDescent="0.25">
      <c r="A27" s="1"/>
      <c r="B27" s="161" t="s">
        <v>109</v>
      </c>
      <c r="C27" s="162">
        <v>1104311</v>
      </c>
      <c r="D27" s="162">
        <v>415310</v>
      </c>
      <c r="E27" s="162">
        <v>170385</v>
      </c>
      <c r="F27" s="162">
        <v>1059133</v>
      </c>
      <c r="G27" s="162">
        <v>1183940</v>
      </c>
      <c r="H27" s="162">
        <v>1254753</v>
      </c>
      <c r="I27" s="162">
        <v>1193654</v>
      </c>
      <c r="J27" s="180">
        <f>IFERROR(I27/H27-1,"-")</f>
        <v>-4.8694045760400706E-2</v>
      </c>
      <c r="K27" s="161">
        <f t="shared" si="10"/>
        <v>-61099</v>
      </c>
      <c r="L27" s="163">
        <f t="shared" si="9"/>
        <v>0.3224375129998352</v>
      </c>
    </row>
    <row r="28" spans="1:24" s="57" customFormat="1" x14ac:dyDescent="0.25">
      <c r="B28" s="165" t="s">
        <v>112</v>
      </c>
      <c r="C28" s="166">
        <v>545138</v>
      </c>
      <c r="D28" s="166">
        <v>190725</v>
      </c>
      <c r="E28" s="166">
        <v>17132</v>
      </c>
      <c r="F28" s="166">
        <v>521684</v>
      </c>
      <c r="G28" s="166">
        <v>604021</v>
      </c>
      <c r="H28" s="166">
        <v>646021</v>
      </c>
      <c r="I28" s="166">
        <v>624730</v>
      </c>
      <c r="J28" s="181">
        <f t="shared" ref="J28:J35" si="11">IFERROR(I28/H28-1,"-")</f>
        <v>-3.2957132972457504E-2</v>
      </c>
      <c r="K28" s="165">
        <f t="shared" si="10"/>
        <v>-21291</v>
      </c>
      <c r="L28" s="167">
        <f t="shared" si="9"/>
        <v>0.16875609472794215</v>
      </c>
    </row>
    <row r="29" spans="1:24" s="57" customFormat="1" x14ac:dyDescent="0.25">
      <c r="B29" s="165" t="s">
        <v>115</v>
      </c>
      <c r="C29" s="166">
        <v>146095</v>
      </c>
      <c r="D29" s="166">
        <v>50910</v>
      </c>
      <c r="E29" s="166">
        <v>31251</v>
      </c>
      <c r="F29" s="166">
        <v>115599</v>
      </c>
      <c r="G29" s="166">
        <v>127151</v>
      </c>
      <c r="H29" s="166">
        <v>128479</v>
      </c>
      <c r="I29" s="166">
        <v>118711</v>
      </c>
      <c r="J29" s="181">
        <f t="shared" si="11"/>
        <v>-7.6027989009877062E-2</v>
      </c>
      <c r="K29" s="165">
        <f t="shared" si="10"/>
        <v>-9768</v>
      </c>
      <c r="L29" s="167">
        <f t="shared" si="9"/>
        <v>3.2066980553597142E-2</v>
      </c>
    </row>
    <row r="30" spans="1:24" x14ac:dyDescent="0.25">
      <c r="A30" s="1"/>
      <c r="B30" s="165" t="s">
        <v>118</v>
      </c>
      <c r="C30" s="166">
        <v>38118</v>
      </c>
      <c r="D30" s="166">
        <v>16130</v>
      </c>
      <c r="E30" s="166">
        <v>23420</v>
      </c>
      <c r="F30" s="166">
        <v>43397</v>
      </c>
      <c r="G30" s="166">
        <v>45290</v>
      </c>
      <c r="H30" s="166">
        <v>45062</v>
      </c>
      <c r="I30" s="166">
        <v>36324</v>
      </c>
      <c r="J30" s="181">
        <f t="shared" si="11"/>
        <v>-0.19391061204562599</v>
      </c>
      <c r="K30" s="165">
        <f t="shared" si="10"/>
        <v>-8738</v>
      </c>
      <c r="L30" s="167">
        <f t="shared" si="9"/>
        <v>9.812073031385992E-3</v>
      </c>
    </row>
    <row r="31" spans="1:24" x14ac:dyDescent="0.25">
      <c r="A31" s="1"/>
      <c r="B31" s="165" t="s">
        <v>125</v>
      </c>
      <c r="C31" s="166">
        <v>44324</v>
      </c>
      <c r="D31" s="166">
        <v>15632</v>
      </c>
      <c r="E31" s="166">
        <v>8777</v>
      </c>
      <c r="F31" s="166">
        <v>58721</v>
      </c>
      <c r="G31" s="166">
        <v>50568</v>
      </c>
      <c r="H31" s="166">
        <v>50573</v>
      </c>
      <c r="I31" s="166">
        <v>47288</v>
      </c>
      <c r="J31" s="181">
        <f t="shared" si="11"/>
        <v>-6.4955608724022729E-2</v>
      </c>
      <c r="K31" s="165">
        <f t="shared" si="10"/>
        <v>-3285</v>
      </c>
      <c r="L31" s="167">
        <f t="shared" si="9"/>
        <v>1.2773739387407246E-2</v>
      </c>
    </row>
    <row r="32" spans="1:24" x14ac:dyDescent="0.25">
      <c r="A32" s="1"/>
      <c r="B32" s="165" t="s">
        <v>121</v>
      </c>
      <c r="C32" s="166">
        <v>51433</v>
      </c>
      <c r="D32" s="166">
        <v>20897</v>
      </c>
      <c r="E32" s="166">
        <v>15208</v>
      </c>
      <c r="F32" s="166">
        <v>61289</v>
      </c>
      <c r="G32" s="166">
        <v>55451</v>
      </c>
      <c r="H32" s="166">
        <v>58385</v>
      </c>
      <c r="I32" s="166">
        <v>54622</v>
      </c>
      <c r="J32" s="181">
        <f t="shared" si="11"/>
        <v>-6.4451485826839128E-2</v>
      </c>
      <c r="K32" s="165">
        <f t="shared" si="10"/>
        <v>-3763</v>
      </c>
      <c r="L32" s="167">
        <f t="shared" si="9"/>
        <v>1.4754846743760755E-2</v>
      </c>
    </row>
    <row r="33" spans="1:12" x14ac:dyDescent="0.25">
      <c r="A33" s="1"/>
      <c r="B33" s="165" t="s">
        <v>130</v>
      </c>
      <c r="C33" s="166">
        <v>25417</v>
      </c>
      <c r="D33" s="166">
        <v>14159</v>
      </c>
      <c r="E33" s="166">
        <v>410</v>
      </c>
      <c r="F33" s="166">
        <v>16676</v>
      </c>
      <c r="G33" s="166">
        <v>18996</v>
      </c>
      <c r="H33" s="166">
        <v>18776</v>
      </c>
      <c r="I33" s="166">
        <v>16666</v>
      </c>
      <c r="J33" s="181">
        <f t="shared" si="11"/>
        <v>-0.11237750319556883</v>
      </c>
      <c r="K33" s="165">
        <f t="shared" si="10"/>
        <v>-2110</v>
      </c>
      <c r="L33" s="167">
        <f t="shared" si="9"/>
        <v>4.5019273521935618E-3</v>
      </c>
    </row>
    <row r="34" spans="1:12" x14ac:dyDescent="0.25">
      <c r="A34" s="164" t="s">
        <v>146</v>
      </c>
      <c r="B34" s="165" t="s">
        <v>133</v>
      </c>
      <c r="C34" s="166">
        <v>24370</v>
      </c>
      <c r="D34" s="166">
        <v>16043</v>
      </c>
      <c r="E34" s="166">
        <v>517</v>
      </c>
      <c r="F34" s="166">
        <v>10519</v>
      </c>
      <c r="G34" s="166">
        <v>17297</v>
      </c>
      <c r="H34" s="166">
        <v>17552</v>
      </c>
      <c r="I34" s="166">
        <v>13790</v>
      </c>
      <c r="J34" s="181">
        <f t="shared" si="11"/>
        <v>-0.21433454876937097</v>
      </c>
      <c r="K34" s="165">
        <f t="shared" si="10"/>
        <v>-3762</v>
      </c>
      <c r="L34" s="167">
        <f t="shared" si="9"/>
        <v>3.7250436929526713E-3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229416</v>
      </c>
      <c r="D35" s="171">
        <f t="shared" ref="D35:I35" si="13">D27-SUM(D28:D34)</f>
        <v>90814</v>
      </c>
      <c r="E35" s="171">
        <f t="shared" si="13"/>
        <v>73670</v>
      </c>
      <c r="F35" s="171">
        <f t="shared" si="13"/>
        <v>231248</v>
      </c>
      <c r="G35" s="171">
        <f t="shared" si="13"/>
        <v>265166</v>
      </c>
      <c r="H35" s="171">
        <f t="shared" si="13"/>
        <v>289905</v>
      </c>
      <c r="I35" s="171">
        <f t="shared" si="13"/>
        <v>281523</v>
      </c>
      <c r="J35" s="182">
        <f t="shared" si="11"/>
        <v>-2.8912919749573107E-2</v>
      </c>
      <c r="K35" s="170">
        <f>I35-H35</f>
        <v>-8382</v>
      </c>
      <c r="L35" s="172">
        <f t="shared" si="9"/>
        <v>7.6046807510595713E-2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918946</v>
      </c>
      <c r="D37" s="178">
        <v>324285</v>
      </c>
      <c r="E37" s="178">
        <v>139606</v>
      </c>
      <c r="F37" s="178">
        <v>824563</v>
      </c>
      <c r="G37" s="178">
        <v>905307</v>
      </c>
      <c r="H37" s="178">
        <v>958144</v>
      </c>
      <c r="I37" s="178">
        <v>983095</v>
      </c>
      <c r="J37" s="179">
        <f>IFERROR(I37/H37-1,"-")</f>
        <v>2.6040970877028835E-2</v>
      </c>
      <c r="K37" s="178">
        <f>I37-H37</f>
        <v>24951</v>
      </c>
      <c r="L37" s="179">
        <f t="shared" ref="L37:L49" si="14">I37/I$9</f>
        <v>0.26555995861662846</v>
      </c>
    </row>
    <row r="38" spans="1:12" x14ac:dyDescent="0.25">
      <c r="A38" s="1" t="s">
        <v>98</v>
      </c>
      <c r="B38" s="161" t="s">
        <v>99</v>
      </c>
      <c r="C38" s="162">
        <v>78092</v>
      </c>
      <c r="D38" s="162">
        <v>17239</v>
      </c>
      <c r="E38" s="162">
        <v>43913</v>
      </c>
      <c r="F38" s="162">
        <v>75385</v>
      </c>
      <c r="G38" s="162">
        <v>69669</v>
      </c>
      <c r="H38" s="162">
        <v>69133</v>
      </c>
      <c r="I38" s="162">
        <v>71105</v>
      </c>
      <c r="J38" s="180">
        <f>IFERROR(I38/H38-1,"-")</f>
        <v>2.8524727698783447E-2</v>
      </c>
      <c r="K38" s="161">
        <f t="shared" ref="K38:K48" si="15">I38-H38</f>
        <v>1972</v>
      </c>
      <c r="L38" s="163">
        <f t="shared" si="14"/>
        <v>1.9207340956301645E-2</v>
      </c>
    </row>
    <row r="39" spans="1:12" x14ac:dyDescent="0.25">
      <c r="A39" s="164" t="s">
        <v>105</v>
      </c>
      <c r="B39" s="165" t="s">
        <v>105</v>
      </c>
      <c r="C39" s="166">
        <v>30969</v>
      </c>
      <c r="D39" s="166">
        <v>6178</v>
      </c>
      <c r="E39" s="166">
        <v>30519</v>
      </c>
      <c r="F39" s="166">
        <v>30455</v>
      </c>
      <c r="G39" s="166">
        <v>28706</v>
      </c>
      <c r="H39" s="166">
        <v>30716</v>
      </c>
      <c r="I39" s="166">
        <v>28893</v>
      </c>
      <c r="J39" s="181">
        <f>IFERROR(I39/H39-1,"-")</f>
        <v>-5.9350175804141148E-2</v>
      </c>
      <c r="K39" s="165">
        <f t="shared" si="15"/>
        <v>-1823</v>
      </c>
      <c r="L39" s="167">
        <f t="shared" si="14"/>
        <v>7.8047634097521048E-3</v>
      </c>
    </row>
    <row r="40" spans="1:12" x14ac:dyDescent="0.25">
      <c r="A40" s="164" t="s">
        <v>102</v>
      </c>
      <c r="B40" s="165" t="s">
        <v>102</v>
      </c>
      <c r="C40" s="166">
        <v>47123</v>
      </c>
      <c r="D40" s="166">
        <v>11061</v>
      </c>
      <c r="E40" s="166">
        <v>13394</v>
      </c>
      <c r="F40" s="166">
        <v>44930</v>
      </c>
      <c r="G40" s="166">
        <v>40963</v>
      </c>
      <c r="H40" s="166">
        <v>38417</v>
      </c>
      <c r="I40" s="166">
        <v>42212</v>
      </c>
      <c r="J40" s="181">
        <f>IFERROR(I40/H40-1,"-")</f>
        <v>9.8784392326313863E-2</v>
      </c>
      <c r="K40" s="165">
        <f t="shared" si="15"/>
        <v>3795</v>
      </c>
      <c r="L40" s="167">
        <f t="shared" si="14"/>
        <v>1.1402577546549541E-2</v>
      </c>
    </row>
    <row r="41" spans="1:12" x14ac:dyDescent="0.25">
      <c r="A41" s="1"/>
      <c r="B41" s="161" t="s">
        <v>109</v>
      </c>
      <c r="C41" s="162">
        <v>840854</v>
      </c>
      <c r="D41" s="162">
        <v>307046</v>
      </c>
      <c r="E41" s="162">
        <v>95693</v>
      </c>
      <c r="F41" s="162">
        <v>749178</v>
      </c>
      <c r="G41" s="162">
        <v>835638</v>
      </c>
      <c r="H41" s="162">
        <v>889011</v>
      </c>
      <c r="I41" s="162">
        <v>911990</v>
      </c>
      <c r="J41" s="180">
        <f>IFERROR(I41/H41-1,"-")</f>
        <v>2.584782415515674E-2</v>
      </c>
      <c r="K41" s="161">
        <f t="shared" si="15"/>
        <v>22979</v>
      </c>
      <c r="L41" s="163">
        <f t="shared" si="14"/>
        <v>0.24635261766032679</v>
      </c>
    </row>
    <row r="42" spans="1:12" s="57" customFormat="1" x14ac:dyDescent="0.25">
      <c r="B42" s="165" t="s">
        <v>112</v>
      </c>
      <c r="C42" s="166">
        <v>456808</v>
      </c>
      <c r="D42" s="166">
        <v>140970</v>
      </c>
      <c r="E42" s="166">
        <v>8636</v>
      </c>
      <c r="F42" s="166">
        <v>377874</v>
      </c>
      <c r="G42" s="166">
        <v>433276</v>
      </c>
      <c r="H42" s="166">
        <v>469809</v>
      </c>
      <c r="I42" s="166">
        <v>478988</v>
      </c>
      <c r="J42" s="181">
        <f t="shared" ref="J42:J49" si="16">IFERROR(I42/H42-1,"-")</f>
        <v>1.9537727033752006E-2</v>
      </c>
      <c r="K42" s="165">
        <f t="shared" si="15"/>
        <v>9179</v>
      </c>
      <c r="L42" s="167">
        <f t="shared" si="14"/>
        <v>0.12938732620739768</v>
      </c>
    </row>
    <row r="43" spans="1:12" s="57" customFormat="1" x14ac:dyDescent="0.25">
      <c r="B43" s="165" t="s">
        <v>115</v>
      </c>
      <c r="C43" s="166">
        <v>39935</v>
      </c>
      <c r="D43" s="166">
        <v>14886</v>
      </c>
      <c r="E43" s="166">
        <v>6506</v>
      </c>
      <c r="F43" s="166">
        <v>25918</v>
      </c>
      <c r="G43" s="166">
        <v>30910</v>
      </c>
      <c r="H43" s="166">
        <v>30281</v>
      </c>
      <c r="I43" s="166">
        <v>32609</v>
      </c>
      <c r="J43" s="181">
        <f t="shared" si="16"/>
        <v>7.687989168125231E-2</v>
      </c>
      <c r="K43" s="165">
        <f t="shared" si="15"/>
        <v>2328</v>
      </c>
      <c r="L43" s="167">
        <f t="shared" si="14"/>
        <v>8.8085532837921428E-3</v>
      </c>
    </row>
    <row r="44" spans="1:12" x14ac:dyDescent="0.25">
      <c r="A44" s="1"/>
      <c r="B44" s="165" t="s">
        <v>118</v>
      </c>
      <c r="C44" s="166">
        <v>17509</v>
      </c>
      <c r="D44" s="166">
        <v>7059</v>
      </c>
      <c r="E44" s="166">
        <v>10045</v>
      </c>
      <c r="F44" s="166">
        <v>17777</v>
      </c>
      <c r="G44" s="166">
        <v>20198</v>
      </c>
      <c r="H44" s="166">
        <v>20812</v>
      </c>
      <c r="I44" s="166">
        <v>21822</v>
      </c>
      <c r="J44" s="181">
        <f t="shared" si="16"/>
        <v>4.8529694407072776E-2</v>
      </c>
      <c r="K44" s="165">
        <f t="shared" si="15"/>
        <v>1010</v>
      </c>
      <c r="L44" s="167">
        <f t="shared" si="14"/>
        <v>5.894699308746424E-3</v>
      </c>
    </row>
    <row r="45" spans="1:12" x14ac:dyDescent="0.25">
      <c r="A45" s="1"/>
      <c r="B45" s="165" t="s">
        <v>125</v>
      </c>
      <c r="C45" s="166">
        <v>38899</v>
      </c>
      <c r="D45" s="166">
        <v>13054</v>
      </c>
      <c r="E45" s="166">
        <v>6920</v>
      </c>
      <c r="F45" s="166">
        <v>42948</v>
      </c>
      <c r="G45" s="166">
        <v>38443</v>
      </c>
      <c r="H45" s="166">
        <v>40791</v>
      </c>
      <c r="I45" s="166">
        <v>37148</v>
      </c>
      <c r="J45" s="181">
        <f t="shared" si="16"/>
        <v>-8.930891618249126E-2</v>
      </c>
      <c r="K45" s="165">
        <f t="shared" si="15"/>
        <v>-3643</v>
      </c>
      <c r="L45" s="167">
        <f t="shared" si="14"/>
        <v>1.0034657223046108E-2</v>
      </c>
    </row>
    <row r="46" spans="1:12" x14ac:dyDescent="0.25">
      <c r="A46" s="1"/>
      <c r="B46" s="165" t="s">
        <v>121</v>
      </c>
      <c r="C46" s="166">
        <v>28374</v>
      </c>
      <c r="D46" s="166">
        <v>11786</v>
      </c>
      <c r="E46" s="166">
        <v>5229</v>
      </c>
      <c r="F46" s="166">
        <v>26262</v>
      </c>
      <c r="G46" s="166">
        <v>29696</v>
      </c>
      <c r="H46" s="166">
        <v>32519</v>
      </c>
      <c r="I46" s="166">
        <v>27695</v>
      </c>
      <c r="J46" s="181">
        <f t="shared" si="16"/>
        <v>-0.14834404501983456</v>
      </c>
      <c r="K46" s="165">
        <f t="shared" si="15"/>
        <v>-4824</v>
      </c>
      <c r="L46" s="167">
        <f t="shared" si="14"/>
        <v>7.4811519272171305E-3</v>
      </c>
    </row>
    <row r="47" spans="1:12" x14ac:dyDescent="0.25">
      <c r="A47" s="1"/>
      <c r="B47" s="165" t="s">
        <v>130</v>
      </c>
      <c r="C47" s="166">
        <v>22094</v>
      </c>
      <c r="D47" s="166">
        <v>12179</v>
      </c>
      <c r="E47" s="166">
        <v>1385</v>
      </c>
      <c r="F47" s="166">
        <v>16381</v>
      </c>
      <c r="G47" s="166">
        <v>18548</v>
      </c>
      <c r="H47" s="166">
        <v>17489</v>
      </c>
      <c r="I47" s="166">
        <v>17681</v>
      </c>
      <c r="J47" s="181">
        <f t="shared" si="16"/>
        <v>1.0978329235519446E-2</v>
      </c>
      <c r="K47" s="165">
        <f t="shared" si="15"/>
        <v>192</v>
      </c>
      <c r="L47" s="167">
        <f t="shared" si="14"/>
        <v>4.776105695075865E-3</v>
      </c>
    </row>
    <row r="48" spans="1:12" x14ac:dyDescent="0.25">
      <c r="A48" s="164" t="s">
        <v>146</v>
      </c>
      <c r="B48" s="165" t="s">
        <v>133</v>
      </c>
      <c r="C48" s="166">
        <v>32257</v>
      </c>
      <c r="D48" s="166">
        <v>20180</v>
      </c>
      <c r="E48" s="166">
        <v>2187</v>
      </c>
      <c r="F48" s="166">
        <v>14923</v>
      </c>
      <c r="G48" s="166">
        <v>18408</v>
      </c>
      <c r="H48" s="166">
        <v>19925</v>
      </c>
      <c r="I48" s="166">
        <v>15744</v>
      </c>
      <c r="J48" s="181">
        <f t="shared" si="16"/>
        <v>-0.20983688833124214</v>
      </c>
      <c r="K48" s="165">
        <f t="shared" si="15"/>
        <v>-4181</v>
      </c>
      <c r="L48" s="167">
        <f t="shared" si="14"/>
        <v>4.2528707688068781E-3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204978</v>
      </c>
      <c r="D49" s="171">
        <f t="shared" ref="D49:I49" si="18">D41-SUM(D42:D48)</f>
        <v>86932</v>
      </c>
      <c r="E49" s="171">
        <f t="shared" si="18"/>
        <v>54785</v>
      </c>
      <c r="F49" s="171">
        <f t="shared" si="18"/>
        <v>227095</v>
      </c>
      <c r="G49" s="171">
        <f t="shared" si="18"/>
        <v>246159</v>
      </c>
      <c r="H49" s="171">
        <f t="shared" si="18"/>
        <v>257385</v>
      </c>
      <c r="I49" s="171">
        <f t="shared" si="18"/>
        <v>280303</v>
      </c>
      <c r="J49" s="182">
        <f t="shared" si="16"/>
        <v>8.9041707947238535E-2</v>
      </c>
      <c r="K49" s="170">
        <f>I49-H49</f>
        <v>22918</v>
      </c>
      <c r="L49" s="172">
        <f t="shared" si="14"/>
        <v>7.5717253246244565E-2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30021</v>
      </c>
      <c r="D51" s="178">
        <v>11900</v>
      </c>
      <c r="E51" s="178">
        <v>7616</v>
      </c>
      <c r="F51" s="178">
        <v>21504</v>
      </c>
      <c r="G51" s="178">
        <v>32605</v>
      </c>
      <c r="H51" s="178">
        <v>28406</v>
      </c>
      <c r="I51" s="178">
        <v>27330</v>
      </c>
      <c r="J51" s="179">
        <f>IFERROR(I51/H51-1,"-")</f>
        <v>-3.7879321270154143E-2</v>
      </c>
      <c r="K51" s="178">
        <f>I51-H51</f>
        <v>-1076</v>
      </c>
      <c r="L51" s="179">
        <f t="shared" ref="L51:L63" si="19">I51/I$9</f>
        <v>7.3825557743579769E-3</v>
      </c>
    </row>
    <row r="52" spans="1:12" x14ac:dyDescent="0.25">
      <c r="A52" s="1" t="s">
        <v>98</v>
      </c>
      <c r="B52" s="161" t="s">
        <v>99</v>
      </c>
      <c r="C52" s="162">
        <v>6424</v>
      </c>
      <c r="D52" s="162">
        <v>1180</v>
      </c>
      <c r="E52" s="162">
        <v>2479</v>
      </c>
      <c r="F52" s="162">
        <v>2754</v>
      </c>
      <c r="G52" s="162">
        <v>13771</v>
      </c>
      <c r="H52" s="162">
        <v>7447</v>
      </c>
      <c r="I52" s="162">
        <v>5089</v>
      </c>
      <c r="J52" s="180">
        <f>IFERROR(I52/H52-1,"-")</f>
        <v>-0.31663757217671551</v>
      </c>
      <c r="K52" s="161">
        <f t="shared" ref="K52:K62" si="20">I52-H52</f>
        <v>-2358</v>
      </c>
      <c r="L52" s="163">
        <f t="shared" si="19"/>
        <v>1.3746734846581685E-3</v>
      </c>
    </row>
    <row r="53" spans="1:12" x14ac:dyDescent="0.25">
      <c r="A53" s="164" t="s">
        <v>105</v>
      </c>
      <c r="B53" s="165" t="s">
        <v>105</v>
      </c>
      <c r="C53" s="166">
        <v>3432</v>
      </c>
      <c r="D53" s="166">
        <v>576</v>
      </c>
      <c r="E53" s="166">
        <v>1236</v>
      </c>
      <c r="F53" s="166">
        <v>1068</v>
      </c>
      <c r="G53" s="166">
        <v>10205</v>
      </c>
      <c r="H53" s="166">
        <v>4969</v>
      </c>
      <c r="I53" s="166">
        <v>2977</v>
      </c>
      <c r="J53" s="181">
        <f>IFERROR(I53/H53-1,"-")</f>
        <v>-0.40088549003823704</v>
      </c>
      <c r="K53" s="165">
        <f t="shared" si="20"/>
        <v>-1992</v>
      </c>
      <c r="L53" s="167">
        <f t="shared" si="19"/>
        <v>8.041664303060262E-4</v>
      </c>
    </row>
    <row r="54" spans="1:12" x14ac:dyDescent="0.25">
      <c r="A54" s="164" t="s">
        <v>102</v>
      </c>
      <c r="B54" s="165" t="s">
        <v>102</v>
      </c>
      <c r="C54" s="166">
        <v>2992</v>
      </c>
      <c r="D54" s="166">
        <v>604</v>
      </c>
      <c r="E54" s="166">
        <v>1243</v>
      </c>
      <c r="F54" s="166">
        <v>1686</v>
      </c>
      <c r="G54" s="166">
        <v>3566</v>
      </c>
      <c r="H54" s="166">
        <v>2478</v>
      </c>
      <c r="I54" s="166">
        <v>2112</v>
      </c>
      <c r="J54" s="181">
        <f>IFERROR(I54/H54-1,"-")</f>
        <v>-0.14769975786924938</v>
      </c>
      <c r="K54" s="165">
        <f t="shared" si="20"/>
        <v>-366</v>
      </c>
      <c r="L54" s="167">
        <f t="shared" si="19"/>
        <v>5.7050705435214219E-4</v>
      </c>
    </row>
    <row r="55" spans="1:12" x14ac:dyDescent="0.25">
      <c r="A55" s="1"/>
      <c r="B55" s="161" t="s">
        <v>109</v>
      </c>
      <c r="C55" s="162">
        <v>23597</v>
      </c>
      <c r="D55" s="162">
        <v>10720</v>
      </c>
      <c r="E55" s="162">
        <v>5137</v>
      </c>
      <c r="F55" s="162">
        <v>18750</v>
      </c>
      <c r="G55" s="162">
        <v>18834</v>
      </c>
      <c r="H55" s="162">
        <v>20959</v>
      </c>
      <c r="I55" s="162">
        <v>22241</v>
      </c>
      <c r="J55" s="180">
        <f>IFERROR(I55/H55-1,"-")</f>
        <v>6.1167040412233309E-2</v>
      </c>
      <c r="K55" s="161">
        <f t="shared" si="20"/>
        <v>1282</v>
      </c>
      <c r="L55" s="163">
        <f t="shared" si="19"/>
        <v>6.0078822896998084E-3</v>
      </c>
    </row>
    <row r="56" spans="1:12" s="57" customFormat="1" x14ac:dyDescent="0.25">
      <c r="B56" s="165" t="s">
        <v>112</v>
      </c>
      <c r="C56" s="166">
        <v>7193</v>
      </c>
      <c r="D56" s="166">
        <v>3648</v>
      </c>
      <c r="E56" s="166">
        <v>175</v>
      </c>
      <c r="F56" s="166">
        <v>7073</v>
      </c>
      <c r="G56" s="166">
        <v>6156</v>
      </c>
      <c r="H56" s="166">
        <v>7484</v>
      </c>
      <c r="I56" s="166">
        <v>8173</v>
      </c>
      <c r="J56" s="181">
        <f t="shared" ref="J56:J63" si="21">IFERROR(I56/H56-1,"-")</f>
        <v>9.2063067878140004E-2</v>
      </c>
      <c r="K56" s="165">
        <f t="shared" si="20"/>
        <v>689</v>
      </c>
      <c r="L56" s="167">
        <f t="shared" si="19"/>
        <v>2.2077434447064673E-3</v>
      </c>
    </row>
    <row r="57" spans="1:12" s="57" customFormat="1" x14ac:dyDescent="0.25">
      <c r="B57" s="165" t="s">
        <v>115</v>
      </c>
      <c r="C57" s="166">
        <v>6473</v>
      </c>
      <c r="D57" s="166">
        <v>2760</v>
      </c>
      <c r="E57" s="166">
        <v>1937</v>
      </c>
      <c r="F57" s="166">
        <v>4389</v>
      </c>
      <c r="G57" s="166">
        <v>3385</v>
      </c>
      <c r="H57" s="166">
        <v>4335</v>
      </c>
      <c r="I57" s="166">
        <v>4512</v>
      </c>
      <c r="J57" s="181">
        <f t="shared" si="21"/>
        <v>4.0830449826989579E-2</v>
      </c>
      <c r="K57" s="165">
        <f t="shared" si="20"/>
        <v>177</v>
      </c>
      <c r="L57" s="167">
        <f t="shared" si="19"/>
        <v>1.2188105252068492E-3</v>
      </c>
    </row>
    <row r="58" spans="1:12" x14ac:dyDescent="0.25">
      <c r="A58" s="1"/>
      <c r="B58" s="165" t="s">
        <v>118</v>
      </c>
      <c r="C58" s="166">
        <v>1617</v>
      </c>
      <c r="D58" s="166">
        <v>468</v>
      </c>
      <c r="E58" s="166">
        <v>747</v>
      </c>
      <c r="F58" s="166">
        <v>1341</v>
      </c>
      <c r="G58" s="166">
        <v>1819</v>
      </c>
      <c r="H58" s="166">
        <v>1343</v>
      </c>
      <c r="I58" s="166">
        <v>1424</v>
      </c>
      <c r="J58" s="181">
        <f t="shared" si="21"/>
        <v>6.0312732688011961E-2</v>
      </c>
      <c r="K58" s="165">
        <f t="shared" si="20"/>
        <v>81</v>
      </c>
      <c r="L58" s="167">
        <f t="shared" si="19"/>
        <v>3.8466005937379288E-4</v>
      </c>
    </row>
    <row r="59" spans="1:12" x14ac:dyDescent="0.25">
      <c r="A59" s="1"/>
      <c r="B59" s="165" t="s">
        <v>125</v>
      </c>
      <c r="C59" s="166">
        <v>572</v>
      </c>
      <c r="D59" s="166">
        <v>223</v>
      </c>
      <c r="E59" s="166">
        <v>128</v>
      </c>
      <c r="F59" s="166">
        <v>521</v>
      </c>
      <c r="G59" s="166">
        <v>424</v>
      </c>
      <c r="H59" s="166">
        <v>679</v>
      </c>
      <c r="I59" s="166">
        <v>651</v>
      </c>
      <c r="J59" s="181">
        <f t="shared" si="21"/>
        <v>-4.123711340206182E-2</v>
      </c>
      <c r="K59" s="165">
        <f t="shared" si="20"/>
        <v>-28</v>
      </c>
      <c r="L59" s="167">
        <f t="shared" si="19"/>
        <v>1.7585231646933931E-4</v>
      </c>
    </row>
    <row r="60" spans="1:12" x14ac:dyDescent="0.25">
      <c r="A60" s="1"/>
      <c r="B60" s="165" t="s">
        <v>121</v>
      </c>
      <c r="C60" s="166">
        <v>594</v>
      </c>
      <c r="D60" s="166">
        <v>213</v>
      </c>
      <c r="E60" s="166">
        <v>173</v>
      </c>
      <c r="F60" s="166">
        <v>470</v>
      </c>
      <c r="G60" s="166">
        <v>433</v>
      </c>
      <c r="H60" s="166">
        <v>459</v>
      </c>
      <c r="I60" s="166">
        <v>585</v>
      </c>
      <c r="J60" s="181">
        <f t="shared" si="21"/>
        <v>0.27450980392156854</v>
      </c>
      <c r="K60" s="165">
        <f t="shared" si="20"/>
        <v>126</v>
      </c>
      <c r="L60" s="167">
        <f t="shared" si="19"/>
        <v>1.5802397102083484E-4</v>
      </c>
    </row>
    <row r="61" spans="1:12" x14ac:dyDescent="0.25">
      <c r="A61" s="1"/>
      <c r="B61" s="165" t="s">
        <v>130</v>
      </c>
      <c r="C61" s="166">
        <v>189</v>
      </c>
      <c r="D61" s="166">
        <v>147</v>
      </c>
      <c r="E61" s="166">
        <v>39</v>
      </c>
      <c r="F61" s="166">
        <v>68</v>
      </c>
      <c r="G61" s="166">
        <v>170</v>
      </c>
      <c r="H61" s="166">
        <v>99</v>
      </c>
      <c r="I61" s="166">
        <v>180</v>
      </c>
      <c r="J61" s="181">
        <f t="shared" si="21"/>
        <v>0.81818181818181812</v>
      </c>
      <c r="K61" s="165">
        <f t="shared" si="20"/>
        <v>81</v>
      </c>
      <c r="L61" s="167">
        <f t="shared" si="19"/>
        <v>4.8622760314103034E-5</v>
      </c>
    </row>
    <row r="62" spans="1:12" x14ac:dyDescent="0.25">
      <c r="A62" s="164" t="s">
        <v>146</v>
      </c>
      <c r="B62" s="165" t="s">
        <v>133</v>
      </c>
      <c r="C62" s="166">
        <v>325</v>
      </c>
      <c r="D62" s="166">
        <v>253</v>
      </c>
      <c r="E62" s="166">
        <v>19</v>
      </c>
      <c r="F62" s="166">
        <v>101</v>
      </c>
      <c r="G62" s="166">
        <v>159</v>
      </c>
      <c r="H62" s="166">
        <v>97</v>
      </c>
      <c r="I62" s="166">
        <v>437</v>
      </c>
      <c r="J62" s="181">
        <f t="shared" si="21"/>
        <v>3.5051546391752577</v>
      </c>
      <c r="K62" s="165">
        <f t="shared" si="20"/>
        <v>340</v>
      </c>
      <c r="L62" s="167">
        <f t="shared" si="19"/>
        <v>1.1804525698479458E-4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6634</v>
      </c>
      <c r="D63" s="171">
        <f t="shared" ref="D63:I63" si="23">D55-SUM(D56:D62)</f>
        <v>3008</v>
      </c>
      <c r="E63" s="171">
        <f t="shared" si="23"/>
        <v>1919</v>
      </c>
      <c r="F63" s="171">
        <f t="shared" si="23"/>
        <v>4787</v>
      </c>
      <c r="G63" s="171">
        <f t="shared" si="23"/>
        <v>6288</v>
      </c>
      <c r="H63" s="171">
        <f t="shared" si="23"/>
        <v>6463</v>
      </c>
      <c r="I63" s="171">
        <f t="shared" si="23"/>
        <v>6279</v>
      </c>
      <c r="J63" s="182">
        <f t="shared" si="21"/>
        <v>-2.8469750889679735E-2</v>
      </c>
      <c r="K63" s="170">
        <f>I63-H63</f>
        <v>-184</v>
      </c>
      <c r="L63" s="172">
        <f t="shared" si="19"/>
        <v>1.6961239556236274E-3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90031</v>
      </c>
      <c r="D65" s="178">
        <v>29538</v>
      </c>
      <c r="E65" s="178">
        <v>23661</v>
      </c>
      <c r="F65" s="178">
        <v>106766</v>
      </c>
      <c r="G65" s="178">
        <v>127703</v>
      </c>
      <c r="H65" s="178">
        <v>155107</v>
      </c>
      <c r="I65" s="178">
        <v>129030</v>
      </c>
      <c r="J65" s="179">
        <f>IFERROR(I65/H65-1,"-")</f>
        <v>-0.16812265081524369</v>
      </c>
      <c r="K65" s="178">
        <f>I65-H65</f>
        <v>-26077</v>
      </c>
      <c r="L65" s="179">
        <f t="shared" ref="L65:L77" si="24">I65/I$9</f>
        <v>3.4854415351826193E-2</v>
      </c>
    </row>
    <row r="66" spans="1:12" x14ac:dyDescent="0.25">
      <c r="A66" s="1" t="s">
        <v>98</v>
      </c>
      <c r="B66" s="161" t="s">
        <v>99</v>
      </c>
      <c r="C66" s="162">
        <v>23540</v>
      </c>
      <c r="D66" s="162">
        <v>6589</v>
      </c>
      <c r="E66" s="162">
        <v>11879</v>
      </c>
      <c r="F66" s="162">
        <v>29253</v>
      </c>
      <c r="G66" s="162">
        <v>30243</v>
      </c>
      <c r="H66" s="162">
        <v>36940</v>
      </c>
      <c r="I66" s="162">
        <v>28608</v>
      </c>
      <c r="J66" s="180">
        <f>IFERROR(I66/H66-1,"-")</f>
        <v>-0.22555495397942604</v>
      </c>
      <c r="K66" s="161">
        <f t="shared" ref="K66:K76" si="25">I66-H66</f>
        <v>-8332</v>
      </c>
      <c r="L66" s="163">
        <f t="shared" si="24"/>
        <v>7.7277773725881087E-3</v>
      </c>
    </row>
    <row r="67" spans="1:12" x14ac:dyDescent="0.25">
      <c r="A67" s="164" t="s">
        <v>105</v>
      </c>
      <c r="B67" s="165" t="s">
        <v>105</v>
      </c>
      <c r="C67" s="166">
        <v>12422</v>
      </c>
      <c r="D67" s="166">
        <v>2565</v>
      </c>
      <c r="E67" s="166">
        <v>11342</v>
      </c>
      <c r="F67" s="166">
        <v>23432</v>
      </c>
      <c r="G67" s="166">
        <v>22337</v>
      </c>
      <c r="H67" s="166">
        <v>21299</v>
      </c>
      <c r="I67" s="166">
        <v>10557</v>
      </c>
      <c r="J67" s="181">
        <f>IFERROR(I67/H67-1,"-")</f>
        <v>-0.50434292689797644</v>
      </c>
      <c r="K67" s="165">
        <f t="shared" si="25"/>
        <v>-10742</v>
      </c>
      <c r="L67" s="167">
        <f t="shared" si="24"/>
        <v>2.8517248924221426E-3</v>
      </c>
    </row>
    <row r="68" spans="1:12" x14ac:dyDescent="0.25">
      <c r="A68" s="164" t="s">
        <v>102</v>
      </c>
      <c r="B68" s="165" t="s">
        <v>102</v>
      </c>
      <c r="C68" s="166">
        <v>11118</v>
      </c>
      <c r="D68" s="166">
        <v>4024</v>
      </c>
      <c r="E68" s="166">
        <v>537</v>
      </c>
      <c r="F68" s="166">
        <v>5821</v>
      </c>
      <c r="G68" s="166">
        <v>7906</v>
      </c>
      <c r="H68" s="166">
        <v>15641</v>
      </c>
      <c r="I68" s="166">
        <v>18051</v>
      </c>
      <c r="J68" s="181">
        <f>IFERROR(I68/H68-1,"-")</f>
        <v>0.15408221980691761</v>
      </c>
      <c r="K68" s="165">
        <f t="shared" si="25"/>
        <v>2410</v>
      </c>
      <c r="L68" s="167">
        <f t="shared" si="24"/>
        <v>4.8760524801659657E-3</v>
      </c>
    </row>
    <row r="69" spans="1:12" x14ac:dyDescent="0.25">
      <c r="A69" s="1"/>
      <c r="B69" s="161" t="s">
        <v>109</v>
      </c>
      <c r="C69" s="162">
        <v>66491</v>
      </c>
      <c r="D69" s="162">
        <v>22949</v>
      </c>
      <c r="E69" s="162">
        <v>11782</v>
      </c>
      <c r="F69" s="162">
        <v>77513</v>
      </c>
      <c r="G69" s="162">
        <v>97460</v>
      </c>
      <c r="H69" s="162">
        <v>118167</v>
      </c>
      <c r="I69" s="162">
        <v>100422</v>
      </c>
      <c r="J69" s="180">
        <f>IFERROR(I69/H69-1,"-")</f>
        <v>-0.15016882886084948</v>
      </c>
      <c r="K69" s="161">
        <f t="shared" si="25"/>
        <v>-17745</v>
      </c>
      <c r="L69" s="163">
        <f t="shared" si="24"/>
        <v>2.7126637979238082E-2</v>
      </c>
    </row>
    <row r="70" spans="1:12" s="57" customFormat="1" x14ac:dyDescent="0.25">
      <c r="B70" s="165" t="s">
        <v>112</v>
      </c>
      <c r="C70" s="166">
        <v>29255</v>
      </c>
      <c r="D70" s="166">
        <v>9198</v>
      </c>
      <c r="E70" s="166">
        <v>1409</v>
      </c>
      <c r="F70" s="166">
        <v>33813</v>
      </c>
      <c r="G70" s="166">
        <v>34901</v>
      </c>
      <c r="H70" s="166">
        <v>48623</v>
      </c>
      <c r="I70" s="166">
        <v>50789</v>
      </c>
      <c r="J70" s="181">
        <f t="shared" ref="J70:J77" si="26">IFERROR(I70/H70-1,"-")</f>
        <v>4.4546819406453775E-2</v>
      </c>
      <c r="K70" s="165">
        <f t="shared" si="25"/>
        <v>2166</v>
      </c>
      <c r="L70" s="167">
        <f t="shared" si="24"/>
        <v>1.371945207551655E-2</v>
      </c>
    </row>
    <row r="71" spans="1:12" s="57" customFormat="1" x14ac:dyDescent="0.25">
      <c r="B71" s="165" t="s">
        <v>115</v>
      </c>
      <c r="C71" s="166">
        <v>8049</v>
      </c>
      <c r="D71" s="166">
        <v>2626</v>
      </c>
      <c r="E71" s="166">
        <v>2113</v>
      </c>
      <c r="F71" s="166">
        <v>6702</v>
      </c>
      <c r="G71" s="166">
        <v>6992</v>
      </c>
      <c r="H71" s="166">
        <v>7510</v>
      </c>
      <c r="I71" s="166">
        <v>7274</v>
      </c>
      <c r="J71" s="181">
        <f t="shared" si="26"/>
        <v>-3.1424766977363516E-2</v>
      </c>
      <c r="K71" s="165">
        <f t="shared" si="25"/>
        <v>-236</v>
      </c>
      <c r="L71" s="167">
        <f t="shared" si="24"/>
        <v>1.9648997695821415E-3</v>
      </c>
    </row>
    <row r="72" spans="1:12" x14ac:dyDescent="0.25">
      <c r="A72" s="1"/>
      <c r="B72" s="165" t="s">
        <v>118</v>
      </c>
      <c r="C72" s="166">
        <v>7284</v>
      </c>
      <c r="D72" s="166">
        <v>2915</v>
      </c>
      <c r="E72" s="166">
        <v>1634</v>
      </c>
      <c r="F72" s="166">
        <v>9988</v>
      </c>
      <c r="G72" s="166">
        <v>12374</v>
      </c>
      <c r="H72" s="166">
        <v>13532</v>
      </c>
      <c r="I72" s="166">
        <v>6760</v>
      </c>
      <c r="J72" s="181">
        <f t="shared" si="26"/>
        <v>-0.50044339343777711</v>
      </c>
      <c r="K72" s="165">
        <f t="shared" si="25"/>
        <v>-6772</v>
      </c>
      <c r="L72" s="167">
        <f t="shared" si="24"/>
        <v>1.8260547762407582E-3</v>
      </c>
    </row>
    <row r="73" spans="1:12" x14ac:dyDescent="0.25">
      <c r="A73" s="1"/>
      <c r="B73" s="165" t="s">
        <v>125</v>
      </c>
      <c r="C73" s="166">
        <v>1421</v>
      </c>
      <c r="D73" s="166">
        <v>233</v>
      </c>
      <c r="E73" s="166">
        <v>502</v>
      </c>
      <c r="F73" s="166">
        <v>2462</v>
      </c>
      <c r="G73" s="166">
        <v>2846</v>
      </c>
      <c r="H73" s="166">
        <v>4373</v>
      </c>
      <c r="I73" s="166">
        <v>3692</v>
      </c>
      <c r="J73" s="181">
        <f t="shared" si="26"/>
        <v>-0.15572833295220667</v>
      </c>
      <c r="K73" s="165">
        <f t="shared" si="25"/>
        <v>-681</v>
      </c>
      <c r="L73" s="167">
        <f t="shared" si="24"/>
        <v>9.9730683933149113E-4</v>
      </c>
    </row>
    <row r="74" spans="1:12" x14ac:dyDescent="0.25">
      <c r="A74" s="1"/>
      <c r="B74" s="165" t="s">
        <v>121</v>
      </c>
      <c r="C74" s="166">
        <v>1552</v>
      </c>
      <c r="D74" s="166">
        <v>590</v>
      </c>
      <c r="E74" s="166">
        <v>933</v>
      </c>
      <c r="F74" s="166">
        <v>2363</v>
      </c>
      <c r="G74" s="166">
        <v>2338</v>
      </c>
      <c r="H74" s="166">
        <v>2820</v>
      </c>
      <c r="I74" s="166">
        <v>2135</v>
      </c>
      <c r="J74" s="181">
        <f t="shared" si="26"/>
        <v>-0.24290780141843971</v>
      </c>
      <c r="K74" s="165">
        <f t="shared" si="25"/>
        <v>-685</v>
      </c>
      <c r="L74" s="167">
        <f t="shared" si="24"/>
        <v>5.7671996261449989E-4</v>
      </c>
    </row>
    <row r="75" spans="1:12" x14ac:dyDescent="0.25">
      <c r="A75" s="1"/>
      <c r="B75" s="165" t="s">
        <v>130</v>
      </c>
      <c r="C75" s="166">
        <v>1400</v>
      </c>
      <c r="D75" s="166">
        <v>833</v>
      </c>
      <c r="E75" s="166">
        <v>2</v>
      </c>
      <c r="F75" s="166">
        <v>1447</v>
      </c>
      <c r="G75" s="166">
        <v>3939</v>
      </c>
      <c r="H75" s="166">
        <v>2835</v>
      </c>
      <c r="I75" s="166">
        <v>1799</v>
      </c>
      <c r="J75" s="181">
        <f t="shared" si="26"/>
        <v>-0.36543209876543215</v>
      </c>
      <c r="K75" s="165">
        <f t="shared" si="25"/>
        <v>-1036</v>
      </c>
      <c r="L75" s="167">
        <f t="shared" si="24"/>
        <v>4.8595747669484085E-4</v>
      </c>
    </row>
    <row r="76" spans="1:12" x14ac:dyDescent="0.25">
      <c r="A76" s="164" t="s">
        <v>146</v>
      </c>
      <c r="B76" s="165" t="s">
        <v>133</v>
      </c>
      <c r="C76" s="166">
        <v>1511</v>
      </c>
      <c r="D76" s="166">
        <v>961</v>
      </c>
      <c r="E76" s="166">
        <v>0</v>
      </c>
      <c r="F76" s="166">
        <v>479</v>
      </c>
      <c r="G76" s="166">
        <v>1088</v>
      </c>
      <c r="H76" s="166">
        <v>2071</v>
      </c>
      <c r="I76" s="166">
        <v>2307</v>
      </c>
      <c r="J76" s="181">
        <f t="shared" si="26"/>
        <v>0.1139546112988894</v>
      </c>
      <c r="K76" s="165">
        <f t="shared" si="25"/>
        <v>236</v>
      </c>
      <c r="L76" s="167">
        <f t="shared" si="24"/>
        <v>6.2318171135908719E-4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16019</v>
      </c>
      <c r="D77" s="171">
        <f t="shared" ref="D77:I77" si="28">D69-SUM(D70:D76)</f>
        <v>5593</v>
      </c>
      <c r="E77" s="171">
        <f t="shared" si="28"/>
        <v>5189</v>
      </c>
      <c r="F77" s="171">
        <f t="shared" si="28"/>
        <v>20259</v>
      </c>
      <c r="G77" s="171">
        <f t="shared" si="28"/>
        <v>32982</v>
      </c>
      <c r="H77" s="171">
        <f t="shared" si="28"/>
        <v>36403</v>
      </c>
      <c r="I77" s="171">
        <f t="shared" si="28"/>
        <v>25666</v>
      </c>
      <c r="J77" s="182">
        <f t="shared" si="26"/>
        <v>-0.29494821855341591</v>
      </c>
      <c r="K77" s="170">
        <f>I77-H77</f>
        <v>-10737</v>
      </c>
      <c r="L77" s="172">
        <f t="shared" si="24"/>
        <v>6.9330653678987136E-3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537772</v>
      </c>
      <c r="D79" s="178">
        <v>183101</v>
      </c>
      <c r="E79" s="178">
        <v>121455</v>
      </c>
      <c r="F79" s="178">
        <v>456752</v>
      </c>
      <c r="G79" s="178">
        <v>530374</v>
      </c>
      <c r="H79" s="178">
        <v>611065</v>
      </c>
      <c r="I79" s="178">
        <v>622231</v>
      </c>
      <c r="J79" s="179">
        <f>IFERROR(I79/H79-1,"-")</f>
        <v>1.8273015145688243E-2</v>
      </c>
      <c r="K79" s="178">
        <f>I79-H79</f>
        <v>11166</v>
      </c>
      <c r="L79" s="179">
        <f t="shared" ref="L79:L91" si="29">I79/I$9</f>
        <v>0.16808104873891469</v>
      </c>
    </row>
    <row r="80" spans="1:12" x14ac:dyDescent="0.25">
      <c r="A80" s="1" t="s">
        <v>98</v>
      </c>
      <c r="B80" s="161" t="s">
        <v>99</v>
      </c>
      <c r="C80" s="162">
        <v>234355</v>
      </c>
      <c r="D80" s="162">
        <v>56011</v>
      </c>
      <c r="E80" s="162">
        <v>70671</v>
      </c>
      <c r="F80" s="162">
        <v>219164</v>
      </c>
      <c r="G80" s="162">
        <v>231110</v>
      </c>
      <c r="H80" s="162">
        <v>244578</v>
      </c>
      <c r="I80" s="162">
        <v>254069</v>
      </c>
      <c r="J80" s="180">
        <f>IFERROR(I80/H80-1,"-")</f>
        <v>3.8805616204237392E-2</v>
      </c>
      <c r="K80" s="161">
        <f t="shared" ref="K80:K90" si="30">I80-H80</f>
        <v>9491</v>
      </c>
      <c r="L80" s="163">
        <f t="shared" si="29"/>
        <v>6.8630756056910242E-2</v>
      </c>
    </row>
    <row r="81" spans="1:12" x14ac:dyDescent="0.25">
      <c r="A81" s="164" t="s">
        <v>105</v>
      </c>
      <c r="B81" s="165" t="s">
        <v>105</v>
      </c>
      <c r="C81" s="166">
        <v>42706</v>
      </c>
      <c r="D81" s="166">
        <v>9469</v>
      </c>
      <c r="E81" s="166">
        <v>28815</v>
      </c>
      <c r="F81" s="166">
        <v>59972</v>
      </c>
      <c r="G81" s="166">
        <v>59964</v>
      </c>
      <c r="H81" s="166">
        <v>68617</v>
      </c>
      <c r="I81" s="166">
        <v>56880</v>
      </c>
      <c r="J81" s="181">
        <f>IFERROR(I81/H81-1,"-")</f>
        <v>-0.17105090575221882</v>
      </c>
      <c r="K81" s="165">
        <f t="shared" si="30"/>
        <v>-11737</v>
      </c>
      <c r="L81" s="167">
        <f t="shared" si="29"/>
        <v>1.5364792259256558E-2</v>
      </c>
    </row>
    <row r="82" spans="1:12" x14ac:dyDescent="0.25">
      <c r="A82" s="164" t="s">
        <v>102</v>
      </c>
      <c r="B82" s="165" t="s">
        <v>102</v>
      </c>
      <c r="C82" s="166">
        <v>191649</v>
      </c>
      <c r="D82" s="166">
        <v>46542</v>
      </c>
      <c r="E82" s="166">
        <v>41856</v>
      </c>
      <c r="F82" s="166">
        <v>159192</v>
      </c>
      <c r="G82" s="166">
        <v>171146</v>
      </c>
      <c r="H82" s="166">
        <v>175961</v>
      </c>
      <c r="I82" s="166">
        <v>197189</v>
      </c>
      <c r="J82" s="181">
        <f>IFERROR(I82/H82-1,"-")</f>
        <v>0.12064036917271448</v>
      </c>
      <c r="K82" s="165">
        <f t="shared" si="30"/>
        <v>21228</v>
      </c>
      <c r="L82" s="167">
        <f t="shared" si="29"/>
        <v>5.3265963797653679E-2</v>
      </c>
    </row>
    <row r="83" spans="1:12" x14ac:dyDescent="0.25">
      <c r="A83" s="1"/>
      <c r="B83" s="161" t="s">
        <v>109</v>
      </c>
      <c r="C83" s="162">
        <v>303417</v>
      </c>
      <c r="D83" s="162">
        <v>127090</v>
      </c>
      <c r="E83" s="162">
        <v>50784</v>
      </c>
      <c r="F83" s="162">
        <v>237588</v>
      </c>
      <c r="G83" s="162">
        <v>299264</v>
      </c>
      <c r="H83" s="162">
        <v>366487</v>
      </c>
      <c r="I83" s="162">
        <v>368162</v>
      </c>
      <c r="J83" s="180">
        <f>IFERROR(I83/H83-1,"-")</f>
        <v>4.5704213246309244E-3</v>
      </c>
      <c r="K83" s="161">
        <f t="shared" si="30"/>
        <v>1675</v>
      </c>
      <c r="L83" s="163">
        <f t="shared" si="29"/>
        <v>9.9450292682004449E-2</v>
      </c>
    </row>
    <row r="84" spans="1:12" s="57" customFormat="1" x14ac:dyDescent="0.25">
      <c r="B84" s="165" t="s">
        <v>112</v>
      </c>
      <c r="C84" s="166">
        <v>49625</v>
      </c>
      <c r="D84" s="166">
        <v>21229</v>
      </c>
      <c r="E84" s="166">
        <v>3468</v>
      </c>
      <c r="F84" s="166">
        <v>44105</v>
      </c>
      <c r="G84" s="166">
        <v>58158</v>
      </c>
      <c r="H84" s="166">
        <v>73097</v>
      </c>
      <c r="I84" s="166">
        <v>74779</v>
      </c>
      <c r="J84" s="181">
        <f t="shared" ref="J84:J91" si="31">IFERROR(I84/H84-1,"-")</f>
        <v>2.3010520267589651E-2</v>
      </c>
      <c r="K84" s="165">
        <f t="shared" si="30"/>
        <v>1682</v>
      </c>
      <c r="L84" s="167">
        <f t="shared" si="29"/>
        <v>2.0199785519601724E-2</v>
      </c>
    </row>
    <row r="85" spans="1:12" s="57" customFormat="1" x14ac:dyDescent="0.25">
      <c r="B85" s="165" t="s">
        <v>115</v>
      </c>
      <c r="C85" s="166">
        <v>120405</v>
      </c>
      <c r="D85" s="166">
        <v>46896</v>
      </c>
      <c r="E85" s="166">
        <v>12048</v>
      </c>
      <c r="F85" s="166">
        <v>76797</v>
      </c>
      <c r="G85" s="166">
        <v>91120</v>
      </c>
      <c r="H85" s="166">
        <v>105428</v>
      </c>
      <c r="I85" s="166">
        <v>102033</v>
      </c>
      <c r="J85" s="181">
        <f t="shared" si="31"/>
        <v>-3.2202071555943346E-2</v>
      </c>
      <c r="K85" s="165">
        <f t="shared" si="30"/>
        <v>-3395</v>
      </c>
      <c r="L85" s="167">
        <f t="shared" si="29"/>
        <v>2.7561811684049302E-2</v>
      </c>
    </row>
    <row r="86" spans="1:12" x14ac:dyDescent="0.25">
      <c r="A86" s="1"/>
      <c r="B86" s="165" t="s">
        <v>118</v>
      </c>
      <c r="C86" s="166">
        <v>16612</v>
      </c>
      <c r="D86" s="166">
        <v>6810</v>
      </c>
      <c r="E86" s="166">
        <v>8680</v>
      </c>
      <c r="F86" s="166">
        <v>20265</v>
      </c>
      <c r="G86" s="166">
        <v>26214</v>
      </c>
      <c r="H86" s="166">
        <v>40162</v>
      </c>
      <c r="I86" s="166">
        <v>40046</v>
      </c>
      <c r="J86" s="181">
        <f t="shared" si="31"/>
        <v>-2.8883023753797366E-3</v>
      </c>
      <c r="K86" s="165">
        <f t="shared" si="30"/>
        <v>-116</v>
      </c>
      <c r="L86" s="167">
        <f t="shared" si="29"/>
        <v>1.0817483664103168E-2</v>
      </c>
    </row>
    <row r="87" spans="1:12" x14ac:dyDescent="0.25">
      <c r="A87" s="1"/>
      <c r="B87" s="165" t="s">
        <v>125</v>
      </c>
      <c r="C87" s="166">
        <v>6075</v>
      </c>
      <c r="D87" s="166">
        <v>1878</v>
      </c>
      <c r="E87" s="166">
        <v>1202</v>
      </c>
      <c r="F87" s="166">
        <v>6888</v>
      </c>
      <c r="G87" s="166">
        <v>6905</v>
      </c>
      <c r="H87" s="166">
        <v>11347</v>
      </c>
      <c r="I87" s="166">
        <v>10425</v>
      </c>
      <c r="J87" s="181">
        <f t="shared" si="31"/>
        <v>-8.125495725742482E-2</v>
      </c>
      <c r="K87" s="165">
        <f t="shared" si="30"/>
        <v>-922</v>
      </c>
      <c r="L87" s="167">
        <f t="shared" si="29"/>
        <v>2.816068201525134E-3</v>
      </c>
    </row>
    <row r="88" spans="1:12" x14ac:dyDescent="0.25">
      <c r="A88" s="1"/>
      <c r="B88" s="165" t="s">
        <v>121</v>
      </c>
      <c r="C88" s="166">
        <v>4528</v>
      </c>
      <c r="D88" s="166">
        <v>1330</v>
      </c>
      <c r="E88" s="166">
        <v>1237</v>
      </c>
      <c r="F88" s="166">
        <v>3919</v>
      </c>
      <c r="G88" s="166">
        <v>4093</v>
      </c>
      <c r="H88" s="166">
        <v>5733</v>
      </c>
      <c r="I88" s="166">
        <v>5762</v>
      </c>
      <c r="J88" s="181">
        <f t="shared" si="31"/>
        <v>5.0584336298622468E-3</v>
      </c>
      <c r="K88" s="165">
        <f t="shared" si="30"/>
        <v>29</v>
      </c>
      <c r="L88" s="167">
        <f t="shared" si="29"/>
        <v>1.5564685829436758E-3</v>
      </c>
    </row>
    <row r="89" spans="1:12" x14ac:dyDescent="0.25">
      <c r="A89" s="1"/>
      <c r="B89" s="165" t="s">
        <v>130</v>
      </c>
      <c r="C89" s="166">
        <v>6628</v>
      </c>
      <c r="D89" s="166">
        <v>4100</v>
      </c>
      <c r="E89" s="166">
        <v>281</v>
      </c>
      <c r="F89" s="166">
        <v>4599</v>
      </c>
      <c r="G89" s="166">
        <v>6864</v>
      </c>
      <c r="H89" s="166">
        <v>6089</v>
      </c>
      <c r="I89" s="166">
        <v>6274</v>
      </c>
      <c r="J89" s="181">
        <f t="shared" si="31"/>
        <v>3.0382657250780154E-2</v>
      </c>
      <c r="K89" s="165">
        <f t="shared" si="30"/>
        <v>185</v>
      </c>
      <c r="L89" s="167">
        <f t="shared" si="29"/>
        <v>1.6947733233926802E-3</v>
      </c>
    </row>
    <row r="90" spans="1:12" x14ac:dyDescent="0.25">
      <c r="A90" s="164" t="s">
        <v>146</v>
      </c>
      <c r="B90" s="165" t="s">
        <v>133</v>
      </c>
      <c r="C90" s="166">
        <v>9115</v>
      </c>
      <c r="D90" s="166">
        <v>6540</v>
      </c>
      <c r="E90" s="166">
        <v>565</v>
      </c>
      <c r="F90" s="166">
        <v>4180</v>
      </c>
      <c r="G90" s="166">
        <v>7198</v>
      </c>
      <c r="H90" s="166">
        <v>7814</v>
      </c>
      <c r="I90" s="166">
        <v>5360</v>
      </c>
      <c r="J90" s="181">
        <f t="shared" si="31"/>
        <v>-0.31405170207320199</v>
      </c>
      <c r="K90" s="165">
        <f t="shared" si="30"/>
        <v>-2454</v>
      </c>
      <c r="L90" s="167">
        <f t="shared" si="29"/>
        <v>1.4478777515755125E-3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90429</v>
      </c>
      <c r="D91" s="171">
        <f t="shared" ref="D91:I91" si="33">D83-SUM(D84:D90)</f>
        <v>38307</v>
      </c>
      <c r="E91" s="171">
        <f t="shared" si="33"/>
        <v>23303</v>
      </c>
      <c r="F91" s="171">
        <f t="shared" si="33"/>
        <v>76835</v>
      </c>
      <c r="G91" s="171">
        <f t="shared" si="33"/>
        <v>98712</v>
      </c>
      <c r="H91" s="171">
        <f t="shared" si="33"/>
        <v>116817</v>
      </c>
      <c r="I91" s="171">
        <f t="shared" si="33"/>
        <v>123483</v>
      </c>
      <c r="J91" s="182">
        <f t="shared" si="31"/>
        <v>5.706361231670054E-2</v>
      </c>
      <c r="K91" s="170">
        <f>I91-H91</f>
        <v>6666</v>
      </c>
      <c r="L91" s="172">
        <f t="shared" si="29"/>
        <v>3.3356023954813248E-2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33053</v>
      </c>
      <c r="D93" s="178">
        <v>13511</v>
      </c>
      <c r="E93" s="178">
        <v>14777</v>
      </c>
      <c r="F93" s="178">
        <v>30304</v>
      </c>
      <c r="G93" s="178">
        <v>36788</v>
      </c>
      <c r="H93" s="178">
        <v>35530</v>
      </c>
      <c r="I93" s="178">
        <v>33664</v>
      </c>
      <c r="J93" s="179">
        <f>IFERROR(I93/H93-1,"-")</f>
        <v>-5.2518998029833952E-2</v>
      </c>
      <c r="K93" s="178">
        <f>I93-H93</f>
        <v>-1866</v>
      </c>
      <c r="L93" s="179">
        <f t="shared" ref="L93:L105" si="34">I93/I$9</f>
        <v>9.0935366845220252E-3</v>
      </c>
    </row>
    <row r="94" spans="1:12" x14ac:dyDescent="0.25">
      <c r="A94" s="1" t="s">
        <v>98</v>
      </c>
      <c r="B94" s="161" t="s">
        <v>99</v>
      </c>
      <c r="C94" s="162">
        <v>20995</v>
      </c>
      <c r="D94" s="162">
        <v>7669</v>
      </c>
      <c r="E94" s="162">
        <v>9230</v>
      </c>
      <c r="F94" s="162">
        <v>19005</v>
      </c>
      <c r="G94" s="162">
        <v>23768</v>
      </c>
      <c r="H94" s="162">
        <v>20858</v>
      </c>
      <c r="I94" s="162">
        <v>19727</v>
      </c>
      <c r="J94" s="180">
        <f>IFERROR(I94/H94-1,"-")</f>
        <v>-5.4223799021957952E-2</v>
      </c>
      <c r="K94" s="161">
        <f t="shared" ref="K94:K104" si="35">I94-H94</f>
        <v>-1131</v>
      </c>
      <c r="L94" s="163">
        <f t="shared" si="34"/>
        <v>5.3287844039795031E-3</v>
      </c>
    </row>
    <row r="95" spans="1:12" x14ac:dyDescent="0.25">
      <c r="A95" s="164" t="s">
        <v>105</v>
      </c>
      <c r="B95" s="165" t="s">
        <v>105</v>
      </c>
      <c r="C95" s="166">
        <v>10034</v>
      </c>
      <c r="D95" s="166">
        <v>4352</v>
      </c>
      <c r="E95" s="166">
        <v>4982</v>
      </c>
      <c r="F95" s="166">
        <v>9097</v>
      </c>
      <c r="G95" s="166">
        <v>7291</v>
      </c>
      <c r="H95" s="166">
        <v>6367</v>
      </c>
      <c r="I95" s="166">
        <v>6435</v>
      </c>
      <c r="J95" s="181">
        <f>IFERROR(I95/H95-1,"-")</f>
        <v>1.0680069106329571E-2</v>
      </c>
      <c r="K95" s="165">
        <f t="shared" si="35"/>
        <v>68</v>
      </c>
      <c r="L95" s="167">
        <f t="shared" si="34"/>
        <v>1.7382636812291834E-3</v>
      </c>
    </row>
    <row r="96" spans="1:12" x14ac:dyDescent="0.25">
      <c r="A96" s="164" t="s">
        <v>102</v>
      </c>
      <c r="B96" s="165" t="s">
        <v>102</v>
      </c>
      <c r="C96" s="166">
        <v>10961</v>
      </c>
      <c r="D96" s="166">
        <v>3317</v>
      </c>
      <c r="E96" s="166">
        <v>4248</v>
      </c>
      <c r="F96" s="166">
        <v>9908</v>
      </c>
      <c r="G96" s="166">
        <v>16477</v>
      </c>
      <c r="H96" s="166">
        <v>14491</v>
      </c>
      <c r="I96" s="166">
        <v>13292</v>
      </c>
      <c r="J96" s="181">
        <f>IFERROR(I96/H96-1,"-")</f>
        <v>-8.2741011662411101E-2</v>
      </c>
      <c r="K96" s="165">
        <f t="shared" si="35"/>
        <v>-1199</v>
      </c>
      <c r="L96" s="167">
        <f t="shared" si="34"/>
        <v>3.5905207227503195E-3</v>
      </c>
    </row>
    <row r="97" spans="1:12" x14ac:dyDescent="0.25">
      <c r="A97" s="1"/>
      <c r="B97" s="161" t="s">
        <v>109</v>
      </c>
      <c r="C97" s="162">
        <v>12058</v>
      </c>
      <c r="D97" s="162">
        <v>5842</v>
      </c>
      <c r="E97" s="162">
        <v>5547</v>
      </c>
      <c r="F97" s="162">
        <v>11299</v>
      </c>
      <c r="G97" s="162">
        <v>13020</v>
      </c>
      <c r="H97" s="162">
        <v>14672</v>
      </c>
      <c r="I97" s="162">
        <v>13937</v>
      </c>
      <c r="J97" s="180">
        <f>IFERROR(I97/H97-1,"-")</f>
        <v>-5.0095419847328237E-2</v>
      </c>
      <c r="K97" s="161">
        <f t="shared" si="35"/>
        <v>-735</v>
      </c>
      <c r="L97" s="163">
        <f t="shared" si="34"/>
        <v>3.7647522805425221E-3</v>
      </c>
    </row>
    <row r="98" spans="1:12" s="57" customFormat="1" x14ac:dyDescent="0.25">
      <c r="B98" s="165" t="s">
        <v>112</v>
      </c>
      <c r="C98" s="166">
        <v>1666</v>
      </c>
      <c r="D98" s="166">
        <v>1092</v>
      </c>
      <c r="E98" s="166">
        <v>209</v>
      </c>
      <c r="F98" s="166">
        <v>1568</v>
      </c>
      <c r="G98" s="166">
        <v>1933</v>
      </c>
      <c r="H98" s="166">
        <v>2200</v>
      </c>
      <c r="I98" s="166">
        <v>1831</v>
      </c>
      <c r="J98" s="181">
        <f t="shared" ref="J98:J105" si="36">IFERROR(I98/H98-1,"-")</f>
        <v>-0.16772727272727272</v>
      </c>
      <c r="K98" s="165">
        <f t="shared" si="35"/>
        <v>-369</v>
      </c>
      <c r="L98" s="167">
        <f t="shared" si="34"/>
        <v>4.9460152297290359E-4</v>
      </c>
    </row>
    <row r="99" spans="1:12" s="57" customFormat="1" x14ac:dyDescent="0.25">
      <c r="B99" s="165" t="s">
        <v>115</v>
      </c>
      <c r="C99" s="166">
        <v>2719</v>
      </c>
      <c r="D99" s="166">
        <v>1303</v>
      </c>
      <c r="E99" s="166">
        <v>919</v>
      </c>
      <c r="F99" s="166">
        <v>2369</v>
      </c>
      <c r="G99" s="166">
        <v>2543</v>
      </c>
      <c r="H99" s="166">
        <v>3020</v>
      </c>
      <c r="I99" s="166">
        <v>2731</v>
      </c>
      <c r="J99" s="181">
        <f t="shared" si="36"/>
        <v>-9.569536423841063E-2</v>
      </c>
      <c r="K99" s="165">
        <f t="shared" si="35"/>
        <v>-289</v>
      </c>
      <c r="L99" s="167">
        <f t="shared" si="34"/>
        <v>7.3771532454341873E-4</v>
      </c>
    </row>
    <row r="100" spans="1:12" x14ac:dyDescent="0.25">
      <c r="A100" s="1"/>
      <c r="B100" s="165" t="s">
        <v>118</v>
      </c>
      <c r="C100" s="166">
        <v>2344</v>
      </c>
      <c r="D100" s="166">
        <v>1217</v>
      </c>
      <c r="E100" s="166">
        <v>2151</v>
      </c>
      <c r="F100" s="166">
        <v>2089</v>
      </c>
      <c r="G100" s="166">
        <v>2359</v>
      </c>
      <c r="H100" s="166">
        <v>2376</v>
      </c>
      <c r="I100" s="166">
        <v>2269</v>
      </c>
      <c r="J100" s="181">
        <f t="shared" si="36"/>
        <v>-4.5033670033669981E-2</v>
      </c>
      <c r="K100" s="165">
        <f t="shared" si="35"/>
        <v>-107</v>
      </c>
      <c r="L100" s="167">
        <f t="shared" si="34"/>
        <v>6.1291690640388763E-4</v>
      </c>
    </row>
    <row r="101" spans="1:12" x14ac:dyDescent="0.25">
      <c r="A101" s="1"/>
      <c r="B101" s="165" t="s">
        <v>125</v>
      </c>
      <c r="C101" s="166">
        <v>405</v>
      </c>
      <c r="D101" s="166">
        <v>278</v>
      </c>
      <c r="E101" s="166">
        <v>108</v>
      </c>
      <c r="F101" s="166">
        <v>786</v>
      </c>
      <c r="G101" s="166">
        <v>629</v>
      </c>
      <c r="H101" s="166">
        <v>696</v>
      </c>
      <c r="I101" s="166">
        <v>652</v>
      </c>
      <c r="J101" s="181">
        <f t="shared" si="36"/>
        <v>-6.3218390804597679E-2</v>
      </c>
      <c r="K101" s="165">
        <f t="shared" si="35"/>
        <v>-44</v>
      </c>
      <c r="L101" s="167">
        <f t="shared" si="34"/>
        <v>1.7612244291552876E-4</v>
      </c>
    </row>
    <row r="102" spans="1:12" x14ac:dyDescent="0.25">
      <c r="A102" s="1"/>
      <c r="B102" s="165" t="s">
        <v>121</v>
      </c>
      <c r="C102" s="166">
        <v>354</v>
      </c>
      <c r="D102" s="166">
        <v>141</v>
      </c>
      <c r="E102" s="166">
        <v>207</v>
      </c>
      <c r="F102" s="166">
        <v>465</v>
      </c>
      <c r="G102" s="166">
        <v>355</v>
      </c>
      <c r="H102" s="166">
        <v>580</v>
      </c>
      <c r="I102" s="166">
        <v>568</v>
      </c>
      <c r="J102" s="181">
        <f t="shared" si="36"/>
        <v>-2.0689655172413834E-2</v>
      </c>
      <c r="K102" s="165">
        <f t="shared" si="35"/>
        <v>-12</v>
      </c>
      <c r="L102" s="167">
        <f t="shared" si="34"/>
        <v>1.5343182143561402E-4</v>
      </c>
    </row>
    <row r="103" spans="1:12" x14ac:dyDescent="0.25">
      <c r="A103" s="1"/>
      <c r="B103" s="165" t="s">
        <v>130</v>
      </c>
      <c r="C103" s="166">
        <v>123</v>
      </c>
      <c r="D103" s="166">
        <v>125</v>
      </c>
      <c r="E103" s="166">
        <v>19</v>
      </c>
      <c r="F103" s="166">
        <v>190</v>
      </c>
      <c r="G103" s="166">
        <v>99</v>
      </c>
      <c r="H103" s="166">
        <v>175</v>
      </c>
      <c r="I103" s="166">
        <v>155</v>
      </c>
      <c r="J103" s="181">
        <f t="shared" si="36"/>
        <v>-0.11428571428571432</v>
      </c>
      <c r="K103" s="165">
        <f t="shared" si="35"/>
        <v>-20</v>
      </c>
      <c r="L103" s="167">
        <f t="shared" si="34"/>
        <v>4.1869599159366498E-5</v>
      </c>
    </row>
    <row r="104" spans="1:12" x14ac:dyDescent="0.25">
      <c r="A104" s="164" t="s">
        <v>146</v>
      </c>
      <c r="B104" s="165" t="s">
        <v>133</v>
      </c>
      <c r="C104" s="166">
        <v>144</v>
      </c>
      <c r="D104" s="166">
        <v>70</v>
      </c>
      <c r="E104" s="166">
        <v>46</v>
      </c>
      <c r="F104" s="166">
        <v>105</v>
      </c>
      <c r="G104" s="166">
        <v>175</v>
      </c>
      <c r="H104" s="166">
        <v>308</v>
      </c>
      <c r="I104" s="166">
        <v>158</v>
      </c>
      <c r="J104" s="181">
        <f t="shared" si="36"/>
        <v>-0.48701298701298701</v>
      </c>
      <c r="K104" s="165">
        <f t="shared" si="35"/>
        <v>-150</v>
      </c>
      <c r="L104" s="167">
        <f t="shared" si="34"/>
        <v>4.2679978497934882E-5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4303</v>
      </c>
      <c r="D105" s="171">
        <f t="shared" ref="D105:I105" si="38">D97-SUM(D98:D104)</f>
        <v>1616</v>
      </c>
      <c r="E105" s="171">
        <f t="shared" si="38"/>
        <v>1888</v>
      </c>
      <c r="F105" s="171">
        <f t="shared" si="38"/>
        <v>3727</v>
      </c>
      <c r="G105" s="171">
        <f t="shared" si="38"/>
        <v>4927</v>
      </c>
      <c r="H105" s="171">
        <f t="shared" si="38"/>
        <v>5317</v>
      </c>
      <c r="I105" s="171">
        <f t="shared" si="38"/>
        <v>5573</v>
      </c>
      <c r="J105" s="182">
        <f t="shared" si="36"/>
        <v>4.8147451570434541E-2</v>
      </c>
      <c r="K105" s="170">
        <f>I105-H105</f>
        <v>256</v>
      </c>
      <c r="L105" s="172">
        <f t="shared" si="34"/>
        <v>1.5054146846138678E-3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98554</v>
      </c>
      <c r="D107" s="178">
        <v>44636</v>
      </c>
      <c r="E107" s="178">
        <v>49996</v>
      </c>
      <c r="F107" s="178">
        <v>127213</v>
      </c>
      <c r="G107" s="178">
        <v>167746</v>
      </c>
      <c r="H107" s="178">
        <v>161937</v>
      </c>
      <c r="I107" s="178">
        <v>176472</v>
      </c>
      <c r="J107" s="179">
        <f>IFERROR(I107/H107-1,"-")</f>
        <v>8.975712777191136E-2</v>
      </c>
      <c r="K107" s="178">
        <f>I107-H107</f>
        <v>14535</v>
      </c>
      <c r="L107" s="179">
        <f t="shared" ref="L107:L119" si="39">I107/I$9</f>
        <v>4.7669754211946615E-2</v>
      </c>
    </row>
    <row r="108" spans="1:12" x14ac:dyDescent="0.25">
      <c r="A108" s="1" t="s">
        <v>98</v>
      </c>
      <c r="B108" s="161" t="s">
        <v>99</v>
      </c>
      <c r="C108" s="162">
        <v>18371</v>
      </c>
      <c r="D108" s="162">
        <v>9051</v>
      </c>
      <c r="E108" s="162">
        <v>27860</v>
      </c>
      <c r="F108" s="162">
        <v>26768</v>
      </c>
      <c r="G108" s="162">
        <v>34340</v>
      </c>
      <c r="H108" s="162">
        <v>31428</v>
      </c>
      <c r="I108" s="162">
        <v>36755</v>
      </c>
      <c r="J108" s="180">
        <f>IFERROR(I108/H108-1,"-")</f>
        <v>0.16949853633702427</v>
      </c>
      <c r="K108" s="161">
        <f t="shared" ref="K108:K118" si="40">I108-H108</f>
        <v>5327</v>
      </c>
      <c r="L108" s="163">
        <f t="shared" si="39"/>
        <v>9.9284975296936497E-3</v>
      </c>
    </row>
    <row r="109" spans="1:12" x14ac:dyDescent="0.25">
      <c r="A109" s="164" t="s">
        <v>105</v>
      </c>
      <c r="B109" s="165" t="s">
        <v>105</v>
      </c>
      <c r="C109" s="166">
        <v>6733</v>
      </c>
      <c r="D109" s="166">
        <v>1581</v>
      </c>
      <c r="E109" s="166">
        <v>18087</v>
      </c>
      <c r="F109" s="166">
        <v>9647</v>
      </c>
      <c r="G109" s="166">
        <v>13617</v>
      </c>
      <c r="H109" s="166">
        <v>9441</v>
      </c>
      <c r="I109" s="166">
        <v>14020</v>
      </c>
      <c r="J109" s="181">
        <f>IFERROR(I109/H109-1,"-")</f>
        <v>0.48501218091303877</v>
      </c>
      <c r="K109" s="165">
        <f t="shared" si="40"/>
        <v>4579</v>
      </c>
      <c r="L109" s="167">
        <f t="shared" si="39"/>
        <v>3.7871727755762474E-3</v>
      </c>
    </row>
    <row r="110" spans="1:12" x14ac:dyDescent="0.25">
      <c r="A110" s="164" t="s">
        <v>102</v>
      </c>
      <c r="B110" s="165" t="s">
        <v>102</v>
      </c>
      <c r="C110" s="166">
        <v>11638</v>
      </c>
      <c r="D110" s="166">
        <v>7470</v>
      </c>
      <c r="E110" s="166">
        <v>9773</v>
      </c>
      <c r="F110" s="166">
        <v>17121</v>
      </c>
      <c r="G110" s="166">
        <v>20723</v>
      </c>
      <c r="H110" s="166">
        <v>21987</v>
      </c>
      <c r="I110" s="166">
        <v>22735</v>
      </c>
      <c r="J110" s="181">
        <f>IFERROR(I110/H110-1,"-")</f>
        <v>3.4020102788011153E-2</v>
      </c>
      <c r="K110" s="165">
        <f t="shared" si="40"/>
        <v>748</v>
      </c>
      <c r="L110" s="167">
        <f t="shared" si="39"/>
        <v>6.1413247541174023E-3</v>
      </c>
    </row>
    <row r="111" spans="1:12" x14ac:dyDescent="0.25">
      <c r="A111" s="1"/>
      <c r="B111" s="161" t="s">
        <v>109</v>
      </c>
      <c r="C111" s="162">
        <v>80183</v>
      </c>
      <c r="D111" s="162">
        <v>35585</v>
      </c>
      <c r="E111" s="162">
        <v>22136</v>
      </c>
      <c r="F111" s="162">
        <v>100445</v>
      </c>
      <c r="G111" s="162">
        <v>133406</v>
      </c>
      <c r="H111" s="162">
        <v>130509</v>
      </c>
      <c r="I111" s="162">
        <v>139717</v>
      </c>
      <c r="J111" s="180">
        <f>IFERROR(I111/H111-1,"-")</f>
        <v>7.0554521144135629E-2</v>
      </c>
      <c r="K111" s="161">
        <f t="shared" si="40"/>
        <v>9208</v>
      </c>
      <c r="L111" s="163">
        <f t="shared" si="39"/>
        <v>3.7741256682252963E-2</v>
      </c>
    </row>
    <row r="112" spans="1:12" s="57" customFormat="1" x14ac:dyDescent="0.25">
      <c r="B112" s="165" t="s">
        <v>112</v>
      </c>
      <c r="C112" s="166">
        <v>43833</v>
      </c>
      <c r="D112" s="166">
        <v>19611</v>
      </c>
      <c r="E112" s="166">
        <v>4039</v>
      </c>
      <c r="F112" s="166">
        <v>58715</v>
      </c>
      <c r="G112" s="166">
        <v>85053</v>
      </c>
      <c r="H112" s="166">
        <v>79735</v>
      </c>
      <c r="I112" s="166">
        <v>82790</v>
      </c>
      <c r="J112" s="181">
        <f t="shared" ref="J112:J119" si="41">IFERROR(I112/H112-1,"-")</f>
        <v>3.8314416504671822E-2</v>
      </c>
      <c r="K112" s="165">
        <f t="shared" si="40"/>
        <v>3055</v>
      </c>
      <c r="L112" s="167">
        <f t="shared" si="39"/>
        <v>2.2363768480025501E-2</v>
      </c>
    </row>
    <row r="113" spans="1:12" s="57" customFormat="1" x14ac:dyDescent="0.25">
      <c r="B113" s="165" t="s">
        <v>115</v>
      </c>
      <c r="C113" s="166">
        <v>7118</v>
      </c>
      <c r="D113" s="166">
        <v>2289</v>
      </c>
      <c r="E113" s="166">
        <v>4931</v>
      </c>
      <c r="F113" s="166">
        <v>4567</v>
      </c>
      <c r="G113" s="166">
        <v>6269</v>
      </c>
      <c r="H113" s="166">
        <v>5769</v>
      </c>
      <c r="I113" s="166">
        <v>6663</v>
      </c>
      <c r="J113" s="181">
        <f t="shared" si="41"/>
        <v>0.15496619864794581</v>
      </c>
      <c r="K113" s="165">
        <f t="shared" si="40"/>
        <v>894</v>
      </c>
      <c r="L113" s="167">
        <f t="shared" si="39"/>
        <v>1.7998525109603806E-3</v>
      </c>
    </row>
    <row r="114" spans="1:12" x14ac:dyDescent="0.25">
      <c r="A114" s="1"/>
      <c r="B114" s="165" t="s">
        <v>118</v>
      </c>
      <c r="C114" s="166">
        <v>9109</v>
      </c>
      <c r="D114" s="166">
        <v>1751</v>
      </c>
      <c r="E114" s="166">
        <v>4218</v>
      </c>
      <c r="F114" s="166">
        <v>6021</v>
      </c>
      <c r="G114" s="166">
        <v>10258</v>
      </c>
      <c r="H114" s="166">
        <v>8610</v>
      </c>
      <c r="I114" s="166">
        <v>10814</v>
      </c>
      <c r="J114" s="181">
        <f t="shared" si="41"/>
        <v>0.2559814169570267</v>
      </c>
      <c r="K114" s="165">
        <f t="shared" si="40"/>
        <v>2204</v>
      </c>
      <c r="L114" s="167">
        <f t="shared" si="39"/>
        <v>2.9211473890928341E-3</v>
      </c>
    </row>
    <row r="115" spans="1:12" x14ac:dyDescent="0.25">
      <c r="A115" s="1"/>
      <c r="B115" s="165" t="s">
        <v>125</v>
      </c>
      <c r="C115" s="166">
        <v>1966</v>
      </c>
      <c r="D115" s="166">
        <v>686</v>
      </c>
      <c r="E115" s="166">
        <v>1294</v>
      </c>
      <c r="F115" s="166">
        <v>4685</v>
      </c>
      <c r="G115" s="166">
        <v>4348</v>
      </c>
      <c r="H115" s="166">
        <v>4509</v>
      </c>
      <c r="I115" s="166">
        <v>5081</v>
      </c>
      <c r="J115" s="181">
        <f t="shared" si="41"/>
        <v>0.12685739631847426</v>
      </c>
      <c r="K115" s="165">
        <f t="shared" si="40"/>
        <v>572</v>
      </c>
      <c r="L115" s="167">
        <f t="shared" si="39"/>
        <v>1.3725124730886529E-3</v>
      </c>
    </row>
    <row r="116" spans="1:12" x14ac:dyDescent="0.25">
      <c r="A116" s="1"/>
      <c r="B116" s="165" t="s">
        <v>121</v>
      </c>
      <c r="C116" s="166">
        <v>2790</v>
      </c>
      <c r="D116" s="166">
        <v>1071</v>
      </c>
      <c r="E116" s="166">
        <v>1947</v>
      </c>
      <c r="F116" s="166">
        <v>3970</v>
      </c>
      <c r="G116" s="166">
        <v>3990</v>
      </c>
      <c r="H116" s="166">
        <v>3556</v>
      </c>
      <c r="I116" s="166">
        <v>3671</v>
      </c>
      <c r="J116" s="181">
        <f t="shared" si="41"/>
        <v>3.2339707536557905E-2</v>
      </c>
      <c r="K116" s="165">
        <f t="shared" si="40"/>
        <v>115</v>
      </c>
      <c r="L116" s="167">
        <f t="shared" si="39"/>
        <v>9.9163418396151239E-4</v>
      </c>
    </row>
    <row r="117" spans="1:12" x14ac:dyDescent="0.25">
      <c r="A117" s="1"/>
      <c r="B117" s="165" t="s">
        <v>130</v>
      </c>
      <c r="C117" s="166">
        <v>591</v>
      </c>
      <c r="D117" s="166">
        <v>440</v>
      </c>
      <c r="E117" s="166">
        <v>44</v>
      </c>
      <c r="F117" s="166">
        <v>598</v>
      </c>
      <c r="G117" s="166">
        <v>986</v>
      </c>
      <c r="H117" s="166">
        <v>1213</v>
      </c>
      <c r="I117" s="166">
        <v>1018</v>
      </c>
      <c r="J117" s="181">
        <f t="shared" si="41"/>
        <v>-0.1607584501236603</v>
      </c>
      <c r="K117" s="165">
        <f t="shared" si="40"/>
        <v>-195</v>
      </c>
      <c r="L117" s="167">
        <f t="shared" si="39"/>
        <v>2.7498872222087159E-4</v>
      </c>
    </row>
    <row r="118" spans="1:12" x14ac:dyDescent="0.25">
      <c r="A118" s="164" t="s">
        <v>146</v>
      </c>
      <c r="B118" s="165" t="s">
        <v>133</v>
      </c>
      <c r="C118" s="166">
        <v>1103</v>
      </c>
      <c r="D118" s="166">
        <v>1160</v>
      </c>
      <c r="E118" s="166">
        <v>24</v>
      </c>
      <c r="F118" s="166">
        <v>848</v>
      </c>
      <c r="G118" s="166">
        <v>595</v>
      </c>
      <c r="H118" s="166">
        <v>1435</v>
      </c>
      <c r="I118" s="166">
        <v>880</v>
      </c>
      <c r="J118" s="181">
        <f t="shared" si="41"/>
        <v>-0.38675958188153314</v>
      </c>
      <c r="K118" s="165">
        <f t="shared" si="40"/>
        <v>-555</v>
      </c>
      <c r="L118" s="167">
        <f t="shared" si="39"/>
        <v>2.3771127264672593E-4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13673</v>
      </c>
      <c r="D119" s="171">
        <f t="shared" ref="D119:I119" si="43">D111-SUM(D112:D118)</f>
        <v>8577</v>
      </c>
      <c r="E119" s="171">
        <f t="shared" si="43"/>
        <v>5639</v>
      </c>
      <c r="F119" s="171">
        <f t="shared" si="43"/>
        <v>21041</v>
      </c>
      <c r="G119" s="171">
        <f t="shared" si="43"/>
        <v>21907</v>
      </c>
      <c r="H119" s="171">
        <f t="shared" si="43"/>
        <v>25682</v>
      </c>
      <c r="I119" s="171">
        <f t="shared" si="43"/>
        <v>28800</v>
      </c>
      <c r="J119" s="182">
        <f t="shared" si="41"/>
        <v>0.12140799003192893</v>
      </c>
      <c r="K119" s="170">
        <f>I119-H119</f>
        <v>3118</v>
      </c>
      <c r="L119" s="172">
        <f t="shared" si="39"/>
        <v>7.7796416502564853E-3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134803</v>
      </c>
      <c r="D121" s="178">
        <v>55825</v>
      </c>
      <c r="E121" s="178">
        <v>75280</v>
      </c>
      <c r="F121" s="178">
        <v>128348</v>
      </c>
      <c r="G121" s="178">
        <v>149684</v>
      </c>
      <c r="H121" s="178">
        <v>153587</v>
      </c>
      <c r="I121" s="178">
        <v>171430</v>
      </c>
      <c r="J121" s="179">
        <f>IFERROR(I121/H121-1,"-")</f>
        <v>0.11617519711954793</v>
      </c>
      <c r="K121" s="178">
        <f>I121-H121</f>
        <v>17843</v>
      </c>
      <c r="L121" s="179">
        <f t="shared" ref="L121:L133" si="44">I121/I$9</f>
        <v>4.630777667025935E-2</v>
      </c>
    </row>
    <row r="122" spans="1:12" x14ac:dyDescent="0.25">
      <c r="A122" s="1" t="s">
        <v>98</v>
      </c>
      <c r="B122" s="161" t="s">
        <v>99</v>
      </c>
      <c r="C122" s="162">
        <v>71960</v>
      </c>
      <c r="D122" s="162">
        <v>28023</v>
      </c>
      <c r="E122" s="162">
        <v>49726</v>
      </c>
      <c r="F122" s="162">
        <v>77834</v>
      </c>
      <c r="G122" s="162">
        <v>91113</v>
      </c>
      <c r="H122" s="162">
        <v>94758</v>
      </c>
      <c r="I122" s="162">
        <v>108956</v>
      </c>
      <c r="J122" s="180">
        <f>IFERROR(I122/H122-1,"-")</f>
        <v>0.14983431478081011</v>
      </c>
      <c r="K122" s="161">
        <f t="shared" ref="K122:K132" si="45">I122-H122</f>
        <v>14198</v>
      </c>
      <c r="L122" s="163">
        <f t="shared" si="44"/>
        <v>2.9431897071018943E-2</v>
      </c>
    </row>
    <row r="123" spans="1:12" x14ac:dyDescent="0.25">
      <c r="A123" s="164" t="s">
        <v>105</v>
      </c>
      <c r="B123" s="165" t="s">
        <v>105</v>
      </c>
      <c r="C123" s="166">
        <v>35363</v>
      </c>
      <c r="D123" s="166">
        <v>14178</v>
      </c>
      <c r="E123" s="166">
        <v>25952</v>
      </c>
      <c r="F123" s="166">
        <v>39856</v>
      </c>
      <c r="G123" s="166">
        <v>41258</v>
      </c>
      <c r="H123" s="166">
        <v>45026</v>
      </c>
      <c r="I123" s="166">
        <v>56559</v>
      </c>
      <c r="J123" s="181">
        <f>IFERROR(I123/H123-1,"-")</f>
        <v>0.25614089637098569</v>
      </c>
      <c r="K123" s="165">
        <f t="shared" si="45"/>
        <v>11533</v>
      </c>
      <c r="L123" s="167">
        <f t="shared" si="44"/>
        <v>1.5278081670029741E-2</v>
      </c>
    </row>
    <row r="124" spans="1:12" x14ac:dyDescent="0.25">
      <c r="A124" s="164" t="s">
        <v>102</v>
      </c>
      <c r="B124" s="165" t="s">
        <v>102</v>
      </c>
      <c r="C124" s="166">
        <v>36597</v>
      </c>
      <c r="D124" s="166">
        <v>13845</v>
      </c>
      <c r="E124" s="166">
        <v>23774</v>
      </c>
      <c r="F124" s="166">
        <v>37978</v>
      </c>
      <c r="G124" s="166">
        <v>49855</v>
      </c>
      <c r="H124" s="166">
        <v>49732</v>
      </c>
      <c r="I124" s="166">
        <v>52397</v>
      </c>
      <c r="J124" s="181">
        <f>IFERROR(I124/H124-1,"-")</f>
        <v>5.3587227539612314E-2</v>
      </c>
      <c r="K124" s="165">
        <f t="shared" si="45"/>
        <v>2665</v>
      </c>
      <c r="L124" s="167">
        <f t="shared" si="44"/>
        <v>1.4153815400989204E-2</v>
      </c>
    </row>
    <row r="125" spans="1:12" x14ac:dyDescent="0.25">
      <c r="A125" s="1"/>
      <c r="B125" s="161" t="s">
        <v>109</v>
      </c>
      <c r="C125" s="162">
        <v>62843</v>
      </c>
      <c r="D125" s="162">
        <v>27802</v>
      </c>
      <c r="E125" s="162">
        <v>25554</v>
      </c>
      <c r="F125" s="162">
        <v>50514</v>
      </c>
      <c r="G125" s="162">
        <v>58571</v>
      </c>
      <c r="H125" s="162">
        <v>58829</v>
      </c>
      <c r="I125" s="162">
        <v>62474</v>
      </c>
      <c r="J125" s="180">
        <f>IFERROR(I125/H125-1,"-")</f>
        <v>6.1959237790885524E-2</v>
      </c>
      <c r="K125" s="161">
        <f t="shared" si="45"/>
        <v>3645</v>
      </c>
      <c r="L125" s="163">
        <f t="shared" si="44"/>
        <v>1.6875879599240404E-2</v>
      </c>
    </row>
    <row r="126" spans="1:12" s="57" customFormat="1" x14ac:dyDescent="0.25">
      <c r="B126" s="165" t="s">
        <v>112</v>
      </c>
      <c r="C126" s="166">
        <v>6725</v>
      </c>
      <c r="D126" s="166">
        <v>3076</v>
      </c>
      <c r="E126" s="166">
        <v>831</v>
      </c>
      <c r="F126" s="166">
        <v>5280</v>
      </c>
      <c r="G126" s="166">
        <v>7104</v>
      </c>
      <c r="H126" s="166">
        <v>7238</v>
      </c>
      <c r="I126" s="166">
        <v>6529</v>
      </c>
      <c r="J126" s="181">
        <f t="shared" ref="J126:J133" si="46">IFERROR(I126/H126-1,"-")</f>
        <v>-9.7955236253108646E-2</v>
      </c>
      <c r="K126" s="165">
        <f t="shared" si="45"/>
        <v>-709</v>
      </c>
      <c r="L126" s="167">
        <f t="shared" si="44"/>
        <v>1.7636555671709927E-3</v>
      </c>
    </row>
    <row r="127" spans="1:12" s="57" customFormat="1" x14ac:dyDescent="0.25">
      <c r="B127" s="165" t="s">
        <v>115</v>
      </c>
      <c r="C127" s="166">
        <v>6356</v>
      </c>
      <c r="D127" s="166">
        <v>3190</v>
      </c>
      <c r="E127" s="166">
        <v>2705</v>
      </c>
      <c r="F127" s="166">
        <v>5628</v>
      </c>
      <c r="G127" s="166">
        <v>8719</v>
      </c>
      <c r="H127" s="166">
        <v>8306</v>
      </c>
      <c r="I127" s="166">
        <v>9140</v>
      </c>
      <c r="J127" s="181">
        <f t="shared" si="46"/>
        <v>0.10040934264387191</v>
      </c>
      <c r="K127" s="165">
        <f t="shared" si="45"/>
        <v>834</v>
      </c>
      <c r="L127" s="167">
        <f t="shared" si="44"/>
        <v>2.4689557181716763E-3</v>
      </c>
    </row>
    <row r="128" spans="1:12" x14ac:dyDescent="0.25">
      <c r="A128" s="1"/>
      <c r="B128" s="165" t="s">
        <v>118</v>
      </c>
      <c r="C128" s="166">
        <v>4177</v>
      </c>
      <c r="D128" s="166">
        <v>2062</v>
      </c>
      <c r="E128" s="166">
        <v>3626</v>
      </c>
      <c r="F128" s="166">
        <v>4754</v>
      </c>
      <c r="G128" s="166">
        <v>5304</v>
      </c>
      <c r="H128" s="166">
        <v>4906</v>
      </c>
      <c r="I128" s="166">
        <v>5289</v>
      </c>
      <c r="J128" s="181">
        <f t="shared" si="46"/>
        <v>7.8067672238075758E-2</v>
      </c>
      <c r="K128" s="165">
        <f t="shared" si="45"/>
        <v>383</v>
      </c>
      <c r="L128" s="167">
        <f t="shared" si="44"/>
        <v>1.4286987738960607E-3</v>
      </c>
    </row>
    <row r="129" spans="1:12" x14ac:dyDescent="0.25">
      <c r="A129" s="1"/>
      <c r="B129" s="165" t="s">
        <v>125</v>
      </c>
      <c r="C129" s="166">
        <v>1046</v>
      </c>
      <c r="D129" s="166">
        <v>560</v>
      </c>
      <c r="E129" s="166">
        <v>458</v>
      </c>
      <c r="F129" s="166">
        <v>1357</v>
      </c>
      <c r="G129" s="166">
        <v>1602</v>
      </c>
      <c r="H129" s="166">
        <v>1492</v>
      </c>
      <c r="I129" s="166">
        <v>1616</v>
      </c>
      <c r="J129" s="181">
        <f t="shared" si="46"/>
        <v>8.3109919571045632E-2</v>
      </c>
      <c r="K129" s="165">
        <f t="shared" si="45"/>
        <v>124</v>
      </c>
      <c r="L129" s="167">
        <f t="shared" si="44"/>
        <v>4.3652433704216944E-4</v>
      </c>
    </row>
    <row r="130" spans="1:12" x14ac:dyDescent="0.25">
      <c r="A130" s="1"/>
      <c r="B130" s="165" t="s">
        <v>121</v>
      </c>
      <c r="C130" s="166">
        <v>892</v>
      </c>
      <c r="D130" s="166">
        <v>480</v>
      </c>
      <c r="E130" s="166">
        <v>406</v>
      </c>
      <c r="F130" s="166">
        <v>1057</v>
      </c>
      <c r="G130" s="166">
        <v>1151</v>
      </c>
      <c r="H130" s="166">
        <v>1202</v>
      </c>
      <c r="I130" s="166">
        <v>1383</v>
      </c>
      <c r="J130" s="181">
        <f t="shared" si="46"/>
        <v>0.15058236272878545</v>
      </c>
      <c r="K130" s="165">
        <f t="shared" si="45"/>
        <v>181</v>
      </c>
      <c r="L130" s="167">
        <f t="shared" si="44"/>
        <v>3.7358487508002498E-4</v>
      </c>
    </row>
    <row r="131" spans="1:12" x14ac:dyDescent="0.25">
      <c r="A131" s="1"/>
      <c r="B131" s="165" t="s">
        <v>130</v>
      </c>
      <c r="C131" s="166">
        <v>1104</v>
      </c>
      <c r="D131" s="166">
        <v>673</v>
      </c>
      <c r="E131" s="166">
        <v>64</v>
      </c>
      <c r="F131" s="166">
        <v>646</v>
      </c>
      <c r="G131" s="166">
        <v>850</v>
      </c>
      <c r="H131" s="166">
        <v>981</v>
      </c>
      <c r="I131" s="166">
        <v>772</v>
      </c>
      <c r="J131" s="181">
        <f t="shared" si="46"/>
        <v>-0.21304791029561676</v>
      </c>
      <c r="K131" s="165">
        <f t="shared" si="45"/>
        <v>-209</v>
      </c>
      <c r="L131" s="167">
        <f t="shared" si="44"/>
        <v>2.0853761645826411E-4</v>
      </c>
    </row>
    <row r="132" spans="1:12" x14ac:dyDescent="0.25">
      <c r="A132" s="164" t="s">
        <v>146</v>
      </c>
      <c r="B132" s="165" t="s">
        <v>133</v>
      </c>
      <c r="C132" s="166">
        <v>1682</v>
      </c>
      <c r="D132" s="166">
        <v>1018</v>
      </c>
      <c r="E132" s="166">
        <v>179</v>
      </c>
      <c r="F132" s="166">
        <v>1107</v>
      </c>
      <c r="G132" s="166">
        <v>1559</v>
      </c>
      <c r="H132" s="166">
        <v>1481</v>
      </c>
      <c r="I132" s="166">
        <v>1446</v>
      </c>
      <c r="J132" s="181">
        <f t="shared" si="46"/>
        <v>-2.363268062120194E-2</v>
      </c>
      <c r="K132" s="165">
        <f t="shared" si="45"/>
        <v>-35</v>
      </c>
      <c r="L132" s="167">
        <f t="shared" si="44"/>
        <v>3.9060284118996104E-4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40861</v>
      </c>
      <c r="D133" s="171">
        <f t="shared" ref="D133:I133" si="48">D125-SUM(D126:D132)</f>
        <v>16743</v>
      </c>
      <c r="E133" s="171">
        <f t="shared" si="48"/>
        <v>17285</v>
      </c>
      <c r="F133" s="171">
        <f t="shared" si="48"/>
        <v>30685</v>
      </c>
      <c r="G133" s="171">
        <f t="shared" si="48"/>
        <v>32282</v>
      </c>
      <c r="H133" s="171">
        <f t="shared" si="48"/>
        <v>33223</v>
      </c>
      <c r="I133" s="171">
        <f t="shared" si="48"/>
        <v>36299</v>
      </c>
      <c r="J133" s="182">
        <f t="shared" si="46"/>
        <v>9.2586461186527469E-2</v>
      </c>
      <c r="K133" s="170">
        <f>I133-H133</f>
        <v>3076</v>
      </c>
      <c r="L133" s="172">
        <f t="shared" si="44"/>
        <v>9.805319870231255E-3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168516</v>
      </c>
      <c r="D135" s="178">
        <v>65963</v>
      </c>
      <c r="E135" s="178">
        <v>48429</v>
      </c>
      <c r="F135" s="178">
        <v>172180</v>
      </c>
      <c r="G135" s="178">
        <v>187556</v>
      </c>
      <c r="H135" s="178">
        <v>200403</v>
      </c>
      <c r="I135" s="178">
        <v>194366</v>
      </c>
      <c r="J135" s="179">
        <f>IFERROR(I135/H135-1,"-")</f>
        <v>-3.012429953643414E-2</v>
      </c>
      <c r="K135" s="178">
        <f>I135-H135</f>
        <v>-6037</v>
      </c>
      <c r="L135" s="179">
        <f t="shared" ref="L135:L147" si="49">I135/I$9</f>
        <v>5.2503396840060834E-2</v>
      </c>
    </row>
    <row r="136" spans="1:12" x14ac:dyDescent="0.25">
      <c r="A136" s="1" t="s">
        <v>98</v>
      </c>
      <c r="B136" s="161" t="s">
        <v>99</v>
      </c>
      <c r="C136" s="162">
        <v>26999</v>
      </c>
      <c r="D136" s="162">
        <v>2995</v>
      </c>
      <c r="E136" s="162">
        <v>25312</v>
      </c>
      <c r="F136" s="162">
        <v>16657</v>
      </c>
      <c r="G136" s="162">
        <v>20607</v>
      </c>
      <c r="H136" s="162">
        <v>16536</v>
      </c>
      <c r="I136" s="162">
        <v>15773</v>
      </c>
      <c r="J136" s="180">
        <f>IFERROR(I136/H136-1,"-")</f>
        <v>-4.6141751330430525E-2</v>
      </c>
      <c r="K136" s="161">
        <f t="shared" ref="K136:K146" si="50">I136-H136</f>
        <v>-763</v>
      </c>
      <c r="L136" s="163">
        <f t="shared" si="49"/>
        <v>4.2607044357463727E-3</v>
      </c>
    </row>
    <row r="137" spans="1:12" x14ac:dyDescent="0.25">
      <c r="A137" s="164" t="s">
        <v>105</v>
      </c>
      <c r="B137" s="165" t="s">
        <v>105</v>
      </c>
      <c r="C137" s="166">
        <v>16078</v>
      </c>
      <c r="D137" s="166">
        <v>1936</v>
      </c>
      <c r="E137" s="166">
        <v>19905</v>
      </c>
      <c r="F137" s="166">
        <v>10927</v>
      </c>
      <c r="G137" s="166">
        <v>13400</v>
      </c>
      <c r="H137" s="166">
        <v>10591</v>
      </c>
      <c r="I137" s="166">
        <v>8848</v>
      </c>
      <c r="J137" s="181">
        <f>IFERROR(I137/H137-1,"-")</f>
        <v>-0.16457369464639793</v>
      </c>
      <c r="K137" s="165">
        <f t="shared" si="50"/>
        <v>-1743</v>
      </c>
      <c r="L137" s="167">
        <f t="shared" si="49"/>
        <v>2.3900787958843536E-3</v>
      </c>
    </row>
    <row r="138" spans="1:12" x14ac:dyDescent="0.25">
      <c r="A138" s="164" t="s">
        <v>102</v>
      </c>
      <c r="B138" s="165" t="s">
        <v>102</v>
      </c>
      <c r="C138" s="166">
        <v>10921</v>
      </c>
      <c r="D138" s="166">
        <v>1059</v>
      </c>
      <c r="E138" s="166">
        <v>5407</v>
      </c>
      <c r="F138" s="166">
        <v>5730</v>
      </c>
      <c r="G138" s="166">
        <v>7207</v>
      </c>
      <c r="H138" s="166">
        <v>5945</v>
      </c>
      <c r="I138" s="166">
        <v>6925</v>
      </c>
      <c r="J138" s="181">
        <f>IFERROR(I138/H138-1,"-")</f>
        <v>0.16484440706476033</v>
      </c>
      <c r="K138" s="165">
        <f t="shared" si="50"/>
        <v>980</v>
      </c>
      <c r="L138" s="167">
        <f t="shared" si="49"/>
        <v>1.8706256398620194E-3</v>
      </c>
    </row>
    <row r="139" spans="1:12" x14ac:dyDescent="0.25">
      <c r="A139" s="1"/>
      <c r="B139" s="161" t="s">
        <v>109</v>
      </c>
      <c r="C139" s="162">
        <v>141517</v>
      </c>
      <c r="D139" s="162">
        <v>62968</v>
      </c>
      <c r="E139" s="162">
        <v>23117</v>
      </c>
      <c r="F139" s="162">
        <v>155523</v>
      </c>
      <c r="G139" s="162">
        <v>166949</v>
      </c>
      <c r="H139" s="162">
        <v>183867</v>
      </c>
      <c r="I139" s="162">
        <v>178593</v>
      </c>
      <c r="J139" s="180">
        <f>IFERROR(I139/H139-1,"-")</f>
        <v>-2.8683776860448096E-2</v>
      </c>
      <c r="K139" s="161">
        <f t="shared" si="50"/>
        <v>-5274</v>
      </c>
      <c r="L139" s="163">
        <f t="shared" si="49"/>
        <v>4.8242692404314461E-2</v>
      </c>
    </row>
    <row r="140" spans="1:12" s="57" customFormat="1" x14ac:dyDescent="0.25">
      <c r="B140" s="165" t="s">
        <v>112</v>
      </c>
      <c r="C140" s="166">
        <v>67665</v>
      </c>
      <c r="D140" s="166">
        <v>28766</v>
      </c>
      <c r="E140" s="166">
        <v>1277</v>
      </c>
      <c r="F140" s="166">
        <v>64768</v>
      </c>
      <c r="G140" s="166">
        <v>68685</v>
      </c>
      <c r="H140" s="166">
        <v>80755</v>
      </c>
      <c r="I140" s="166">
        <v>80745</v>
      </c>
      <c r="J140" s="181">
        <f t="shared" ref="J140:J147" si="51">IFERROR(I140/H140-1,"-")</f>
        <v>-1.2383134171256582E-4</v>
      </c>
      <c r="K140" s="165">
        <f t="shared" si="50"/>
        <v>-10</v>
      </c>
      <c r="L140" s="167">
        <f t="shared" si="49"/>
        <v>2.181135989756805E-2</v>
      </c>
    </row>
    <row r="141" spans="1:12" s="57" customFormat="1" x14ac:dyDescent="0.25">
      <c r="B141" s="165" t="s">
        <v>115</v>
      </c>
      <c r="C141" s="166">
        <v>9638</v>
      </c>
      <c r="D141" s="166">
        <v>4028</v>
      </c>
      <c r="E141" s="166">
        <v>2580</v>
      </c>
      <c r="F141" s="166">
        <v>10714</v>
      </c>
      <c r="G141" s="166">
        <v>14545</v>
      </c>
      <c r="H141" s="166">
        <v>16174</v>
      </c>
      <c r="I141" s="166">
        <v>15418</v>
      </c>
      <c r="J141" s="181">
        <f t="shared" si="51"/>
        <v>-4.6741684184493648E-2</v>
      </c>
      <c r="K141" s="165">
        <f t="shared" si="50"/>
        <v>-756</v>
      </c>
      <c r="L141" s="167">
        <f t="shared" si="49"/>
        <v>4.1648095473491142E-3</v>
      </c>
    </row>
    <row r="142" spans="1:12" x14ac:dyDescent="0.25">
      <c r="A142" s="1"/>
      <c r="B142" s="165" t="s">
        <v>118</v>
      </c>
      <c r="C142" s="166">
        <v>13604</v>
      </c>
      <c r="D142" s="166">
        <v>4260</v>
      </c>
      <c r="E142" s="166">
        <v>6339</v>
      </c>
      <c r="F142" s="166">
        <v>18935</v>
      </c>
      <c r="G142" s="166">
        <v>17089</v>
      </c>
      <c r="H142" s="166">
        <v>18300</v>
      </c>
      <c r="I142" s="166">
        <v>15889</v>
      </c>
      <c r="J142" s="181">
        <f t="shared" si="51"/>
        <v>-0.13174863387978142</v>
      </c>
      <c r="K142" s="165">
        <f t="shared" si="50"/>
        <v>-2411</v>
      </c>
      <c r="L142" s="167">
        <f t="shared" si="49"/>
        <v>4.2920391035043502E-3</v>
      </c>
    </row>
    <row r="143" spans="1:12" x14ac:dyDescent="0.25">
      <c r="A143" s="1"/>
      <c r="B143" s="165" t="s">
        <v>125</v>
      </c>
      <c r="C143" s="166">
        <v>3045</v>
      </c>
      <c r="D143" s="166">
        <v>933</v>
      </c>
      <c r="E143" s="166">
        <v>415</v>
      </c>
      <c r="F143" s="166">
        <v>7158</v>
      </c>
      <c r="G143" s="166">
        <v>6343</v>
      </c>
      <c r="H143" s="166">
        <v>4902</v>
      </c>
      <c r="I143" s="166">
        <v>4414</v>
      </c>
      <c r="J143" s="181">
        <f t="shared" si="51"/>
        <v>-9.9551203590371284E-2</v>
      </c>
      <c r="K143" s="165">
        <f t="shared" si="50"/>
        <v>-488</v>
      </c>
      <c r="L143" s="167">
        <f t="shared" si="49"/>
        <v>1.1923381334802822E-3</v>
      </c>
    </row>
    <row r="144" spans="1:12" x14ac:dyDescent="0.25">
      <c r="A144" s="1"/>
      <c r="B144" s="165" t="s">
        <v>121</v>
      </c>
      <c r="C144" s="166">
        <v>3046</v>
      </c>
      <c r="D144" s="166">
        <v>1112</v>
      </c>
      <c r="E144" s="166">
        <v>719</v>
      </c>
      <c r="F144" s="166">
        <v>3375</v>
      </c>
      <c r="G144" s="166">
        <v>3705</v>
      </c>
      <c r="H144" s="166">
        <v>4428</v>
      </c>
      <c r="I144" s="166">
        <v>3445</v>
      </c>
      <c r="J144" s="181">
        <f t="shared" si="51"/>
        <v>-0.221996386630533</v>
      </c>
      <c r="K144" s="165">
        <f t="shared" si="50"/>
        <v>-983</v>
      </c>
      <c r="L144" s="167">
        <f t="shared" si="49"/>
        <v>9.3058560712269418E-4</v>
      </c>
    </row>
    <row r="145" spans="1:12" x14ac:dyDescent="0.25">
      <c r="A145" s="1"/>
      <c r="B145" s="165" t="s">
        <v>130</v>
      </c>
      <c r="C145" s="166">
        <v>1881</v>
      </c>
      <c r="D145" s="166">
        <v>2356</v>
      </c>
      <c r="E145" s="166">
        <v>66</v>
      </c>
      <c r="F145" s="166">
        <v>2389</v>
      </c>
      <c r="G145" s="166">
        <v>2754</v>
      </c>
      <c r="H145" s="166">
        <v>2536</v>
      </c>
      <c r="I145" s="166">
        <v>2746</v>
      </c>
      <c r="J145" s="181">
        <f t="shared" si="51"/>
        <v>8.280757097791791E-2</v>
      </c>
      <c r="K145" s="165">
        <f t="shared" si="50"/>
        <v>210</v>
      </c>
      <c r="L145" s="167">
        <f t="shared" si="49"/>
        <v>7.417672212362607E-4</v>
      </c>
    </row>
    <row r="146" spans="1:12" x14ac:dyDescent="0.25">
      <c r="A146" s="164" t="s">
        <v>146</v>
      </c>
      <c r="B146" s="165" t="s">
        <v>133</v>
      </c>
      <c r="C146" s="166">
        <v>5501</v>
      </c>
      <c r="D146" s="166">
        <v>4700</v>
      </c>
      <c r="E146" s="166">
        <v>65</v>
      </c>
      <c r="F146" s="166">
        <v>1142</v>
      </c>
      <c r="G146" s="166">
        <v>2040</v>
      </c>
      <c r="H146" s="166">
        <v>1877</v>
      </c>
      <c r="I146" s="166">
        <v>1362</v>
      </c>
      <c r="J146" s="181">
        <f t="shared" si="51"/>
        <v>-0.27437400106553012</v>
      </c>
      <c r="K146" s="165">
        <f t="shared" si="50"/>
        <v>-515</v>
      </c>
      <c r="L146" s="167">
        <f t="shared" si="49"/>
        <v>3.679122197100463E-4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37137</v>
      </c>
      <c r="D147" s="171">
        <f t="shared" ref="D147:I147" si="53">D139-SUM(D140:D146)</f>
        <v>16813</v>
      </c>
      <c r="E147" s="171">
        <f t="shared" si="53"/>
        <v>11656</v>
      </c>
      <c r="F147" s="171">
        <f t="shared" si="53"/>
        <v>47042</v>
      </c>
      <c r="G147" s="171">
        <f t="shared" si="53"/>
        <v>51788</v>
      </c>
      <c r="H147" s="171">
        <f t="shared" si="53"/>
        <v>54895</v>
      </c>
      <c r="I147" s="171">
        <f t="shared" si="53"/>
        <v>54574</v>
      </c>
      <c r="J147" s="182">
        <f t="shared" si="51"/>
        <v>-5.8475270971855009E-3</v>
      </c>
      <c r="K147" s="170">
        <f>I147-H147</f>
        <v>-321</v>
      </c>
      <c r="L147" s="172">
        <f t="shared" si="49"/>
        <v>1.474188067434366E-2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86573</v>
      </c>
      <c r="D149" s="178">
        <v>29561</v>
      </c>
      <c r="E149" s="178">
        <v>29379</v>
      </c>
      <c r="F149" s="178">
        <v>70637</v>
      </c>
      <c r="G149" s="178">
        <v>81706</v>
      </c>
      <c r="H149" s="178">
        <v>84790</v>
      </c>
      <c r="I149" s="178">
        <v>81626</v>
      </c>
      <c r="J149" s="179">
        <f>IFERROR(I149/H149-1,"-")</f>
        <v>-3.7315721193536988E-2</v>
      </c>
      <c r="K149" s="178">
        <f>I149-H149</f>
        <v>-3164</v>
      </c>
      <c r="L149" s="179">
        <f t="shared" ref="L149:L161" si="54">I149/I$9</f>
        <v>2.2049341296660967E-2</v>
      </c>
    </row>
    <row r="150" spans="1:12" x14ac:dyDescent="0.25">
      <c r="A150" s="1" t="s">
        <v>98</v>
      </c>
      <c r="B150" s="161" t="s">
        <v>99</v>
      </c>
      <c r="C150" s="162">
        <v>37123</v>
      </c>
      <c r="D150" s="162">
        <v>10044</v>
      </c>
      <c r="E150" s="162">
        <v>19564</v>
      </c>
      <c r="F150" s="162">
        <v>36230</v>
      </c>
      <c r="G150" s="162">
        <v>39699</v>
      </c>
      <c r="H150" s="162">
        <v>37064</v>
      </c>
      <c r="I150" s="162">
        <v>33725</v>
      </c>
      <c r="J150" s="180">
        <f>IFERROR(I150/H150-1,"-")</f>
        <v>-9.0087416360889239E-2</v>
      </c>
      <c r="K150" s="161">
        <f t="shared" ref="K150:K160" si="55">I150-H150</f>
        <v>-3339</v>
      </c>
      <c r="L150" s="163">
        <f t="shared" si="54"/>
        <v>9.1100143977395822E-3</v>
      </c>
    </row>
    <row r="151" spans="1:12" x14ac:dyDescent="0.25">
      <c r="A151" s="164" t="s">
        <v>105</v>
      </c>
      <c r="B151" s="165" t="s">
        <v>105</v>
      </c>
      <c r="C151" s="166">
        <v>21495</v>
      </c>
      <c r="D151" s="166">
        <v>4891</v>
      </c>
      <c r="E151" s="166">
        <v>16551</v>
      </c>
      <c r="F151" s="166">
        <v>24996</v>
      </c>
      <c r="G151" s="166">
        <v>27627</v>
      </c>
      <c r="H151" s="166">
        <v>25005</v>
      </c>
      <c r="I151" s="166">
        <v>21099</v>
      </c>
      <c r="J151" s="181">
        <f>IFERROR(I151/H151-1,"-")</f>
        <v>-0.15620875824835034</v>
      </c>
      <c r="K151" s="165">
        <f t="shared" si="55"/>
        <v>-3906</v>
      </c>
      <c r="L151" s="167">
        <f t="shared" si="54"/>
        <v>5.699397888151444E-3</v>
      </c>
    </row>
    <row r="152" spans="1:12" x14ac:dyDescent="0.25">
      <c r="A152" s="164" t="s">
        <v>102</v>
      </c>
      <c r="B152" s="165" t="s">
        <v>102</v>
      </c>
      <c r="C152" s="166">
        <v>15628</v>
      </c>
      <c r="D152" s="166">
        <v>5153</v>
      </c>
      <c r="E152" s="166">
        <v>3013</v>
      </c>
      <c r="F152" s="166">
        <v>11234</v>
      </c>
      <c r="G152" s="166">
        <v>12072</v>
      </c>
      <c r="H152" s="166">
        <v>12059</v>
      </c>
      <c r="I152" s="166">
        <v>12626</v>
      </c>
      <c r="J152" s="181">
        <f>IFERROR(I152/H152-1,"-")</f>
        <v>4.7018824114769098E-2</v>
      </c>
      <c r="K152" s="165">
        <f t="shared" si="55"/>
        <v>567</v>
      </c>
      <c r="L152" s="167">
        <f t="shared" si="54"/>
        <v>3.4106165095881382E-3</v>
      </c>
    </row>
    <row r="153" spans="1:12" x14ac:dyDescent="0.25">
      <c r="A153" s="1"/>
      <c r="B153" s="161" t="s">
        <v>109</v>
      </c>
      <c r="C153" s="162">
        <v>49450</v>
      </c>
      <c r="D153" s="162">
        <v>19517</v>
      </c>
      <c r="E153" s="162">
        <v>9815</v>
      </c>
      <c r="F153" s="162">
        <v>34407</v>
      </c>
      <c r="G153" s="162">
        <v>42007</v>
      </c>
      <c r="H153" s="162">
        <v>47726</v>
      </c>
      <c r="I153" s="162">
        <v>47901</v>
      </c>
      <c r="J153" s="180">
        <f>IFERROR(I153/H153-1,"-")</f>
        <v>3.666764447051829E-3</v>
      </c>
      <c r="K153" s="161">
        <f t="shared" si="55"/>
        <v>175</v>
      </c>
      <c r="L153" s="163">
        <f t="shared" si="54"/>
        <v>1.2939326898921385E-2</v>
      </c>
    </row>
    <row r="154" spans="1:12" s="57" customFormat="1" x14ac:dyDescent="0.25">
      <c r="B154" s="165" t="s">
        <v>112</v>
      </c>
      <c r="C154" s="166">
        <v>15413</v>
      </c>
      <c r="D154" s="166">
        <v>5840</v>
      </c>
      <c r="E154" s="166">
        <v>417</v>
      </c>
      <c r="F154" s="166">
        <v>12398</v>
      </c>
      <c r="G154" s="166">
        <v>14250</v>
      </c>
      <c r="H154" s="166">
        <v>14900</v>
      </c>
      <c r="I154" s="166">
        <v>12262</v>
      </c>
      <c r="J154" s="181">
        <f t="shared" ref="J154:J161" si="56">IFERROR(I154/H154-1,"-")</f>
        <v>-0.17704697986577178</v>
      </c>
      <c r="K154" s="165">
        <f t="shared" si="55"/>
        <v>-2638</v>
      </c>
      <c r="L154" s="167">
        <f t="shared" si="54"/>
        <v>3.3122904831751742E-3</v>
      </c>
    </row>
    <row r="155" spans="1:12" s="57" customFormat="1" x14ac:dyDescent="0.25">
      <c r="B155" s="165" t="s">
        <v>115</v>
      </c>
      <c r="C155" s="166">
        <v>13912</v>
      </c>
      <c r="D155" s="166">
        <v>5801</v>
      </c>
      <c r="E155" s="166">
        <v>2092</v>
      </c>
      <c r="F155" s="166">
        <v>8032</v>
      </c>
      <c r="G155" s="166">
        <v>8533</v>
      </c>
      <c r="H155" s="166">
        <v>9147</v>
      </c>
      <c r="I155" s="166">
        <v>8766</v>
      </c>
      <c r="J155" s="181">
        <f t="shared" si="56"/>
        <v>-4.1653000983929211E-2</v>
      </c>
      <c r="K155" s="165">
        <f t="shared" si="55"/>
        <v>-381</v>
      </c>
      <c r="L155" s="167">
        <f t="shared" si="54"/>
        <v>2.3679284272968178E-3</v>
      </c>
    </row>
    <row r="156" spans="1:12" x14ac:dyDescent="0.25">
      <c r="A156" s="1"/>
      <c r="B156" s="165" t="s">
        <v>118</v>
      </c>
      <c r="C156" s="166">
        <v>6367</v>
      </c>
      <c r="D156" s="166">
        <v>2092</v>
      </c>
      <c r="E156" s="166">
        <v>2699</v>
      </c>
      <c r="F156" s="166">
        <v>3760</v>
      </c>
      <c r="G156" s="166">
        <v>6188</v>
      </c>
      <c r="H156" s="166">
        <v>7372</v>
      </c>
      <c r="I156" s="166">
        <v>11629</v>
      </c>
      <c r="J156" s="181">
        <f t="shared" si="56"/>
        <v>0.5774552360282148</v>
      </c>
      <c r="K156" s="165">
        <f t="shared" si="55"/>
        <v>4257</v>
      </c>
      <c r="L156" s="167">
        <f t="shared" si="54"/>
        <v>3.1413004427372454E-3</v>
      </c>
    </row>
    <row r="157" spans="1:12" x14ac:dyDescent="0.25">
      <c r="A157" s="1"/>
      <c r="B157" s="165" t="s">
        <v>125</v>
      </c>
      <c r="C157" s="166">
        <v>1001</v>
      </c>
      <c r="D157" s="166">
        <v>599</v>
      </c>
      <c r="E157" s="166">
        <v>298</v>
      </c>
      <c r="F157" s="166">
        <v>1009</v>
      </c>
      <c r="G157" s="166">
        <v>1267</v>
      </c>
      <c r="H157" s="166">
        <v>1838</v>
      </c>
      <c r="I157" s="166">
        <v>1634</v>
      </c>
      <c r="J157" s="181">
        <f t="shared" si="56"/>
        <v>-0.11099020674646354</v>
      </c>
      <c r="K157" s="165">
        <f t="shared" si="55"/>
        <v>-204</v>
      </c>
      <c r="L157" s="167">
        <f t="shared" si="54"/>
        <v>4.4138661307357974E-4</v>
      </c>
    </row>
    <row r="158" spans="1:12" x14ac:dyDescent="0.25">
      <c r="A158" s="1"/>
      <c r="B158" s="165" t="s">
        <v>121</v>
      </c>
      <c r="C158" s="166">
        <v>1841</v>
      </c>
      <c r="D158" s="166">
        <v>736</v>
      </c>
      <c r="E158" s="166">
        <v>537</v>
      </c>
      <c r="F158" s="166">
        <v>1979</v>
      </c>
      <c r="G158" s="166">
        <v>2077</v>
      </c>
      <c r="H158" s="166">
        <v>2145</v>
      </c>
      <c r="I158" s="166">
        <v>1766</v>
      </c>
      <c r="J158" s="181">
        <f t="shared" si="56"/>
        <v>-0.17668997668997666</v>
      </c>
      <c r="K158" s="165">
        <f t="shared" si="55"/>
        <v>-379</v>
      </c>
      <c r="L158" s="167">
        <f t="shared" si="54"/>
        <v>4.7704330397058863E-4</v>
      </c>
    </row>
    <row r="159" spans="1:12" x14ac:dyDescent="0.25">
      <c r="A159" s="1"/>
      <c r="B159" s="165" t="s">
        <v>130</v>
      </c>
      <c r="C159" s="166">
        <v>409</v>
      </c>
      <c r="D159" s="166">
        <v>432</v>
      </c>
      <c r="E159" s="166">
        <v>29</v>
      </c>
      <c r="F159" s="166">
        <v>312</v>
      </c>
      <c r="G159" s="166">
        <v>503</v>
      </c>
      <c r="H159" s="166">
        <v>358</v>
      </c>
      <c r="I159" s="166">
        <v>338</v>
      </c>
      <c r="J159" s="181">
        <f t="shared" si="56"/>
        <v>-5.5865921787709549E-2</v>
      </c>
      <c r="K159" s="165">
        <f t="shared" si="55"/>
        <v>-20</v>
      </c>
      <c r="L159" s="167">
        <f t="shared" si="54"/>
        <v>9.1302738812037916E-5</v>
      </c>
    </row>
    <row r="160" spans="1:12" x14ac:dyDescent="0.25">
      <c r="A160" s="164" t="s">
        <v>146</v>
      </c>
      <c r="B160" s="165" t="s">
        <v>133</v>
      </c>
      <c r="C160" s="166">
        <v>819</v>
      </c>
      <c r="D160" s="166">
        <v>575</v>
      </c>
      <c r="E160" s="166">
        <v>69</v>
      </c>
      <c r="F160" s="166">
        <v>514</v>
      </c>
      <c r="G160" s="166">
        <v>686</v>
      </c>
      <c r="H160" s="166">
        <v>598</v>
      </c>
      <c r="I160" s="166">
        <v>492</v>
      </c>
      <c r="J160" s="181">
        <f t="shared" si="56"/>
        <v>-0.17725752508361203</v>
      </c>
      <c r="K160" s="165">
        <f t="shared" si="55"/>
        <v>-106</v>
      </c>
      <c r="L160" s="167">
        <f t="shared" si="54"/>
        <v>1.3290221152521494E-4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9688</v>
      </c>
      <c r="D161" s="171">
        <f t="shared" ref="D161:I161" si="58">D153-SUM(D154:D160)</f>
        <v>3442</v>
      </c>
      <c r="E161" s="171">
        <f t="shared" si="58"/>
        <v>3674</v>
      </c>
      <c r="F161" s="171">
        <f t="shared" si="58"/>
        <v>6403</v>
      </c>
      <c r="G161" s="171">
        <f t="shared" si="58"/>
        <v>8503</v>
      </c>
      <c r="H161" s="171">
        <f t="shared" si="58"/>
        <v>11368</v>
      </c>
      <c r="I161" s="171">
        <f t="shared" si="58"/>
        <v>11014</v>
      </c>
      <c r="J161" s="182">
        <f t="shared" si="56"/>
        <v>-3.114004222378608E-2</v>
      </c>
      <c r="K161" s="170">
        <f>I161-H161</f>
        <v>-354</v>
      </c>
      <c r="L161" s="172">
        <f t="shared" si="54"/>
        <v>2.9751726783307265E-3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79C13-CFCE-460F-822B-4347ACDD0068}">
  <sheetPr>
    <tabColor rgb="FFBB5C0D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49E4F-3C52-46C4-9B54-16D4B1C96F23}">
  <sheetPr>
    <tabColor rgb="FFF29140"/>
  </sheetPr>
  <dimension ref="A4:O270"/>
  <sheetViews>
    <sheetView showGridLines="0" topLeftCell="I1" zoomScaleNormal="100" workbookViewId="0">
      <selection activeCell="P256" sqref="P25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46163</v>
      </c>
      <c r="D9" s="121">
        <v>-7.8546049742504676E-2</v>
      </c>
      <c r="E9" s="120">
        <v>9068</v>
      </c>
      <c r="F9" s="121">
        <f t="shared" ref="F9:L21" si="4">IFERROR(E9/C9-1,"-")</f>
        <v>-0.80356562615081339</v>
      </c>
      <c r="G9" s="120">
        <v>40065</v>
      </c>
      <c r="H9" s="121">
        <f t="shared" si="4"/>
        <v>3.4182840758711954</v>
      </c>
      <c r="I9" s="120">
        <v>59578</v>
      </c>
      <c r="J9" s="121">
        <f t="shared" si="4"/>
        <v>0.48703357044802198</v>
      </c>
      <c r="K9" s="120">
        <v>62651</v>
      </c>
      <c r="L9" s="121">
        <f t="shared" si="4"/>
        <v>5.1579442075934123E-2</v>
      </c>
      <c r="M9" s="120">
        <v>57077</v>
      </c>
      <c r="N9" s="121">
        <f>IFERROR(M9/K9-1,"-")</f>
        <v>-8.8969050773331615E-2</v>
      </c>
    </row>
    <row r="10" spans="1:15" x14ac:dyDescent="0.25">
      <c r="A10" s="1" t="s">
        <v>74</v>
      </c>
      <c r="B10" s="119" t="s">
        <v>75</v>
      </c>
      <c r="C10" s="120">
        <v>51846</v>
      </c>
      <c r="D10" s="121">
        <v>9.6411275826337128E-2</v>
      </c>
      <c r="E10" s="120">
        <v>15142</v>
      </c>
      <c r="F10" s="121">
        <f t="shared" si="4"/>
        <v>-0.70794275353932801</v>
      </c>
      <c r="G10" s="120">
        <v>41909</v>
      </c>
      <c r="H10" s="121">
        <f t="shared" si="4"/>
        <v>1.7677321357812708</v>
      </c>
      <c r="I10" s="120">
        <v>52194</v>
      </c>
      <c r="J10" s="121">
        <f t="shared" si="4"/>
        <v>0.24541267985396931</v>
      </c>
      <c r="K10" s="120">
        <v>55957</v>
      </c>
      <c r="L10" s="121">
        <f t="shared" si="4"/>
        <v>7.2096409548990215E-2</v>
      </c>
      <c r="M10" s="120">
        <v>52638</v>
      </c>
      <c r="N10" s="121">
        <f t="shared" ref="N10:N15" si="5">IFERROR(M10/K10-1,"-")</f>
        <v>-5.9313401361759888E-2</v>
      </c>
    </row>
    <row r="11" spans="1:15" x14ac:dyDescent="0.25">
      <c r="A11" s="1" t="s">
        <v>76</v>
      </c>
      <c r="B11" s="119" t="s">
        <v>77</v>
      </c>
      <c r="C11" s="120">
        <v>20252</v>
      </c>
      <c r="D11" s="121">
        <v>-0.59010686528497414</v>
      </c>
      <c r="E11" s="120">
        <v>22329</v>
      </c>
      <c r="F11" s="121">
        <f t="shared" si="4"/>
        <v>0.1025577720718942</v>
      </c>
      <c r="G11" s="120">
        <v>47103</v>
      </c>
      <c r="H11" s="121">
        <f t="shared" si="4"/>
        <v>1.1094988579873708</v>
      </c>
      <c r="I11" s="120">
        <v>58354</v>
      </c>
      <c r="J11" s="121">
        <f t="shared" si="4"/>
        <v>0.23885952062501326</v>
      </c>
      <c r="K11" s="120">
        <v>58643</v>
      </c>
      <c r="L11" s="121">
        <f t="shared" si="4"/>
        <v>4.9525311032663222E-3</v>
      </c>
      <c r="M11" s="120">
        <v>56752</v>
      </c>
      <c r="N11" s="121">
        <f t="shared" si="5"/>
        <v>-3.2245962860017352E-2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19557</v>
      </c>
      <c r="F12" s="121" t="str">
        <f t="shared" si="4"/>
        <v>-</v>
      </c>
      <c r="G12" s="120">
        <v>43531</v>
      </c>
      <c r="H12" s="121">
        <f t="shared" si="4"/>
        <v>1.2258526358848494</v>
      </c>
      <c r="I12" s="120">
        <v>42717</v>
      </c>
      <c r="J12" s="121">
        <f t="shared" si="4"/>
        <v>-1.8699317727596476E-2</v>
      </c>
      <c r="K12" s="120">
        <v>46133</v>
      </c>
      <c r="L12" s="121">
        <f t="shared" si="4"/>
        <v>7.9968162558232025E-2</v>
      </c>
      <c r="M12" s="120">
        <v>47123</v>
      </c>
      <c r="N12" s="121">
        <f t="shared" si="5"/>
        <v>2.1459692627836979E-2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24025</v>
      </c>
      <c r="F13" s="121" t="str">
        <f t="shared" si="4"/>
        <v>-</v>
      </c>
      <c r="G13" s="120">
        <v>44866</v>
      </c>
      <c r="H13" s="121">
        <f t="shared" si="4"/>
        <v>0.8674713839750261</v>
      </c>
      <c r="I13" s="120">
        <v>42611</v>
      </c>
      <c r="J13" s="121">
        <f t="shared" si="4"/>
        <v>-5.0260776534569618E-2</v>
      </c>
      <c r="K13" s="120">
        <v>38316</v>
      </c>
      <c r="L13" s="121">
        <f t="shared" si="4"/>
        <v>-0.10079556921921573</v>
      </c>
      <c r="M13" s="120">
        <v>45582</v>
      </c>
      <c r="N13" s="121">
        <f t="shared" si="5"/>
        <v>0.18963357344190412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26795</v>
      </c>
      <c r="F14" s="121" t="str">
        <f t="shared" si="4"/>
        <v>-</v>
      </c>
      <c r="G14" s="120">
        <v>40470</v>
      </c>
      <c r="H14" s="121">
        <f t="shared" si="4"/>
        <v>0.51035640977794361</v>
      </c>
      <c r="I14" s="120">
        <v>38639</v>
      </c>
      <c r="J14" s="121">
        <f t="shared" si="4"/>
        <v>-4.5243390165554787E-2</v>
      </c>
      <c r="K14" s="120">
        <v>40074</v>
      </c>
      <c r="L14" s="121">
        <f t="shared" si="4"/>
        <v>3.7138642304407554E-2</v>
      </c>
      <c r="M14" s="120">
        <v>42497</v>
      </c>
      <c r="N14" s="121">
        <f t="shared" si="5"/>
        <v>6.0463143185107482E-2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31224</v>
      </c>
      <c r="F15" s="121" t="str">
        <f t="shared" si="4"/>
        <v>-</v>
      </c>
      <c r="G15" s="120">
        <v>43286</v>
      </c>
      <c r="H15" s="121">
        <f t="shared" si="4"/>
        <v>0.38630540609787345</v>
      </c>
      <c r="I15" s="120">
        <v>40407</v>
      </c>
      <c r="J15" s="121">
        <f t="shared" si="4"/>
        <v>-6.651111213787364E-2</v>
      </c>
      <c r="K15" s="120">
        <v>45242</v>
      </c>
      <c r="L15" s="121">
        <f t="shared" si="4"/>
        <v>0.11965748508921714</v>
      </c>
      <c r="M15" s="120">
        <v>49837</v>
      </c>
      <c r="N15" s="121">
        <f t="shared" si="5"/>
        <v>0.10156491755448482</v>
      </c>
    </row>
    <row r="16" spans="1:15" x14ac:dyDescent="0.25">
      <c r="A16" s="1" t="s">
        <v>86</v>
      </c>
      <c r="B16" s="119" t="s">
        <v>87</v>
      </c>
      <c r="C16" s="120">
        <v>15225</v>
      </c>
      <c r="D16" s="121">
        <v>-0.60673141499199257</v>
      </c>
      <c r="E16" s="120">
        <v>36151</v>
      </c>
      <c r="F16" s="121">
        <f t="shared" si="4"/>
        <v>1.3744499178981937</v>
      </c>
      <c r="G16" s="120">
        <v>41695</v>
      </c>
      <c r="H16" s="121">
        <f t="shared" si="4"/>
        <v>0.15335675361677414</v>
      </c>
      <c r="I16" s="120">
        <v>43373</v>
      </c>
      <c r="J16" s="121">
        <f t="shared" si="4"/>
        <v>4.0244633649118677E-2</v>
      </c>
      <c r="K16" s="120">
        <v>42595</v>
      </c>
      <c r="L16" s="121">
        <f t="shared" si="4"/>
        <v>-1.7937426509579746E-2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14501</v>
      </c>
      <c r="D17" s="121">
        <v>-0.602396424556497</v>
      </c>
      <c r="E17" s="120">
        <v>36202</v>
      </c>
      <c r="F17" s="121">
        <f t="shared" si="4"/>
        <v>1.4965174815529965</v>
      </c>
      <c r="G17" s="120">
        <v>42224</v>
      </c>
      <c r="H17" s="121">
        <f t="shared" si="4"/>
        <v>0.16634440086183089</v>
      </c>
      <c r="I17" s="120">
        <v>40151</v>
      </c>
      <c r="J17" s="121">
        <f t="shared" si="4"/>
        <v>-4.9095301250473677E-2</v>
      </c>
      <c r="K17" s="120">
        <v>43154</v>
      </c>
      <c r="L17" s="121">
        <f t="shared" si="4"/>
        <v>7.479265771711785E-2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17308</v>
      </c>
      <c r="D18" s="121">
        <v>-0.56855120151560468</v>
      </c>
      <c r="E18" s="120">
        <v>42785</v>
      </c>
      <c r="F18" s="121">
        <f t="shared" si="4"/>
        <v>1.471978275941761</v>
      </c>
      <c r="G18" s="120">
        <v>48246</v>
      </c>
      <c r="H18" s="121">
        <f t="shared" si="4"/>
        <v>0.12763819095477391</v>
      </c>
      <c r="I18" s="120">
        <v>49321</v>
      </c>
      <c r="J18" s="121">
        <f t="shared" si="4"/>
        <v>2.2281639928698693E-2</v>
      </c>
      <c r="K18" s="120">
        <v>43124</v>
      </c>
      <c r="L18" s="121">
        <f t="shared" si="4"/>
        <v>-0.1256462764339733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14807</v>
      </c>
      <c r="D19" s="121">
        <v>-0.68922889644461227</v>
      </c>
      <c r="E19" s="120">
        <v>49146</v>
      </c>
      <c r="F19" s="121">
        <f t="shared" si="4"/>
        <v>2.319105828324441</v>
      </c>
      <c r="G19" s="120">
        <v>56046</v>
      </c>
      <c r="H19" s="121">
        <f t="shared" si="4"/>
        <v>0.14039799780246609</v>
      </c>
      <c r="I19" s="120">
        <v>55991</v>
      </c>
      <c r="J19" s="121">
        <f t="shared" si="4"/>
        <v>-9.8133675909073403E-4</v>
      </c>
      <c r="K19" s="120">
        <v>53169</v>
      </c>
      <c r="L19" s="121">
        <f t="shared" si="4"/>
        <v>-5.0400957296708349E-2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13546</v>
      </c>
      <c r="D20" s="121">
        <v>-0.72325168038899212</v>
      </c>
      <c r="E20" s="120">
        <v>46745</v>
      </c>
      <c r="F20" s="121">
        <f t="shared" si="4"/>
        <v>2.4508341945961907</v>
      </c>
      <c r="G20" s="120">
        <v>54058</v>
      </c>
      <c r="H20" s="121">
        <f t="shared" si="4"/>
        <v>0.15644453952294368</v>
      </c>
      <c r="I20" s="120">
        <v>53126</v>
      </c>
      <c r="J20" s="121">
        <f t="shared" si="4"/>
        <v>-1.7240741425875949E-2</v>
      </c>
      <c r="K20" s="120">
        <v>55215</v>
      </c>
      <c r="L20" s="121">
        <f t="shared" si="4"/>
        <v>3.9321612769642078E-2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216673</v>
      </c>
      <c r="D21" s="124">
        <v>-0.56961248378645191</v>
      </c>
      <c r="E21" s="123">
        <v>359169</v>
      </c>
      <c r="F21" s="124">
        <f t="shared" si="4"/>
        <v>0.65765462240334505</v>
      </c>
      <c r="G21" s="123">
        <v>543499</v>
      </c>
      <c r="H21" s="124">
        <f t="shared" si="4"/>
        <v>0.51321244316742254</v>
      </c>
      <c r="I21" s="123">
        <v>576462</v>
      </c>
      <c r="J21" s="124">
        <f t="shared" si="4"/>
        <v>6.0649605611049928E-2</v>
      </c>
      <c r="K21" s="123">
        <v>584273</v>
      </c>
      <c r="L21" s="124">
        <f t="shared" si="4"/>
        <v>1.3549895743344642E-2</v>
      </c>
      <c r="M21" s="123">
        <v>351506</v>
      </c>
      <c r="N21" s="124">
        <v>1.293888466237858E-2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252</v>
      </c>
      <c r="G30" s="118" t="s">
        <v>71</v>
      </c>
      <c r="H30" s="117" t="s">
        <v>252</v>
      </c>
      <c r="I30" s="118" t="s">
        <v>71</v>
      </c>
      <c r="J30" s="117" t="s">
        <v>252</v>
      </c>
      <c r="K30" s="118" t="s">
        <v>71</v>
      </c>
      <c r="L30" s="117" t="s">
        <v>252</v>
      </c>
      <c r="M30" s="118" t="s">
        <v>71</v>
      </c>
      <c r="N30" s="117" t="s">
        <v>277</v>
      </c>
    </row>
    <row r="31" spans="1:15" x14ac:dyDescent="0.25">
      <c r="B31" s="119" t="s">
        <v>73</v>
      </c>
      <c r="C31" s="120">
        <v>18094</v>
      </c>
      <c r="D31" s="121">
        <v>-2.9083494312084124E-2</v>
      </c>
      <c r="E31" s="120">
        <v>4627</v>
      </c>
      <c r="F31" s="121">
        <f t="shared" ref="F31:L43" si="6">IFERROR(E31/C31-1,"-")</f>
        <v>-0.74427987178070076</v>
      </c>
      <c r="G31" s="120">
        <v>15015</v>
      </c>
      <c r="H31" s="121">
        <f t="shared" si="6"/>
        <v>2.2450832072617248</v>
      </c>
      <c r="I31" s="120">
        <v>21636</v>
      </c>
      <c r="J31" s="121">
        <f t="shared" si="6"/>
        <v>0.44095904095904093</v>
      </c>
      <c r="K31" s="120">
        <v>25181</v>
      </c>
      <c r="L31" s="121">
        <f t="shared" si="6"/>
        <v>0.16384729155111843</v>
      </c>
      <c r="M31" s="120">
        <v>23120</v>
      </c>
      <c r="N31" s="121">
        <f t="shared" ref="N31:N37" si="7">IFERROR(M31/K31-1,"-")</f>
        <v>-8.1847424645566047E-2</v>
      </c>
    </row>
    <row r="32" spans="1:15" x14ac:dyDescent="0.25">
      <c r="B32" s="119" t="s">
        <v>75</v>
      </c>
      <c r="C32" s="120">
        <v>23371</v>
      </c>
      <c r="D32" s="121">
        <v>0.24825081450622233</v>
      </c>
      <c r="E32" s="120">
        <v>9380</v>
      </c>
      <c r="F32" s="121">
        <f t="shared" si="6"/>
        <v>-0.59864789696632581</v>
      </c>
      <c r="G32" s="120">
        <v>18026</v>
      </c>
      <c r="H32" s="121">
        <f t="shared" si="6"/>
        <v>0.92174840085287846</v>
      </c>
      <c r="I32" s="120">
        <v>23651</v>
      </c>
      <c r="J32" s="121">
        <f t="shared" si="6"/>
        <v>0.31204926217685558</v>
      </c>
      <c r="K32" s="120">
        <v>24442</v>
      </c>
      <c r="L32" s="121">
        <f t="shared" si="6"/>
        <v>3.3444674643778205E-2</v>
      </c>
      <c r="M32" s="120">
        <v>23832</v>
      </c>
      <c r="N32" s="121">
        <f t="shared" si="7"/>
        <v>-2.4957041158661375E-2</v>
      </c>
    </row>
    <row r="33" spans="2:15" x14ac:dyDescent="0.25">
      <c r="B33" s="119" t="s">
        <v>77</v>
      </c>
      <c r="C33" s="120">
        <v>9500</v>
      </c>
      <c r="D33" s="121">
        <v>-0.5267038660821044</v>
      </c>
      <c r="E33" s="120">
        <v>12289</v>
      </c>
      <c r="F33" s="121">
        <f t="shared" si="6"/>
        <v>0.29357894736842116</v>
      </c>
      <c r="G33" s="120">
        <v>22226</v>
      </c>
      <c r="H33" s="121">
        <f t="shared" si="6"/>
        <v>0.80860932541297093</v>
      </c>
      <c r="I33" s="120">
        <v>30146</v>
      </c>
      <c r="J33" s="121">
        <f t="shared" si="6"/>
        <v>0.35633942229820925</v>
      </c>
      <c r="K33" s="120">
        <v>25658</v>
      </c>
      <c r="L33" s="121">
        <f t="shared" si="6"/>
        <v>-0.14887547269952894</v>
      </c>
      <c r="M33" s="120">
        <v>30942</v>
      </c>
      <c r="N33" s="121">
        <f t="shared" si="7"/>
        <v>0.20593966793982377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11550</v>
      </c>
      <c r="F34" s="121" t="str">
        <f t="shared" si="6"/>
        <v>-</v>
      </c>
      <c r="G34" s="120">
        <v>22061</v>
      </c>
      <c r="H34" s="121">
        <f t="shared" si="6"/>
        <v>0.91004329004328999</v>
      </c>
      <c r="I34" s="120">
        <v>25115</v>
      </c>
      <c r="J34" s="121">
        <f t="shared" si="6"/>
        <v>0.13843434114500708</v>
      </c>
      <c r="K34" s="120">
        <v>22776</v>
      </c>
      <c r="L34" s="121">
        <f t="shared" si="6"/>
        <v>-9.3131594664543127E-2</v>
      </c>
      <c r="M34" s="120">
        <v>26836</v>
      </c>
      <c r="N34" s="121">
        <f t="shared" si="7"/>
        <v>0.17825781524411655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15346</v>
      </c>
      <c r="F35" s="121" t="str">
        <f t="shared" si="6"/>
        <v>-</v>
      </c>
      <c r="G35" s="120">
        <v>26282</v>
      </c>
      <c r="H35" s="121">
        <f t="shared" si="6"/>
        <v>0.71262869803206041</v>
      </c>
      <c r="I35" s="120">
        <v>28209</v>
      </c>
      <c r="J35" s="121">
        <f t="shared" si="6"/>
        <v>7.3320143063693832E-2</v>
      </c>
      <c r="K35" s="120">
        <v>24741</v>
      </c>
      <c r="L35" s="121">
        <f t="shared" si="6"/>
        <v>-0.12293948739763905</v>
      </c>
      <c r="M35" s="120">
        <v>30811</v>
      </c>
      <c r="N35" s="121">
        <f t="shared" si="7"/>
        <v>0.24534174043086376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18447</v>
      </c>
      <c r="F36" s="121" t="str">
        <f t="shared" si="6"/>
        <v>-</v>
      </c>
      <c r="G36" s="120">
        <v>24304</v>
      </c>
      <c r="H36" s="121">
        <f t="shared" si="6"/>
        <v>0.31750420122513145</v>
      </c>
      <c r="I36" s="120">
        <v>25871</v>
      </c>
      <c r="J36" s="121">
        <f t="shared" si="6"/>
        <v>6.4474983541803921E-2</v>
      </c>
      <c r="K36" s="120">
        <v>28215</v>
      </c>
      <c r="L36" s="121">
        <f t="shared" si="6"/>
        <v>9.0603378300027071E-2</v>
      </c>
      <c r="M36" s="120">
        <v>31150</v>
      </c>
      <c r="N36" s="121">
        <f t="shared" si="7"/>
        <v>0.10402268297005146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20547</v>
      </c>
      <c r="F37" s="121" t="str">
        <f t="shared" si="6"/>
        <v>-</v>
      </c>
      <c r="G37" s="120">
        <v>25584</v>
      </c>
      <c r="H37" s="121">
        <f t="shared" si="6"/>
        <v>0.24514527668272734</v>
      </c>
      <c r="I37" s="120">
        <v>25078</v>
      </c>
      <c r="J37" s="121">
        <f t="shared" si="6"/>
        <v>-1.9777986241400924E-2</v>
      </c>
      <c r="K37" s="120">
        <v>30089</v>
      </c>
      <c r="L37" s="121">
        <f t="shared" si="6"/>
        <v>0.19981657229444139</v>
      </c>
      <c r="M37" s="120">
        <v>32508</v>
      </c>
      <c r="N37" s="121">
        <f t="shared" si="7"/>
        <v>8.0394828674930974E-2</v>
      </c>
    </row>
    <row r="38" spans="2:15" x14ac:dyDescent="0.25">
      <c r="B38" s="119" t="s">
        <v>87</v>
      </c>
      <c r="C38" s="120">
        <v>9653</v>
      </c>
      <c r="D38" s="121">
        <v>-0.51242549752500255</v>
      </c>
      <c r="E38" s="120">
        <v>22058</v>
      </c>
      <c r="F38" s="121">
        <f t="shared" si="6"/>
        <v>1.2850927172899618</v>
      </c>
      <c r="G38" s="120">
        <v>20956</v>
      </c>
      <c r="H38" s="121">
        <f t="shared" si="6"/>
        <v>-4.9959198476743127E-2</v>
      </c>
      <c r="I38" s="120">
        <v>22168</v>
      </c>
      <c r="J38" s="121">
        <f t="shared" si="6"/>
        <v>5.7835464783355661E-2</v>
      </c>
      <c r="K38" s="120">
        <v>21698</v>
      </c>
      <c r="L38" s="121">
        <f t="shared" si="6"/>
        <v>-2.1201732226633019E-2</v>
      </c>
      <c r="M38" s="120"/>
      <c r="N38" s="121"/>
    </row>
    <row r="39" spans="2:15" x14ac:dyDescent="0.25">
      <c r="B39" s="119" t="s">
        <v>89</v>
      </c>
      <c r="C39" s="120">
        <v>9944</v>
      </c>
      <c r="D39" s="121">
        <v>-0.45130497158307126</v>
      </c>
      <c r="E39" s="120">
        <v>22567</v>
      </c>
      <c r="F39" s="121">
        <f t="shared" si="6"/>
        <v>1.2694086886564762</v>
      </c>
      <c r="G39" s="120">
        <v>24548</v>
      </c>
      <c r="H39" s="121">
        <f t="shared" si="6"/>
        <v>8.7783046040678769E-2</v>
      </c>
      <c r="I39" s="120">
        <v>23087</v>
      </c>
      <c r="J39" s="121">
        <f t="shared" si="6"/>
        <v>-5.9516050187387926E-2</v>
      </c>
      <c r="K39" s="120">
        <v>27092</v>
      </c>
      <c r="L39" s="121">
        <f t="shared" si="6"/>
        <v>0.17347424957768443</v>
      </c>
      <c r="M39" s="120"/>
      <c r="N39" s="121"/>
    </row>
    <row r="40" spans="2:15" x14ac:dyDescent="0.25">
      <c r="B40" s="119" t="s">
        <v>91</v>
      </c>
      <c r="C40" s="120">
        <v>12162</v>
      </c>
      <c r="D40" s="121">
        <v>-0.40147637795275593</v>
      </c>
      <c r="E40" s="120">
        <v>24014</v>
      </c>
      <c r="F40" s="121">
        <f t="shared" si="6"/>
        <v>0.97451077125472785</v>
      </c>
      <c r="G40" s="120">
        <v>26214</v>
      </c>
      <c r="H40" s="121">
        <f t="shared" si="6"/>
        <v>9.1613225618389249E-2</v>
      </c>
      <c r="I40" s="120">
        <v>28464</v>
      </c>
      <c r="J40" s="121">
        <f t="shared" si="6"/>
        <v>8.583199816891729E-2</v>
      </c>
      <c r="K40" s="120">
        <v>24346</v>
      </c>
      <c r="L40" s="121">
        <f t="shared" si="6"/>
        <v>-0.14467397414277683</v>
      </c>
      <c r="M40" s="120"/>
      <c r="N40" s="121"/>
    </row>
    <row r="41" spans="2:15" x14ac:dyDescent="0.25">
      <c r="B41" s="119" t="s">
        <v>93</v>
      </c>
      <c r="C41" s="120">
        <v>9442</v>
      </c>
      <c r="D41" s="121">
        <v>-0.57268283852280955</v>
      </c>
      <c r="E41" s="120">
        <v>24464</v>
      </c>
      <c r="F41" s="121">
        <f t="shared" si="6"/>
        <v>1.5909764880321964</v>
      </c>
      <c r="G41" s="120">
        <v>25866</v>
      </c>
      <c r="H41" s="121">
        <f t="shared" si="6"/>
        <v>5.7308698495748933E-2</v>
      </c>
      <c r="I41" s="120">
        <v>26745</v>
      </c>
      <c r="J41" s="121">
        <f t="shared" si="6"/>
        <v>3.3982834609139312E-2</v>
      </c>
      <c r="K41" s="120">
        <v>29114</v>
      </c>
      <c r="L41" s="121">
        <f t="shared" si="6"/>
        <v>8.8577304169003446E-2</v>
      </c>
      <c r="M41" s="120"/>
      <c r="N41" s="121"/>
    </row>
    <row r="42" spans="2:15" x14ac:dyDescent="0.25">
      <c r="B42" s="119" t="s">
        <v>95</v>
      </c>
      <c r="C42" s="120">
        <v>7829</v>
      </c>
      <c r="D42" s="121">
        <v>-0.61874847820793766</v>
      </c>
      <c r="E42" s="120">
        <v>21342</v>
      </c>
      <c r="F42" s="121">
        <f t="shared" si="6"/>
        <v>1.7260186486141271</v>
      </c>
      <c r="G42" s="120">
        <v>20862</v>
      </c>
      <c r="H42" s="121">
        <f t="shared" si="6"/>
        <v>-2.2490863086870982E-2</v>
      </c>
      <c r="I42" s="120">
        <v>22180</v>
      </c>
      <c r="J42" s="121">
        <f t="shared" si="6"/>
        <v>6.3177068353944987E-2</v>
      </c>
      <c r="K42" s="120">
        <v>25047</v>
      </c>
      <c r="L42" s="121">
        <f t="shared" si="6"/>
        <v>0.12926059513074839</v>
      </c>
      <c r="M42" s="120"/>
      <c r="N42" s="121"/>
    </row>
    <row r="43" spans="2:15" ht="15.75" x14ac:dyDescent="0.25">
      <c r="B43" s="122" t="s">
        <v>32</v>
      </c>
      <c r="C43" s="123">
        <v>116562</v>
      </c>
      <c r="D43" s="124">
        <v>-0.50485115204241149</v>
      </c>
      <c r="E43" s="123">
        <v>206631</v>
      </c>
      <c r="F43" s="124">
        <f t="shared" si="6"/>
        <v>0.77271323415864512</v>
      </c>
      <c r="G43" s="123">
        <v>271944</v>
      </c>
      <c r="H43" s="124">
        <f t="shared" si="6"/>
        <v>0.31608519534822954</v>
      </c>
      <c r="I43" s="123">
        <v>302350</v>
      </c>
      <c r="J43" s="124">
        <f t="shared" si="6"/>
        <v>0.11180978436736977</v>
      </c>
      <c r="K43" s="123">
        <v>308399</v>
      </c>
      <c r="L43" s="124">
        <f t="shared" si="6"/>
        <v>2.0006614850339055E-2</v>
      </c>
      <c r="M43" s="123">
        <v>199199</v>
      </c>
      <c r="N43" s="124">
        <v>9.9927112897703951E-2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252</v>
      </c>
      <c r="G52" s="118" t="s">
        <v>71</v>
      </c>
      <c r="H52" s="117" t="s">
        <v>252</v>
      </c>
      <c r="I52" s="118" t="s">
        <v>71</v>
      </c>
      <c r="J52" s="117" t="s">
        <v>252</v>
      </c>
      <c r="K52" s="118" t="s">
        <v>71</v>
      </c>
      <c r="L52" s="117" t="s">
        <v>252</v>
      </c>
      <c r="M52" s="118" t="s">
        <v>71</v>
      </c>
      <c r="N52" s="117" t="s">
        <v>277</v>
      </c>
    </row>
    <row r="53" spans="1:15" x14ac:dyDescent="0.25">
      <c r="A53" s="1">
        <v>1</v>
      </c>
      <c r="B53" s="119" t="s">
        <v>73</v>
      </c>
      <c r="C53" s="120">
        <v>9493</v>
      </c>
      <c r="D53" s="121">
        <v>-8.3952523400559698E-2</v>
      </c>
      <c r="E53" s="120">
        <v>2921</v>
      </c>
      <c r="F53" s="121">
        <f>IFERROR(E53/C53-1,"-")</f>
        <v>-0.69229958917096801</v>
      </c>
      <c r="G53" s="120">
        <v>9522</v>
      </c>
      <c r="H53" s="121">
        <f>IFERROR(G53/E53-1,"-")</f>
        <v>2.2598425196850394</v>
      </c>
      <c r="I53" s="120">
        <v>11784</v>
      </c>
      <c r="J53" s="121">
        <f>IFERROR(I53/G53-1,"-")</f>
        <v>0.23755513547574036</v>
      </c>
      <c r="K53" s="120">
        <v>14922</v>
      </c>
      <c r="L53" s="121">
        <f>IFERROR(K53/I53-1,"-")</f>
        <v>0.2662932790224033</v>
      </c>
      <c r="M53" s="120">
        <v>14862</v>
      </c>
      <c r="N53" s="121">
        <f t="shared" ref="N53:N59" si="8">IFERROR(M53/K53-1,"-")</f>
        <v>-4.0209087253719744E-3</v>
      </c>
    </row>
    <row r="54" spans="1:15" x14ac:dyDescent="0.25">
      <c r="A54" s="1">
        <v>2</v>
      </c>
      <c r="B54" s="119" t="s">
        <v>75</v>
      </c>
      <c r="C54" s="120">
        <v>12705</v>
      </c>
      <c r="D54" s="121">
        <v>0.15437034344902778</v>
      </c>
      <c r="E54" s="120">
        <v>5092</v>
      </c>
      <c r="F54" s="121">
        <f t="shared" ref="F54:L65" si="9">IFERROR(E54/C54-1,"-")</f>
        <v>-0.59921290830381735</v>
      </c>
      <c r="G54" s="120">
        <v>10749</v>
      </c>
      <c r="H54" s="121">
        <f t="shared" si="9"/>
        <v>1.1109583660644149</v>
      </c>
      <c r="I54" s="120">
        <v>13893</v>
      </c>
      <c r="J54" s="121">
        <f t="shared" si="9"/>
        <v>0.2924923248674296</v>
      </c>
      <c r="K54" s="120">
        <v>15680</v>
      </c>
      <c r="L54" s="121">
        <f t="shared" si="9"/>
        <v>0.12862592672568929</v>
      </c>
      <c r="M54" s="120">
        <v>14169</v>
      </c>
      <c r="N54" s="121">
        <f t="shared" si="8"/>
        <v>-9.636479591836733E-2</v>
      </c>
    </row>
    <row r="55" spans="1:15" x14ac:dyDescent="0.25">
      <c r="A55" s="1">
        <v>3</v>
      </c>
      <c r="B55" s="119" t="s">
        <v>77</v>
      </c>
      <c r="C55" s="120">
        <v>5294</v>
      </c>
      <c r="D55" s="121">
        <v>-0.56055449489499454</v>
      </c>
      <c r="E55" s="120">
        <v>5922</v>
      </c>
      <c r="F55" s="121">
        <f t="shared" si="9"/>
        <v>0.11862485833018521</v>
      </c>
      <c r="G55" s="120">
        <v>12631</v>
      </c>
      <c r="H55" s="121">
        <f t="shared" si="9"/>
        <v>1.1328942924687606</v>
      </c>
      <c r="I55" s="120">
        <v>18087</v>
      </c>
      <c r="J55" s="121">
        <f t="shared" si="9"/>
        <v>0.43195313118517942</v>
      </c>
      <c r="K55" s="120">
        <v>14870</v>
      </c>
      <c r="L55" s="121">
        <f t="shared" si="9"/>
        <v>-0.17786255321501632</v>
      </c>
      <c r="M55" s="120">
        <v>17196</v>
      </c>
      <c r="N55" s="121">
        <f t="shared" si="8"/>
        <v>0.15642232683254886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6402</v>
      </c>
      <c r="F56" s="121" t="str">
        <f t="shared" si="9"/>
        <v>-</v>
      </c>
      <c r="G56" s="120">
        <v>10238</v>
      </c>
      <c r="H56" s="121">
        <f t="shared" si="9"/>
        <v>0.59918775382692901</v>
      </c>
      <c r="I56" s="120">
        <v>14354</v>
      </c>
      <c r="J56" s="121">
        <f t="shared" si="9"/>
        <v>0.40203164680601677</v>
      </c>
      <c r="K56" s="120">
        <v>13713</v>
      </c>
      <c r="L56" s="121">
        <f t="shared" si="9"/>
        <v>-4.4656541730528021E-2</v>
      </c>
      <c r="M56" s="120">
        <v>14757</v>
      </c>
      <c r="N56" s="121">
        <f t="shared" si="8"/>
        <v>7.613213738788005E-2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7617</v>
      </c>
      <c r="F57" s="121" t="str">
        <f t="shared" si="9"/>
        <v>-</v>
      </c>
      <c r="G57" s="120">
        <v>14454</v>
      </c>
      <c r="H57" s="121">
        <f t="shared" si="9"/>
        <v>0.89759747932256784</v>
      </c>
      <c r="I57" s="120">
        <v>16688</v>
      </c>
      <c r="J57" s="121">
        <f t="shared" si="9"/>
        <v>0.15455929154559289</v>
      </c>
      <c r="K57" s="120">
        <v>14967</v>
      </c>
      <c r="L57" s="121">
        <f t="shared" si="9"/>
        <v>-0.10312799616490886</v>
      </c>
      <c r="M57" s="120">
        <v>15736</v>
      </c>
      <c r="N57" s="121">
        <f t="shared" si="8"/>
        <v>5.13797020110911E-2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8838</v>
      </c>
      <c r="F58" s="121" t="str">
        <f t="shared" si="9"/>
        <v>-</v>
      </c>
      <c r="G58" s="120">
        <v>12044</v>
      </c>
      <c r="H58" s="121">
        <f t="shared" si="9"/>
        <v>0.36275175379045033</v>
      </c>
      <c r="I58" s="120">
        <v>14668</v>
      </c>
      <c r="J58" s="121">
        <f t="shared" si="9"/>
        <v>0.21786781800066413</v>
      </c>
      <c r="K58" s="120">
        <v>15572</v>
      </c>
      <c r="L58" s="121">
        <f t="shared" si="9"/>
        <v>6.1630760839923582E-2</v>
      </c>
      <c r="M58" s="120">
        <v>15923</v>
      </c>
      <c r="N58" s="121">
        <f t="shared" si="8"/>
        <v>2.2540457230927347E-2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11856</v>
      </c>
      <c r="F59" s="121" t="str">
        <f t="shared" si="9"/>
        <v>-</v>
      </c>
      <c r="G59" s="120">
        <v>12331</v>
      </c>
      <c r="H59" s="121">
        <f t="shared" si="9"/>
        <v>4.0064102564102644E-2</v>
      </c>
      <c r="I59" s="120">
        <v>16466</v>
      </c>
      <c r="J59" s="121">
        <f t="shared" si="9"/>
        <v>0.3353337117833104</v>
      </c>
      <c r="K59" s="120">
        <v>13056</v>
      </c>
      <c r="L59" s="121">
        <f t="shared" si="9"/>
        <v>-0.20709340459127901</v>
      </c>
      <c r="M59" s="120">
        <v>14081</v>
      </c>
      <c r="N59" s="121">
        <f t="shared" si="8"/>
        <v>7.8507965686274606E-2</v>
      </c>
    </row>
    <row r="60" spans="1:15" x14ac:dyDescent="0.25">
      <c r="A60" s="1">
        <v>8</v>
      </c>
      <c r="B60" s="119" t="s">
        <v>87</v>
      </c>
      <c r="C60" s="120">
        <v>7712</v>
      </c>
      <c r="D60" s="121">
        <v>-0.10895436164067018</v>
      </c>
      <c r="E60" s="120">
        <v>12416</v>
      </c>
      <c r="F60" s="121">
        <f t="shared" si="9"/>
        <v>0.60995850622406644</v>
      </c>
      <c r="G60" s="120">
        <v>9178</v>
      </c>
      <c r="H60" s="121">
        <f t="shared" si="9"/>
        <v>-0.26079252577319589</v>
      </c>
      <c r="I60" s="120">
        <v>13548</v>
      </c>
      <c r="J60" s="121">
        <f t="shared" si="9"/>
        <v>0.47613859228590116</v>
      </c>
      <c r="K60" s="120">
        <v>9705</v>
      </c>
      <c r="L60" s="121">
        <f t="shared" si="9"/>
        <v>-0.28365810451727191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7090</v>
      </c>
      <c r="D61" s="121">
        <v>-0.28549833719641238</v>
      </c>
      <c r="E61" s="120">
        <v>12801</v>
      </c>
      <c r="F61" s="121">
        <f t="shared" si="9"/>
        <v>0.80550070521861783</v>
      </c>
      <c r="G61" s="120">
        <v>13050</v>
      </c>
      <c r="H61" s="121">
        <f t="shared" si="9"/>
        <v>1.9451605343332456E-2</v>
      </c>
      <c r="I61" s="120">
        <v>15730</v>
      </c>
      <c r="J61" s="121">
        <f t="shared" si="9"/>
        <v>0.20536398467432959</v>
      </c>
      <c r="K61" s="120">
        <v>13601</v>
      </c>
      <c r="L61" s="121">
        <f t="shared" si="9"/>
        <v>-0.13534647171010805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7680</v>
      </c>
      <c r="D62" s="121">
        <v>-0.25825767819200307</v>
      </c>
      <c r="E62" s="120">
        <v>12385</v>
      </c>
      <c r="F62" s="121">
        <f t="shared" si="9"/>
        <v>0.61263020833333326</v>
      </c>
      <c r="G62" s="120">
        <v>14337</v>
      </c>
      <c r="H62" s="121">
        <f t="shared" si="9"/>
        <v>0.157610012111425</v>
      </c>
      <c r="I62" s="120">
        <v>16623</v>
      </c>
      <c r="J62" s="121">
        <f t="shared" si="9"/>
        <v>0.15944758317639685</v>
      </c>
      <c r="K62" s="120">
        <v>16019</v>
      </c>
      <c r="L62" s="121">
        <f t="shared" si="9"/>
        <v>-3.6335198219334619E-2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5836</v>
      </c>
      <c r="D63" s="121">
        <v>-0.53971133370139601</v>
      </c>
      <c r="E63" s="120">
        <v>13540</v>
      </c>
      <c r="F63" s="121">
        <f t="shared" si="9"/>
        <v>1.3200822481151473</v>
      </c>
      <c r="G63" s="120">
        <v>14216</v>
      </c>
      <c r="H63" s="121">
        <f t="shared" si="9"/>
        <v>4.9926144756277768E-2</v>
      </c>
      <c r="I63" s="120">
        <v>17852</v>
      </c>
      <c r="J63" s="121">
        <f t="shared" si="9"/>
        <v>0.25576814856499719</v>
      </c>
      <c r="K63" s="120">
        <v>19160</v>
      </c>
      <c r="L63" s="121">
        <f t="shared" si="9"/>
        <v>7.3269101501232337E-2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4463</v>
      </c>
      <c r="D64" s="121">
        <v>-0.54403351042092352</v>
      </c>
      <c r="E64" s="120">
        <v>10372</v>
      </c>
      <c r="F64" s="121">
        <f t="shared" si="9"/>
        <v>1.3239973112256331</v>
      </c>
      <c r="G64" s="120">
        <v>10635</v>
      </c>
      <c r="H64" s="121">
        <f t="shared" si="9"/>
        <v>2.5356729656768273E-2</v>
      </c>
      <c r="I64" s="120">
        <v>11703</v>
      </c>
      <c r="J64" s="121">
        <f t="shared" si="9"/>
        <v>0.10042313117066293</v>
      </c>
      <c r="K64" s="120">
        <v>13225</v>
      </c>
      <c r="L64" s="121">
        <f t="shared" si="9"/>
        <v>0.13005212338716565</v>
      </c>
      <c r="M64" s="120"/>
      <c r="N64" s="121"/>
    </row>
    <row r="65" spans="1:15" ht="15.75" x14ac:dyDescent="0.25">
      <c r="B65" s="122" t="s">
        <v>32</v>
      </c>
      <c r="C65" s="123">
        <v>71188</v>
      </c>
      <c r="D65" s="124">
        <v>-0.42911216789497741</v>
      </c>
      <c r="E65" s="123">
        <v>110162</v>
      </c>
      <c r="F65" s="124">
        <f t="shared" si="9"/>
        <v>0.54747991234477711</v>
      </c>
      <c r="G65" s="123">
        <v>143385</v>
      </c>
      <c r="H65" s="124">
        <f t="shared" si="9"/>
        <v>0.30158312303698187</v>
      </c>
      <c r="I65" s="123">
        <v>181396</v>
      </c>
      <c r="J65" s="124">
        <f t="shared" si="9"/>
        <v>0.26509746486731522</v>
      </c>
      <c r="K65" s="123">
        <v>174490</v>
      </c>
      <c r="L65" s="124">
        <f t="shared" si="9"/>
        <v>-3.807140179496793E-2</v>
      </c>
      <c r="M65" s="123">
        <v>106724</v>
      </c>
      <c r="N65" s="124">
        <v>3.8373224362716396E-2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252</v>
      </c>
      <c r="G74" s="118" t="s">
        <v>71</v>
      </c>
      <c r="H74" s="117" t="s">
        <v>252</v>
      </c>
      <c r="I74" s="118" t="s">
        <v>71</v>
      </c>
      <c r="J74" s="117" t="s">
        <v>252</v>
      </c>
      <c r="K74" s="118" t="s">
        <v>71</v>
      </c>
      <c r="L74" s="117" t="s">
        <v>252</v>
      </c>
      <c r="M74" s="118" t="s">
        <v>71</v>
      </c>
      <c r="N74" s="117" t="s">
        <v>277</v>
      </c>
    </row>
    <row r="75" spans="1:15" x14ac:dyDescent="0.25">
      <c r="A75" s="1">
        <v>1</v>
      </c>
      <c r="B75" s="119" t="s">
        <v>73</v>
      </c>
      <c r="C75" s="120">
        <v>8601</v>
      </c>
      <c r="D75" s="121">
        <v>3.9647044602925119E-2</v>
      </c>
      <c r="E75" s="120">
        <v>1706</v>
      </c>
      <c r="F75" s="121">
        <f>IFERROR(E75/C75-1,"-")</f>
        <v>-0.80165097081734682</v>
      </c>
      <c r="G75" s="120">
        <v>5493</v>
      </c>
      <c r="H75" s="121">
        <f>IFERROR(G75/E75-1,"-")</f>
        <v>2.2198124267291912</v>
      </c>
      <c r="I75" s="120">
        <v>9852</v>
      </c>
      <c r="J75" s="121">
        <f>IFERROR(I75/G75-1,"-")</f>
        <v>0.79355543418896768</v>
      </c>
      <c r="K75" s="120">
        <v>10259</v>
      </c>
      <c r="L75" s="121">
        <f>IFERROR(K75/I75-1,"-")</f>
        <v>4.1311408850994713E-2</v>
      </c>
      <c r="M75" s="120">
        <v>8258</v>
      </c>
      <c r="N75" s="121">
        <f t="shared" ref="N75:N81" si="10">IFERROR(M75/K75-1,"-")</f>
        <v>-0.19504825031679496</v>
      </c>
    </row>
    <row r="76" spans="1:15" x14ac:dyDescent="0.25">
      <c r="A76" s="1">
        <v>2</v>
      </c>
      <c r="B76" s="119" t="s">
        <v>75</v>
      </c>
      <c r="C76" s="120">
        <v>10666</v>
      </c>
      <c r="D76" s="121">
        <v>0.38214331994298312</v>
      </c>
      <c r="E76" s="120">
        <v>4288</v>
      </c>
      <c r="F76" s="121">
        <f t="shared" ref="F76:L87" si="11">IFERROR(E76/C76-1,"-")</f>
        <v>-0.59797487342958933</v>
      </c>
      <c r="G76" s="120">
        <v>7277</v>
      </c>
      <c r="H76" s="121">
        <f t="shared" si="11"/>
        <v>0.69706156716417911</v>
      </c>
      <c r="I76" s="120">
        <v>9758</v>
      </c>
      <c r="J76" s="121">
        <f t="shared" si="11"/>
        <v>0.34093719939535516</v>
      </c>
      <c r="K76" s="120">
        <v>8762</v>
      </c>
      <c r="L76" s="121">
        <f t="shared" si="11"/>
        <v>-0.10207009633121544</v>
      </c>
      <c r="M76" s="120">
        <v>9663</v>
      </c>
      <c r="N76" s="121">
        <f t="shared" si="10"/>
        <v>0.10283040401734755</v>
      </c>
    </row>
    <row r="77" spans="1:15" x14ac:dyDescent="0.25">
      <c r="A77" s="1">
        <v>3</v>
      </c>
      <c r="B77" s="119" t="s">
        <v>77</v>
      </c>
      <c r="C77" s="120">
        <v>4206</v>
      </c>
      <c r="D77" s="121">
        <v>-0.47588785046728976</v>
      </c>
      <c r="E77" s="120">
        <v>6367</v>
      </c>
      <c r="F77" s="121">
        <f t="shared" si="11"/>
        <v>0.51378982406086537</v>
      </c>
      <c r="G77" s="120">
        <v>9595</v>
      </c>
      <c r="H77" s="121">
        <f t="shared" si="11"/>
        <v>0.50698916287105389</v>
      </c>
      <c r="I77" s="120">
        <v>12059</v>
      </c>
      <c r="J77" s="121">
        <f t="shared" si="11"/>
        <v>0.25680041688379363</v>
      </c>
      <c r="K77" s="120">
        <v>10788</v>
      </c>
      <c r="L77" s="121">
        <f t="shared" si="11"/>
        <v>-0.1053984575835476</v>
      </c>
      <c r="M77" s="120">
        <v>13746</v>
      </c>
      <c r="N77" s="121">
        <f t="shared" si="10"/>
        <v>0.27419354838709675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5148</v>
      </c>
      <c r="F78" s="121" t="str">
        <f t="shared" si="11"/>
        <v>-</v>
      </c>
      <c r="G78" s="120">
        <v>11823</v>
      </c>
      <c r="H78" s="121">
        <f t="shared" si="11"/>
        <v>1.2966200466200468</v>
      </c>
      <c r="I78" s="120">
        <v>10761</v>
      </c>
      <c r="J78" s="121">
        <f t="shared" si="11"/>
        <v>-8.9824917533620874E-2</v>
      </c>
      <c r="K78" s="120">
        <v>9063</v>
      </c>
      <c r="L78" s="121">
        <f t="shared" si="11"/>
        <v>-0.15779202676331194</v>
      </c>
      <c r="M78" s="120">
        <v>12079</v>
      </c>
      <c r="N78" s="121">
        <f t="shared" si="10"/>
        <v>0.33278163963367535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7729</v>
      </c>
      <c r="F79" s="121" t="str">
        <f t="shared" si="11"/>
        <v>-</v>
      </c>
      <c r="G79" s="120">
        <v>11828</v>
      </c>
      <c r="H79" s="121">
        <f t="shared" si="11"/>
        <v>0.53034027687928575</v>
      </c>
      <c r="I79" s="120">
        <v>11521</v>
      </c>
      <c r="J79" s="121">
        <f t="shared" si="11"/>
        <v>-2.5955360162326691E-2</v>
      </c>
      <c r="K79" s="120">
        <v>9774</v>
      </c>
      <c r="L79" s="121">
        <f t="shared" si="11"/>
        <v>-0.1516361426959465</v>
      </c>
      <c r="M79" s="120">
        <v>15075</v>
      </c>
      <c r="N79" s="121">
        <f t="shared" si="10"/>
        <v>0.5423572744014733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9609</v>
      </c>
      <c r="F80" s="121" t="str">
        <f t="shared" si="11"/>
        <v>-</v>
      </c>
      <c r="G80" s="120">
        <v>12260</v>
      </c>
      <c r="H80" s="121">
        <f t="shared" si="11"/>
        <v>0.27588718909355814</v>
      </c>
      <c r="I80" s="120">
        <v>11203</v>
      </c>
      <c r="J80" s="121">
        <f t="shared" si="11"/>
        <v>-8.6215334420880918E-2</v>
      </c>
      <c r="K80" s="120">
        <v>12643</v>
      </c>
      <c r="L80" s="121">
        <f t="shared" si="11"/>
        <v>0.12853699901812021</v>
      </c>
      <c r="M80" s="120">
        <v>15227</v>
      </c>
      <c r="N80" s="121">
        <f t="shared" si="10"/>
        <v>0.20438187139128372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8691</v>
      </c>
      <c r="F81" s="121" t="str">
        <f t="shared" si="11"/>
        <v>-</v>
      </c>
      <c r="G81" s="120">
        <v>13253</v>
      </c>
      <c r="H81" s="121">
        <f t="shared" si="11"/>
        <v>0.52491082729260152</v>
      </c>
      <c r="I81" s="120">
        <v>8612</v>
      </c>
      <c r="J81" s="121">
        <f t="shared" si="11"/>
        <v>-0.3501848638044216</v>
      </c>
      <c r="K81" s="120">
        <v>17033</v>
      </c>
      <c r="L81" s="121">
        <f t="shared" si="11"/>
        <v>0.97782164421737106</v>
      </c>
      <c r="M81" s="120">
        <v>18427</v>
      </c>
      <c r="N81" s="121">
        <f t="shared" si="10"/>
        <v>8.1841131920389776E-2</v>
      </c>
    </row>
    <row r="82" spans="1:15" x14ac:dyDescent="0.25">
      <c r="A82" s="1">
        <v>8</v>
      </c>
      <c r="B82" s="119" t="s">
        <v>87</v>
      </c>
      <c r="C82" s="120">
        <v>1941</v>
      </c>
      <c r="D82" s="121">
        <v>-0.82580992551377541</v>
      </c>
      <c r="E82" s="120">
        <v>9642</v>
      </c>
      <c r="F82" s="121">
        <f t="shared" si="11"/>
        <v>3.9675425038639878</v>
      </c>
      <c r="G82" s="120">
        <v>11778</v>
      </c>
      <c r="H82" s="121">
        <f t="shared" si="11"/>
        <v>0.22153080273802117</v>
      </c>
      <c r="I82" s="120">
        <v>8620</v>
      </c>
      <c r="J82" s="121">
        <f t="shared" si="11"/>
        <v>-0.26812701647138737</v>
      </c>
      <c r="K82" s="120">
        <v>11993</v>
      </c>
      <c r="L82" s="121">
        <f t="shared" si="11"/>
        <v>0.39129930394431556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2854</v>
      </c>
      <c r="D83" s="121">
        <v>-0.65195121951219515</v>
      </c>
      <c r="E83" s="120">
        <v>9766</v>
      </c>
      <c r="F83" s="121">
        <f t="shared" si="11"/>
        <v>2.4218640504555009</v>
      </c>
      <c r="G83" s="120">
        <v>11498</v>
      </c>
      <c r="H83" s="121">
        <f t="shared" si="11"/>
        <v>0.17734998976039318</v>
      </c>
      <c r="I83" s="120">
        <v>7357</v>
      </c>
      <c r="J83" s="121">
        <f t="shared" si="11"/>
        <v>-0.36014959123325796</v>
      </c>
      <c r="K83" s="120">
        <v>13491</v>
      </c>
      <c r="L83" s="121">
        <f t="shared" si="11"/>
        <v>0.83376376240315353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4482</v>
      </c>
      <c r="D84" s="121">
        <v>-0.55027092113184828</v>
      </c>
      <c r="E84" s="120">
        <v>11629</v>
      </c>
      <c r="F84" s="121">
        <f t="shared" si="11"/>
        <v>1.5946006247211066</v>
      </c>
      <c r="G84" s="120">
        <v>11877</v>
      </c>
      <c r="H84" s="121">
        <f t="shared" si="11"/>
        <v>2.1325995356436422E-2</v>
      </c>
      <c r="I84" s="120">
        <v>11841</v>
      </c>
      <c r="J84" s="121">
        <f t="shared" si="11"/>
        <v>-3.0310684516291486E-3</v>
      </c>
      <c r="K84" s="120">
        <v>8327</v>
      </c>
      <c r="L84" s="121">
        <f t="shared" si="11"/>
        <v>-0.29676547588886071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3606</v>
      </c>
      <c r="D85" s="121">
        <v>-0.61707550175215031</v>
      </c>
      <c r="E85" s="120">
        <v>10924</v>
      </c>
      <c r="F85" s="121">
        <f t="shared" si="11"/>
        <v>2.0293954520244037</v>
      </c>
      <c r="G85" s="120">
        <v>11650</v>
      </c>
      <c r="H85" s="121">
        <f t="shared" si="11"/>
        <v>6.6459172464298888E-2</v>
      </c>
      <c r="I85" s="120">
        <v>8893</v>
      </c>
      <c r="J85" s="121">
        <f t="shared" si="11"/>
        <v>-0.23665236051502148</v>
      </c>
      <c r="K85" s="120">
        <v>9954</v>
      </c>
      <c r="L85" s="121">
        <f t="shared" si="11"/>
        <v>0.11930732036433156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3366</v>
      </c>
      <c r="D86" s="121">
        <v>-0.68679631525076767</v>
      </c>
      <c r="E86" s="120">
        <v>10970</v>
      </c>
      <c r="F86" s="121">
        <f t="shared" si="11"/>
        <v>2.2590612002376709</v>
      </c>
      <c r="G86" s="120">
        <v>10227</v>
      </c>
      <c r="H86" s="121">
        <f t="shared" si="11"/>
        <v>-6.7730173199635368E-2</v>
      </c>
      <c r="I86" s="120">
        <v>10477</v>
      </c>
      <c r="J86" s="121">
        <f t="shared" si="11"/>
        <v>2.4445096313679526E-2</v>
      </c>
      <c r="K86" s="120">
        <v>11822</v>
      </c>
      <c r="L86" s="121">
        <f t="shared" si="11"/>
        <v>0.12837644363844603</v>
      </c>
      <c r="M86" s="120"/>
      <c r="N86" s="121"/>
    </row>
    <row r="87" spans="1:15" ht="15.75" x14ac:dyDescent="0.25">
      <c r="B87" s="122" t="s">
        <v>32</v>
      </c>
      <c r="C87" s="123">
        <v>45374</v>
      </c>
      <c r="D87" s="124">
        <v>-0.59015815953247652</v>
      </c>
      <c r="E87" s="123">
        <v>96469</v>
      </c>
      <c r="F87" s="124">
        <f t="shared" si="11"/>
        <v>1.126085423370212</v>
      </c>
      <c r="G87" s="123">
        <v>128559</v>
      </c>
      <c r="H87" s="124">
        <f t="shared" si="11"/>
        <v>0.33264572038686002</v>
      </c>
      <c r="I87" s="123">
        <v>120954</v>
      </c>
      <c r="J87" s="124">
        <f t="shared" si="11"/>
        <v>-5.9155718386110667E-2</v>
      </c>
      <c r="K87" s="123">
        <v>133909</v>
      </c>
      <c r="L87" s="124">
        <f t="shared" si="11"/>
        <v>0.10710683400300947</v>
      </c>
      <c r="M87" s="123">
        <v>92475</v>
      </c>
      <c r="N87" s="124">
        <v>0.18070273997088937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252</v>
      </c>
      <c r="G96" s="118" t="s">
        <v>71</v>
      </c>
      <c r="H96" s="117" t="s">
        <v>252</v>
      </c>
      <c r="I96" s="118" t="s">
        <v>71</v>
      </c>
      <c r="J96" s="117" t="s">
        <v>252</v>
      </c>
      <c r="K96" s="118" t="s">
        <v>71</v>
      </c>
      <c r="L96" s="117" t="s">
        <v>252</v>
      </c>
      <c r="M96" s="118" t="s">
        <v>71</v>
      </c>
      <c r="N96" s="117" t="s">
        <v>277</v>
      </c>
    </row>
    <row r="97" spans="2:14" x14ac:dyDescent="0.25">
      <c r="B97" s="119" t="s">
        <v>73</v>
      </c>
      <c r="C97" s="120">
        <v>28069</v>
      </c>
      <c r="D97" s="121">
        <v>-0.1078443837009726</v>
      </c>
      <c r="E97" s="120">
        <v>4441</v>
      </c>
      <c r="F97" s="121">
        <f t="shared" ref="F97:L109" si="12">IFERROR(E97/C97-1,"-")</f>
        <v>-0.84178274965264177</v>
      </c>
      <c r="G97" s="120">
        <v>25050</v>
      </c>
      <c r="H97" s="121">
        <f t="shared" si="12"/>
        <v>4.6406214816482771</v>
      </c>
      <c r="I97" s="120">
        <v>37942</v>
      </c>
      <c r="J97" s="121">
        <f t="shared" si="12"/>
        <v>0.51465069860279433</v>
      </c>
      <c r="K97" s="120">
        <v>37470</v>
      </c>
      <c r="L97" s="121">
        <f t="shared" si="12"/>
        <v>-1.2440040061145963E-2</v>
      </c>
      <c r="M97" s="120">
        <v>33957</v>
      </c>
      <c r="N97" s="121">
        <f t="shared" ref="N97:N103" si="13">IFERROR(M97/K97-1,"-")</f>
        <v>-9.375500400320258E-2</v>
      </c>
    </row>
    <row r="98" spans="2:14" x14ac:dyDescent="0.25">
      <c r="B98" s="119" t="s">
        <v>75</v>
      </c>
      <c r="C98" s="120">
        <v>28475</v>
      </c>
      <c r="D98" s="121">
        <v>-3.1158101106287805E-3</v>
      </c>
      <c r="E98" s="120">
        <v>5762</v>
      </c>
      <c r="F98" s="121">
        <f t="shared" si="12"/>
        <v>-0.79764705882352938</v>
      </c>
      <c r="G98" s="120">
        <v>23883</v>
      </c>
      <c r="H98" s="121">
        <f t="shared" si="12"/>
        <v>3.1449149600833044</v>
      </c>
      <c r="I98" s="120">
        <v>28543</v>
      </c>
      <c r="J98" s="121">
        <f t="shared" si="12"/>
        <v>0.19511786626470706</v>
      </c>
      <c r="K98" s="120">
        <v>31515</v>
      </c>
      <c r="L98" s="121">
        <f t="shared" si="12"/>
        <v>0.10412360298497014</v>
      </c>
      <c r="M98" s="120">
        <v>28806</v>
      </c>
      <c r="N98" s="121">
        <f t="shared" si="13"/>
        <v>-8.5959067110899623E-2</v>
      </c>
    </row>
    <row r="99" spans="2:14" x14ac:dyDescent="0.25">
      <c r="B99" s="119" t="s">
        <v>77</v>
      </c>
      <c r="C99" s="120">
        <v>10752</v>
      </c>
      <c r="D99" s="121">
        <v>-0.6334878647395692</v>
      </c>
      <c r="E99" s="120">
        <v>10040</v>
      </c>
      <c r="F99" s="121">
        <f t="shared" si="12"/>
        <v>-6.6220238095238138E-2</v>
      </c>
      <c r="G99" s="120">
        <v>24877</v>
      </c>
      <c r="H99" s="121">
        <f t="shared" si="12"/>
        <v>1.4777888446215139</v>
      </c>
      <c r="I99" s="120">
        <v>28208</v>
      </c>
      <c r="J99" s="121">
        <f t="shared" si="12"/>
        <v>0.13389878200747685</v>
      </c>
      <c r="K99" s="120">
        <v>32985</v>
      </c>
      <c r="L99" s="121">
        <f t="shared" si="12"/>
        <v>0.16934912081678966</v>
      </c>
      <c r="M99" s="120">
        <v>25810</v>
      </c>
      <c r="N99" s="121">
        <f t="shared" si="13"/>
        <v>-0.21752311656813705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8007</v>
      </c>
      <c r="F100" s="121" t="str">
        <f t="shared" si="12"/>
        <v>-</v>
      </c>
      <c r="G100" s="120">
        <v>21470</v>
      </c>
      <c r="H100" s="121">
        <f t="shared" si="12"/>
        <v>1.6814037716997627</v>
      </c>
      <c r="I100" s="120">
        <v>17602</v>
      </c>
      <c r="J100" s="121">
        <f t="shared" si="12"/>
        <v>-0.18015836050302747</v>
      </c>
      <c r="K100" s="120">
        <v>23357</v>
      </c>
      <c r="L100" s="121">
        <f t="shared" si="12"/>
        <v>0.32695148278604713</v>
      </c>
      <c r="M100" s="120">
        <v>20287</v>
      </c>
      <c r="N100" s="121">
        <f t="shared" si="13"/>
        <v>-0.13143811277133188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8679</v>
      </c>
      <c r="F101" s="121" t="str">
        <f t="shared" si="12"/>
        <v>-</v>
      </c>
      <c r="G101" s="120">
        <v>18584</v>
      </c>
      <c r="H101" s="121">
        <f t="shared" si="12"/>
        <v>1.1412605138840881</v>
      </c>
      <c r="I101" s="120">
        <v>14402</v>
      </c>
      <c r="J101" s="121">
        <f t="shared" si="12"/>
        <v>-0.22503228583727941</v>
      </c>
      <c r="K101" s="120">
        <v>13575</v>
      </c>
      <c r="L101" s="121">
        <f t="shared" si="12"/>
        <v>-5.7422580197194817E-2</v>
      </c>
      <c r="M101" s="120">
        <v>14771</v>
      </c>
      <c r="N101" s="121">
        <f t="shared" si="13"/>
        <v>8.8103130755064374E-2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8348</v>
      </c>
      <c r="F102" s="121" t="str">
        <f t="shared" si="12"/>
        <v>-</v>
      </c>
      <c r="G102" s="120">
        <v>16166</v>
      </c>
      <c r="H102" s="121">
        <f t="shared" si="12"/>
        <v>0.93651173933876386</v>
      </c>
      <c r="I102" s="120">
        <v>12768</v>
      </c>
      <c r="J102" s="121">
        <f t="shared" si="12"/>
        <v>-0.21019423481380672</v>
      </c>
      <c r="K102" s="120">
        <v>11859</v>
      </c>
      <c r="L102" s="121">
        <f t="shared" si="12"/>
        <v>-7.1193609022556337E-2</v>
      </c>
      <c r="M102" s="120">
        <v>11347</v>
      </c>
      <c r="N102" s="121">
        <f t="shared" si="13"/>
        <v>-4.3173960704949832E-2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10677</v>
      </c>
      <c r="F103" s="121" t="str">
        <f t="shared" si="12"/>
        <v>-</v>
      </c>
      <c r="G103" s="120">
        <v>17702</v>
      </c>
      <c r="H103" s="121">
        <f t="shared" si="12"/>
        <v>0.65795635478130565</v>
      </c>
      <c r="I103" s="120">
        <v>15329</v>
      </c>
      <c r="J103" s="121">
        <f t="shared" si="12"/>
        <v>-0.13405264941814488</v>
      </c>
      <c r="K103" s="120">
        <v>15153</v>
      </c>
      <c r="L103" s="121">
        <f t="shared" si="12"/>
        <v>-1.148150564289907E-2</v>
      </c>
      <c r="M103" s="120">
        <v>17329</v>
      </c>
      <c r="N103" s="121">
        <f t="shared" si="13"/>
        <v>0.14360192701115282</v>
      </c>
    </row>
    <row r="104" spans="2:14" x14ac:dyDescent="0.25">
      <c r="B104" s="119" t="s">
        <v>87</v>
      </c>
      <c r="C104" s="120">
        <v>5572</v>
      </c>
      <c r="D104" s="121">
        <v>-0.70543455275956868</v>
      </c>
      <c r="E104" s="120">
        <v>14093</v>
      </c>
      <c r="F104" s="121">
        <f t="shared" si="12"/>
        <v>1.5292534099066764</v>
      </c>
      <c r="G104" s="120">
        <v>20739</v>
      </c>
      <c r="H104" s="121">
        <f t="shared" si="12"/>
        <v>0.47158163627332716</v>
      </c>
      <c r="I104" s="120">
        <v>21205</v>
      </c>
      <c r="J104" s="121">
        <f t="shared" si="12"/>
        <v>2.2469742996287234E-2</v>
      </c>
      <c r="K104" s="120">
        <v>20897</v>
      </c>
      <c r="L104" s="121">
        <f t="shared" si="12"/>
        <v>-1.4524876208441451E-2</v>
      </c>
      <c r="M104" s="120"/>
      <c r="N104" s="121"/>
    </row>
    <row r="105" spans="2:14" x14ac:dyDescent="0.25">
      <c r="B105" s="119" t="s">
        <v>89</v>
      </c>
      <c r="C105" s="120">
        <v>4557</v>
      </c>
      <c r="D105" s="121">
        <v>-0.75163505559189014</v>
      </c>
      <c r="E105" s="120">
        <v>13635</v>
      </c>
      <c r="F105" s="121">
        <f t="shared" si="12"/>
        <v>1.9921000658327848</v>
      </c>
      <c r="G105" s="120">
        <v>17676</v>
      </c>
      <c r="H105" s="121">
        <f t="shared" si="12"/>
        <v>0.29636963696369634</v>
      </c>
      <c r="I105" s="120">
        <v>17064</v>
      </c>
      <c r="J105" s="121">
        <f t="shared" si="12"/>
        <v>-3.4623217922606919E-2</v>
      </c>
      <c r="K105" s="120">
        <v>16062</v>
      </c>
      <c r="L105" s="121">
        <f t="shared" si="12"/>
        <v>-5.8720112517580914E-2</v>
      </c>
      <c r="M105" s="120"/>
      <c r="N105" s="121"/>
    </row>
    <row r="106" spans="2:14" x14ac:dyDescent="0.25">
      <c r="B106" s="119" t="s">
        <v>91</v>
      </c>
      <c r="C106" s="120">
        <v>5146</v>
      </c>
      <c r="D106" s="121">
        <v>-0.74004849464538291</v>
      </c>
      <c r="E106" s="120">
        <v>18771</v>
      </c>
      <c r="F106" s="121">
        <f t="shared" si="12"/>
        <v>2.6476875242907112</v>
      </c>
      <c r="G106" s="120">
        <v>22032</v>
      </c>
      <c r="H106" s="121">
        <f t="shared" si="12"/>
        <v>0.17372542752117637</v>
      </c>
      <c r="I106" s="120">
        <v>20857</v>
      </c>
      <c r="J106" s="121">
        <f t="shared" si="12"/>
        <v>-5.3331517792302052E-2</v>
      </c>
      <c r="K106" s="120">
        <v>18778</v>
      </c>
      <c r="L106" s="121">
        <f t="shared" si="12"/>
        <v>-9.9678764923047392E-2</v>
      </c>
      <c r="M106" s="120"/>
      <c r="N106" s="121"/>
    </row>
    <row r="107" spans="2:14" x14ac:dyDescent="0.25">
      <c r="B107" s="119" t="s">
        <v>93</v>
      </c>
      <c r="C107" s="120">
        <v>5365</v>
      </c>
      <c r="D107" s="121">
        <v>-0.79001956947162433</v>
      </c>
      <c r="E107" s="120">
        <v>24682</v>
      </c>
      <c r="F107" s="121">
        <f t="shared" si="12"/>
        <v>3.6005591798695251</v>
      </c>
      <c r="G107" s="120">
        <v>30180</v>
      </c>
      <c r="H107" s="121">
        <f t="shared" si="12"/>
        <v>0.22275342354752459</v>
      </c>
      <c r="I107" s="120">
        <v>29246</v>
      </c>
      <c r="J107" s="121">
        <f t="shared" si="12"/>
        <v>-3.0947647448641535E-2</v>
      </c>
      <c r="K107" s="120">
        <v>24055</v>
      </c>
      <c r="L107" s="121">
        <f t="shared" si="12"/>
        <v>-0.1774943582028311</v>
      </c>
      <c r="M107" s="120"/>
      <c r="N107" s="121"/>
    </row>
    <row r="108" spans="2:14" x14ac:dyDescent="0.25">
      <c r="B108" s="119" t="s">
        <v>95</v>
      </c>
      <c r="C108" s="120">
        <v>5717</v>
      </c>
      <c r="D108" s="121">
        <v>-0.79878220470223849</v>
      </c>
      <c r="E108" s="120">
        <v>25403</v>
      </c>
      <c r="F108" s="121">
        <f t="shared" si="12"/>
        <v>3.4434143781703694</v>
      </c>
      <c r="G108" s="120">
        <v>33196</v>
      </c>
      <c r="H108" s="121">
        <f t="shared" si="12"/>
        <v>0.30677479037908917</v>
      </c>
      <c r="I108" s="120">
        <v>30946</v>
      </c>
      <c r="J108" s="121">
        <f t="shared" si="12"/>
        <v>-6.7779250512109868E-2</v>
      </c>
      <c r="K108" s="120">
        <v>30168</v>
      </c>
      <c r="L108" s="121">
        <f t="shared" si="12"/>
        <v>-2.5140567440056882E-2</v>
      </c>
      <c r="M108" s="120"/>
      <c r="N108" s="121"/>
    </row>
    <row r="109" spans="2:14" ht="15.75" x14ac:dyDescent="0.25">
      <c r="B109" s="122" t="s">
        <v>32</v>
      </c>
      <c r="C109" s="123">
        <v>100111</v>
      </c>
      <c r="D109" s="124">
        <v>-0.62649190945755873</v>
      </c>
      <c r="E109" s="123">
        <v>152538</v>
      </c>
      <c r="F109" s="124">
        <f t="shared" si="12"/>
        <v>0.52368870553685398</v>
      </c>
      <c r="G109" s="123">
        <v>271555</v>
      </c>
      <c r="H109" s="124">
        <f t="shared" si="12"/>
        <v>0.78024492257666944</v>
      </c>
      <c r="I109" s="123">
        <v>274112</v>
      </c>
      <c r="J109" s="124">
        <f t="shared" si="12"/>
        <v>9.4161403767192287E-3</v>
      </c>
      <c r="K109" s="123">
        <v>275874</v>
      </c>
      <c r="L109" s="124">
        <f t="shared" si="12"/>
        <v>6.4280294186318532E-3</v>
      </c>
      <c r="M109" s="123">
        <v>152307</v>
      </c>
      <c r="N109" s="124">
        <v>-8.2012367853225188E-2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281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252</v>
      </c>
      <c r="G118" s="118" t="s">
        <v>71</v>
      </c>
      <c r="H118" s="117" t="s">
        <v>252</v>
      </c>
      <c r="I118" s="118" t="s">
        <v>71</v>
      </c>
      <c r="J118" s="117" t="s">
        <v>252</v>
      </c>
      <c r="K118" s="118" t="s">
        <v>71</v>
      </c>
      <c r="L118" s="117" t="s">
        <v>252</v>
      </c>
      <c r="M118" s="118" t="s">
        <v>71</v>
      </c>
      <c r="N118" s="117" t="s">
        <v>277</v>
      </c>
    </row>
    <row r="119" spans="1:15" x14ac:dyDescent="0.25">
      <c r="B119" s="119" t="s">
        <v>73</v>
      </c>
      <c r="C119" s="120">
        <v>4037</v>
      </c>
      <c r="D119" s="121">
        <v>-2.2518159806295346E-2</v>
      </c>
      <c r="E119" s="120">
        <v>105</v>
      </c>
      <c r="F119" s="121">
        <f t="shared" ref="F119:L131" si="14">IFERROR(E119/C119-1,"-")</f>
        <v>-0.97399058706960617</v>
      </c>
      <c r="G119" s="120">
        <v>3433</v>
      </c>
      <c r="H119" s="121">
        <f t="shared" si="14"/>
        <v>31.695238095238096</v>
      </c>
      <c r="I119" s="120">
        <v>5079</v>
      </c>
      <c r="J119" s="121">
        <f t="shared" si="14"/>
        <v>0.47946402563355672</v>
      </c>
      <c r="K119" s="120">
        <v>5741</v>
      </c>
      <c r="L119" s="121">
        <f t="shared" si="14"/>
        <v>0.13034061823193532</v>
      </c>
      <c r="M119" s="120">
        <v>5027</v>
      </c>
      <c r="N119" s="121">
        <f t="shared" ref="N119:N125" si="15">IFERROR(M119/K119-1,"-")</f>
        <v>-0.12436857690297853</v>
      </c>
    </row>
    <row r="120" spans="1:15" x14ac:dyDescent="0.25">
      <c r="B120" s="119" t="s">
        <v>75</v>
      </c>
      <c r="C120" s="120">
        <v>3425</v>
      </c>
      <c r="D120" s="121">
        <v>-0.18335717691940867</v>
      </c>
      <c r="E120" s="120">
        <v>159</v>
      </c>
      <c r="F120" s="121">
        <f t="shared" si="14"/>
        <v>-0.95357664233576644</v>
      </c>
      <c r="G120" s="120">
        <v>3574</v>
      </c>
      <c r="H120" s="121">
        <f t="shared" si="14"/>
        <v>21.477987421383649</v>
      </c>
      <c r="I120" s="120">
        <v>3403</v>
      </c>
      <c r="J120" s="121">
        <f t="shared" si="14"/>
        <v>-4.7845551203133718E-2</v>
      </c>
      <c r="K120" s="120">
        <v>4850</v>
      </c>
      <c r="L120" s="121">
        <f t="shared" si="14"/>
        <v>0.42521304731119591</v>
      </c>
      <c r="M120" s="120">
        <v>3993</v>
      </c>
      <c r="N120" s="121">
        <f t="shared" si="15"/>
        <v>-0.17670103092783507</v>
      </c>
    </row>
    <row r="121" spans="1:15" x14ac:dyDescent="0.25">
      <c r="B121" s="119" t="s">
        <v>77</v>
      </c>
      <c r="C121" s="120">
        <v>1454</v>
      </c>
      <c r="D121" s="121">
        <v>-0.63161895110210287</v>
      </c>
      <c r="E121" s="120">
        <v>623</v>
      </c>
      <c r="F121" s="121">
        <f t="shared" si="14"/>
        <v>-0.57152682255845944</v>
      </c>
      <c r="G121" s="120">
        <v>3753</v>
      </c>
      <c r="H121" s="121">
        <f t="shared" si="14"/>
        <v>5.0240770465489568</v>
      </c>
      <c r="I121" s="120">
        <v>3286</v>
      </c>
      <c r="J121" s="121">
        <f t="shared" si="14"/>
        <v>-0.12443378630428992</v>
      </c>
      <c r="K121" s="120">
        <v>4425</v>
      </c>
      <c r="L121" s="121">
        <f t="shared" si="14"/>
        <v>0.34662203286670734</v>
      </c>
      <c r="M121" s="120">
        <v>2634</v>
      </c>
      <c r="N121" s="121">
        <f t="shared" si="15"/>
        <v>-0.40474576271186435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255</v>
      </c>
      <c r="F122" s="121" t="str">
        <f t="shared" si="14"/>
        <v>-</v>
      </c>
      <c r="G122" s="120">
        <v>2500</v>
      </c>
      <c r="H122" s="121">
        <f t="shared" si="14"/>
        <v>8.8039215686274517</v>
      </c>
      <c r="I122" s="120">
        <v>2023</v>
      </c>
      <c r="J122" s="121">
        <f t="shared" si="14"/>
        <v>-0.19079999999999997</v>
      </c>
      <c r="K122" s="120">
        <v>3860</v>
      </c>
      <c r="L122" s="121">
        <f t="shared" si="14"/>
        <v>0.90805734058329213</v>
      </c>
      <c r="M122" s="120">
        <v>2256</v>
      </c>
      <c r="N122" s="121">
        <f t="shared" si="15"/>
        <v>-0.41554404145077717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352</v>
      </c>
      <c r="F123" s="121" t="str">
        <f t="shared" si="14"/>
        <v>-</v>
      </c>
      <c r="G123" s="120">
        <v>1644</v>
      </c>
      <c r="H123" s="121">
        <f t="shared" si="14"/>
        <v>3.6704545454545459</v>
      </c>
      <c r="I123" s="120">
        <v>1553</v>
      </c>
      <c r="J123" s="121">
        <f t="shared" si="14"/>
        <v>-5.5352798053527996E-2</v>
      </c>
      <c r="K123" s="120">
        <v>1323</v>
      </c>
      <c r="L123" s="121">
        <f t="shared" si="14"/>
        <v>-0.14810045074050227</v>
      </c>
      <c r="M123" s="120">
        <v>1409</v>
      </c>
      <c r="N123" s="121">
        <f t="shared" si="15"/>
        <v>6.5003779289493524E-2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363</v>
      </c>
      <c r="F124" s="121" t="str">
        <f t="shared" si="14"/>
        <v>-</v>
      </c>
      <c r="G124" s="120">
        <v>2004</v>
      </c>
      <c r="H124" s="121">
        <f t="shared" si="14"/>
        <v>4.5206611570247937</v>
      </c>
      <c r="I124" s="120">
        <v>1777</v>
      </c>
      <c r="J124" s="121">
        <f t="shared" si="14"/>
        <v>-0.11327345309381243</v>
      </c>
      <c r="K124" s="120">
        <v>1481</v>
      </c>
      <c r="L124" s="121">
        <f t="shared" si="14"/>
        <v>-0.16657287563308942</v>
      </c>
      <c r="M124" s="120">
        <v>1064</v>
      </c>
      <c r="N124" s="121">
        <f t="shared" si="15"/>
        <v>-0.28156650911546255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433</v>
      </c>
      <c r="F125" s="121" t="str">
        <f t="shared" si="14"/>
        <v>-</v>
      </c>
      <c r="G125" s="120">
        <v>2896</v>
      </c>
      <c r="H125" s="121">
        <f t="shared" si="14"/>
        <v>5.6882217090069283</v>
      </c>
      <c r="I125" s="120">
        <v>1965</v>
      </c>
      <c r="J125" s="121">
        <f t="shared" si="14"/>
        <v>-0.32147790055248615</v>
      </c>
      <c r="K125" s="120">
        <v>1886</v>
      </c>
      <c r="L125" s="121">
        <f t="shared" si="14"/>
        <v>-4.0203562340966892E-2</v>
      </c>
      <c r="M125" s="120">
        <v>1824</v>
      </c>
      <c r="N125" s="121">
        <f t="shared" si="15"/>
        <v>-3.2873806998939603E-2</v>
      </c>
    </row>
    <row r="126" spans="1:15" x14ac:dyDescent="0.25">
      <c r="B126" s="119" t="s">
        <v>87</v>
      </c>
      <c r="C126" s="120">
        <v>231</v>
      </c>
      <c r="D126" s="121">
        <v>-0.89715048975957257</v>
      </c>
      <c r="E126" s="120">
        <v>874</v>
      </c>
      <c r="F126" s="121">
        <f t="shared" si="14"/>
        <v>2.7835497835497836</v>
      </c>
      <c r="G126" s="120">
        <v>2814</v>
      </c>
      <c r="H126" s="121">
        <f t="shared" si="14"/>
        <v>2.2196796338672771</v>
      </c>
      <c r="I126" s="120">
        <v>4366</v>
      </c>
      <c r="J126" s="121">
        <f t="shared" si="14"/>
        <v>0.55152807391613368</v>
      </c>
      <c r="K126" s="120">
        <v>2083</v>
      </c>
      <c r="L126" s="121">
        <f t="shared" si="14"/>
        <v>-0.52290426019239578</v>
      </c>
      <c r="M126" s="120"/>
      <c r="N126" s="121"/>
    </row>
    <row r="127" spans="1:15" x14ac:dyDescent="0.25">
      <c r="B127" s="119" t="s">
        <v>89</v>
      </c>
      <c r="C127" s="120">
        <v>271</v>
      </c>
      <c r="D127" s="121">
        <v>-0.87377736376339077</v>
      </c>
      <c r="E127" s="120">
        <v>1015</v>
      </c>
      <c r="F127" s="121">
        <f t="shared" si="14"/>
        <v>2.7453874538745389</v>
      </c>
      <c r="G127" s="120">
        <v>2245</v>
      </c>
      <c r="H127" s="121">
        <f t="shared" si="14"/>
        <v>1.2118226600985222</v>
      </c>
      <c r="I127" s="120">
        <v>4909</v>
      </c>
      <c r="J127" s="121">
        <f t="shared" si="14"/>
        <v>1.1866369710467706</v>
      </c>
      <c r="K127" s="120">
        <v>2363</v>
      </c>
      <c r="L127" s="121">
        <f t="shared" si="14"/>
        <v>-0.51863923405988999</v>
      </c>
      <c r="M127" s="120"/>
      <c r="N127" s="121"/>
    </row>
    <row r="128" spans="1:15" x14ac:dyDescent="0.25">
      <c r="A128" s="125"/>
      <c r="B128" s="119" t="s">
        <v>91</v>
      </c>
      <c r="C128" s="120">
        <v>273</v>
      </c>
      <c r="D128" s="121">
        <v>-0.86811594202898545</v>
      </c>
      <c r="E128" s="120">
        <v>2145</v>
      </c>
      <c r="F128" s="121">
        <f t="shared" si="14"/>
        <v>6.8571428571428568</v>
      </c>
      <c r="G128" s="120">
        <v>2166</v>
      </c>
      <c r="H128" s="121">
        <f t="shared" si="14"/>
        <v>9.7902097902098362E-3</v>
      </c>
      <c r="I128" s="120">
        <v>4936</v>
      </c>
      <c r="J128" s="121">
        <f t="shared" si="14"/>
        <v>1.2788550323176362</v>
      </c>
      <c r="K128" s="120">
        <v>1826</v>
      </c>
      <c r="L128" s="121">
        <f t="shared" si="14"/>
        <v>-0.63006482982171796</v>
      </c>
      <c r="M128" s="120"/>
      <c r="N128" s="121"/>
    </row>
    <row r="129" spans="2:15" x14ac:dyDescent="0.25">
      <c r="B129" s="119" t="s">
        <v>93</v>
      </c>
      <c r="C129" s="120">
        <v>586</v>
      </c>
      <c r="D129" s="121">
        <v>-0.8125399872040947</v>
      </c>
      <c r="E129" s="120">
        <v>2512</v>
      </c>
      <c r="F129" s="121">
        <f t="shared" si="14"/>
        <v>3.2866894197952217</v>
      </c>
      <c r="G129" s="120">
        <v>2705</v>
      </c>
      <c r="H129" s="121">
        <f t="shared" si="14"/>
        <v>7.6831210191082855E-2</v>
      </c>
      <c r="I129" s="120">
        <v>3283</v>
      </c>
      <c r="J129" s="121">
        <f t="shared" si="14"/>
        <v>0.21367837338262485</v>
      </c>
      <c r="K129" s="120">
        <v>2998</v>
      </c>
      <c r="L129" s="121">
        <f t="shared" si="14"/>
        <v>-8.6810843740481314E-2</v>
      </c>
      <c r="M129" s="120"/>
      <c r="N129" s="121"/>
    </row>
    <row r="130" spans="2:15" x14ac:dyDescent="0.25">
      <c r="B130" s="119" t="s">
        <v>95</v>
      </c>
      <c r="C130" s="120">
        <v>669</v>
      </c>
      <c r="D130" s="121">
        <v>-0.81421827270202718</v>
      </c>
      <c r="E130" s="120">
        <v>2281</v>
      </c>
      <c r="F130" s="121">
        <f t="shared" si="14"/>
        <v>2.4095665171898357</v>
      </c>
      <c r="G130" s="120">
        <v>3617</v>
      </c>
      <c r="H130" s="121">
        <f t="shared" si="14"/>
        <v>0.58570802279701883</v>
      </c>
      <c r="I130" s="120">
        <v>3687</v>
      </c>
      <c r="J130" s="121">
        <f t="shared" si="14"/>
        <v>1.9353055017970799E-2</v>
      </c>
      <c r="K130" s="120">
        <v>3685</v>
      </c>
      <c r="L130" s="121">
        <f t="shared" si="14"/>
        <v>-5.4244643341472276E-4</v>
      </c>
      <c r="M130" s="120"/>
      <c r="N130" s="121"/>
    </row>
    <row r="131" spans="2:15" ht="15.75" x14ac:dyDescent="0.25">
      <c r="B131" s="122" t="s">
        <v>32</v>
      </c>
      <c r="C131" s="123">
        <v>11431</v>
      </c>
      <c r="D131" s="124">
        <v>-0.65360606060606052</v>
      </c>
      <c r="E131" s="123">
        <v>11117</v>
      </c>
      <c r="F131" s="124">
        <f t="shared" si="14"/>
        <v>-2.7469162802904346E-2</v>
      </c>
      <c r="G131" s="123">
        <v>33351</v>
      </c>
      <c r="H131" s="124">
        <f t="shared" si="14"/>
        <v>2</v>
      </c>
      <c r="I131" s="123">
        <v>40267</v>
      </c>
      <c r="J131" s="124">
        <f t="shared" si="14"/>
        <v>0.2073700938502594</v>
      </c>
      <c r="K131" s="123">
        <v>36521</v>
      </c>
      <c r="L131" s="124">
        <f t="shared" si="14"/>
        <v>-9.3029031216628977E-2</v>
      </c>
      <c r="M131" s="123">
        <v>18207</v>
      </c>
      <c r="N131" s="124">
        <v>-0.22740388695578373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282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252</v>
      </c>
      <c r="G140" s="118" t="s">
        <v>71</v>
      </c>
      <c r="H140" s="117" t="s">
        <v>252</v>
      </c>
      <c r="I140" s="118" t="s">
        <v>71</v>
      </c>
      <c r="J140" s="117" t="s">
        <v>252</v>
      </c>
      <c r="K140" s="118" t="s">
        <v>71</v>
      </c>
      <c r="L140" s="117" t="s">
        <v>252</v>
      </c>
      <c r="M140" s="118" t="s">
        <v>71</v>
      </c>
      <c r="N140" s="117" t="s">
        <v>277</v>
      </c>
    </row>
    <row r="141" spans="2:15" x14ac:dyDescent="0.25">
      <c r="B141" s="119" t="s">
        <v>73</v>
      </c>
      <c r="C141" s="120">
        <v>4131</v>
      </c>
      <c r="D141" s="121">
        <v>-0.1395542595292647</v>
      </c>
      <c r="E141" s="120">
        <v>492</v>
      </c>
      <c r="F141" s="121">
        <f t="shared" ref="F141:L153" si="16">IFERROR(E141/C141-1,"-")</f>
        <v>-0.8809005083514887</v>
      </c>
      <c r="G141" s="120">
        <v>3311</v>
      </c>
      <c r="H141" s="121">
        <f t="shared" si="16"/>
        <v>5.7296747967479673</v>
      </c>
      <c r="I141" s="120">
        <v>6542</v>
      </c>
      <c r="J141" s="121">
        <f t="shared" si="16"/>
        <v>0.97583811537299914</v>
      </c>
      <c r="K141" s="120">
        <v>6067</v>
      </c>
      <c r="L141" s="121">
        <f t="shared" si="16"/>
        <v>-7.2607765209416031E-2</v>
      </c>
      <c r="M141" s="120">
        <v>6090</v>
      </c>
      <c r="N141" s="121">
        <f t="shared" ref="N141:N147" si="17">IFERROR(M141/K141-1,"-")</f>
        <v>3.791000494478336E-3</v>
      </c>
    </row>
    <row r="142" spans="2:15" x14ac:dyDescent="0.25">
      <c r="B142" s="119" t="s">
        <v>75</v>
      </c>
      <c r="C142" s="120">
        <v>3220</v>
      </c>
      <c r="D142" s="121">
        <v>-1.3480392156862697E-2</v>
      </c>
      <c r="E142" s="120">
        <v>621</v>
      </c>
      <c r="F142" s="121">
        <f t="shared" si="16"/>
        <v>-0.80714285714285716</v>
      </c>
      <c r="G142" s="120">
        <v>2826</v>
      </c>
      <c r="H142" s="121">
        <f t="shared" si="16"/>
        <v>3.5507246376811592</v>
      </c>
      <c r="I142" s="120">
        <v>4664</v>
      </c>
      <c r="J142" s="121">
        <f t="shared" si="16"/>
        <v>0.65038924274593057</v>
      </c>
      <c r="K142" s="120">
        <v>4561</v>
      </c>
      <c r="L142" s="121">
        <f t="shared" si="16"/>
        <v>-2.2084048027444236E-2</v>
      </c>
      <c r="M142" s="120">
        <v>4794</v>
      </c>
      <c r="N142" s="121">
        <f t="shared" si="17"/>
        <v>5.1085288313966304E-2</v>
      </c>
    </row>
    <row r="143" spans="2:15" x14ac:dyDescent="0.25">
      <c r="B143" s="119" t="s">
        <v>77</v>
      </c>
      <c r="C143" s="120">
        <v>1575</v>
      </c>
      <c r="D143" s="121">
        <v>-0.56322795341098164</v>
      </c>
      <c r="E143" s="120">
        <v>979</v>
      </c>
      <c r="F143" s="121">
        <f t="shared" si="16"/>
        <v>-0.37841269841269842</v>
      </c>
      <c r="G143" s="120">
        <v>3699</v>
      </c>
      <c r="H143" s="121">
        <f t="shared" si="16"/>
        <v>2.7783452502553625</v>
      </c>
      <c r="I143" s="120">
        <v>5403</v>
      </c>
      <c r="J143" s="121">
        <f t="shared" si="16"/>
        <v>0.46066504460665048</v>
      </c>
      <c r="K143" s="120">
        <v>5795</v>
      </c>
      <c r="L143" s="121">
        <f t="shared" si="16"/>
        <v>7.2552285767166325E-2</v>
      </c>
      <c r="M143" s="120">
        <v>4786</v>
      </c>
      <c r="N143" s="121">
        <f t="shared" si="17"/>
        <v>-0.17411561691113031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1047</v>
      </c>
      <c r="F144" s="121" t="str">
        <f t="shared" si="16"/>
        <v>-</v>
      </c>
      <c r="G144" s="120">
        <v>3126</v>
      </c>
      <c r="H144" s="121">
        <f t="shared" si="16"/>
        <v>1.9856733524355299</v>
      </c>
      <c r="I144" s="120">
        <v>3248</v>
      </c>
      <c r="J144" s="121">
        <f t="shared" si="16"/>
        <v>3.902751119641712E-2</v>
      </c>
      <c r="K144" s="120">
        <v>3013</v>
      </c>
      <c r="L144" s="121">
        <f t="shared" si="16"/>
        <v>-7.2352216748768461E-2</v>
      </c>
      <c r="M144" s="120">
        <v>3430</v>
      </c>
      <c r="N144" s="121">
        <f t="shared" si="17"/>
        <v>0.13840026551609697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704</v>
      </c>
      <c r="F145" s="121" t="str">
        <f t="shared" si="16"/>
        <v>-</v>
      </c>
      <c r="G145" s="120">
        <v>1982</v>
      </c>
      <c r="H145" s="121">
        <f t="shared" si="16"/>
        <v>1.8153409090909092</v>
      </c>
      <c r="I145" s="120">
        <v>1617</v>
      </c>
      <c r="J145" s="121">
        <f t="shared" si="16"/>
        <v>-0.18415741675075681</v>
      </c>
      <c r="K145" s="120">
        <v>1644</v>
      </c>
      <c r="L145" s="121">
        <f t="shared" si="16"/>
        <v>1.6697588126159513E-2</v>
      </c>
      <c r="M145" s="120">
        <v>1465</v>
      </c>
      <c r="N145" s="121">
        <f t="shared" si="17"/>
        <v>-0.10888077858880774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1002</v>
      </c>
      <c r="F146" s="121" t="str">
        <f t="shared" si="16"/>
        <v>-</v>
      </c>
      <c r="G146" s="120">
        <v>1123</v>
      </c>
      <c r="H146" s="121">
        <f t="shared" si="16"/>
        <v>0.12075848303393211</v>
      </c>
      <c r="I146" s="120">
        <v>1064</v>
      </c>
      <c r="J146" s="121">
        <f t="shared" si="16"/>
        <v>-5.2537845057880728E-2</v>
      </c>
      <c r="K146" s="120">
        <v>1312</v>
      </c>
      <c r="L146" s="121">
        <f t="shared" si="16"/>
        <v>0.23308270676691722</v>
      </c>
      <c r="M146" s="120">
        <v>1070</v>
      </c>
      <c r="N146" s="121">
        <f t="shared" si="17"/>
        <v>-0.18445121951219512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1279</v>
      </c>
      <c r="F147" s="121" t="str">
        <f t="shared" si="16"/>
        <v>-</v>
      </c>
      <c r="G147" s="120">
        <v>2041</v>
      </c>
      <c r="H147" s="121">
        <f t="shared" si="16"/>
        <v>0.59577795152462865</v>
      </c>
      <c r="I147" s="120">
        <v>1913</v>
      </c>
      <c r="J147" s="121">
        <f t="shared" si="16"/>
        <v>-6.2714355707986336E-2</v>
      </c>
      <c r="K147" s="120">
        <v>1547</v>
      </c>
      <c r="L147" s="121">
        <f t="shared" si="16"/>
        <v>-0.19132253005750133</v>
      </c>
      <c r="M147" s="120">
        <v>1778</v>
      </c>
      <c r="N147" s="121">
        <f t="shared" si="17"/>
        <v>0.14932126696832571</v>
      </c>
    </row>
    <row r="148" spans="1:15" x14ac:dyDescent="0.25">
      <c r="B148" s="119" t="s">
        <v>87</v>
      </c>
      <c r="C148" s="120">
        <v>423</v>
      </c>
      <c r="D148" s="121">
        <v>-0.77818563188253798</v>
      </c>
      <c r="E148" s="120">
        <v>1631</v>
      </c>
      <c r="F148" s="121">
        <f t="shared" si="16"/>
        <v>2.855791962174941</v>
      </c>
      <c r="G148" s="120">
        <v>1858</v>
      </c>
      <c r="H148" s="121">
        <f t="shared" si="16"/>
        <v>0.13917841814837528</v>
      </c>
      <c r="I148" s="120">
        <v>2985</v>
      </c>
      <c r="J148" s="121">
        <f t="shared" si="16"/>
        <v>0.60656620021528518</v>
      </c>
      <c r="K148" s="120">
        <v>2860</v>
      </c>
      <c r="L148" s="121">
        <f t="shared" si="16"/>
        <v>-4.1876046901172526E-2</v>
      </c>
      <c r="M148" s="120"/>
      <c r="N148" s="121"/>
    </row>
    <row r="149" spans="1:15" x14ac:dyDescent="0.25">
      <c r="B149" s="119" t="s">
        <v>89</v>
      </c>
      <c r="C149" s="120">
        <v>265</v>
      </c>
      <c r="D149" s="121">
        <v>-0.82392026578073096</v>
      </c>
      <c r="E149" s="120">
        <v>1556</v>
      </c>
      <c r="F149" s="121">
        <f t="shared" si="16"/>
        <v>4.8716981132075468</v>
      </c>
      <c r="G149" s="120">
        <v>1872</v>
      </c>
      <c r="H149" s="121">
        <f t="shared" si="16"/>
        <v>0.20308483290488422</v>
      </c>
      <c r="I149" s="120">
        <v>2184</v>
      </c>
      <c r="J149" s="121">
        <f t="shared" si="16"/>
        <v>0.16666666666666674</v>
      </c>
      <c r="K149" s="120">
        <v>2212</v>
      </c>
      <c r="L149" s="121">
        <f t="shared" si="16"/>
        <v>1.2820512820512775E-2</v>
      </c>
      <c r="M149" s="120"/>
      <c r="N149" s="121"/>
    </row>
    <row r="150" spans="1:15" x14ac:dyDescent="0.25">
      <c r="A150" s="125"/>
      <c r="B150" s="119" t="s">
        <v>91</v>
      </c>
      <c r="C150" s="120">
        <v>260</v>
      </c>
      <c r="D150" s="121">
        <v>-0.8940936863543788</v>
      </c>
      <c r="E150" s="120">
        <v>3109</v>
      </c>
      <c r="F150" s="121">
        <f t="shared" si="16"/>
        <v>10.957692307692307</v>
      </c>
      <c r="G150" s="120">
        <v>2874</v>
      </c>
      <c r="H150" s="121">
        <f t="shared" si="16"/>
        <v>-7.5587005467996127E-2</v>
      </c>
      <c r="I150" s="120">
        <v>3162</v>
      </c>
      <c r="J150" s="121">
        <f t="shared" si="16"/>
        <v>0.10020876826722347</v>
      </c>
      <c r="K150" s="120">
        <v>3189</v>
      </c>
      <c r="L150" s="121">
        <f t="shared" si="16"/>
        <v>8.5388994307400434E-3</v>
      </c>
      <c r="M150" s="120"/>
      <c r="N150" s="121"/>
    </row>
    <row r="151" spans="1:15" x14ac:dyDescent="0.25">
      <c r="B151" s="119" t="s">
        <v>93</v>
      </c>
      <c r="C151" s="120">
        <v>688</v>
      </c>
      <c r="D151" s="121">
        <v>-0.80167195157105797</v>
      </c>
      <c r="E151" s="120">
        <v>4992</v>
      </c>
      <c r="F151" s="121">
        <f t="shared" si="16"/>
        <v>6.2558139534883717</v>
      </c>
      <c r="G151" s="120">
        <v>4788</v>
      </c>
      <c r="H151" s="121">
        <f t="shared" si="16"/>
        <v>-4.0865384615384581E-2</v>
      </c>
      <c r="I151" s="120">
        <v>4616</v>
      </c>
      <c r="J151" s="121">
        <f t="shared" si="16"/>
        <v>-3.5923141186299135E-2</v>
      </c>
      <c r="K151" s="120">
        <v>4412</v>
      </c>
      <c r="L151" s="121">
        <f t="shared" si="16"/>
        <v>-4.4194107452339648E-2</v>
      </c>
      <c r="M151" s="120"/>
      <c r="N151" s="121"/>
    </row>
    <row r="152" spans="1:15" x14ac:dyDescent="0.25">
      <c r="B152" s="119" t="s">
        <v>95</v>
      </c>
      <c r="C152" s="120">
        <v>611</v>
      </c>
      <c r="D152" s="121">
        <v>-0.83848797250859108</v>
      </c>
      <c r="E152" s="120">
        <v>6016</v>
      </c>
      <c r="F152" s="121">
        <f t="shared" si="16"/>
        <v>8.8461538461538467</v>
      </c>
      <c r="G152" s="120">
        <v>5291</v>
      </c>
      <c r="H152" s="121">
        <f t="shared" si="16"/>
        <v>-0.12051196808510634</v>
      </c>
      <c r="I152" s="120">
        <v>6047</v>
      </c>
      <c r="J152" s="121">
        <f t="shared" si="16"/>
        <v>0.14288414288414297</v>
      </c>
      <c r="K152" s="120">
        <v>5549</v>
      </c>
      <c r="L152" s="121">
        <f t="shared" si="16"/>
        <v>-8.2354886720687914E-2</v>
      </c>
      <c r="M152" s="120"/>
      <c r="N152" s="121"/>
    </row>
    <row r="153" spans="1:15" ht="15.75" x14ac:dyDescent="0.25">
      <c r="B153" s="122" t="s">
        <v>32</v>
      </c>
      <c r="C153" s="123">
        <v>11548</v>
      </c>
      <c r="D153" s="124">
        <v>-0.62585452778227768</v>
      </c>
      <c r="E153" s="123">
        <v>23428</v>
      </c>
      <c r="F153" s="124">
        <f t="shared" si="16"/>
        <v>1.028749567024593</v>
      </c>
      <c r="G153" s="123">
        <v>34791</v>
      </c>
      <c r="H153" s="124">
        <f t="shared" si="16"/>
        <v>0.48501792726651871</v>
      </c>
      <c r="I153" s="123">
        <v>43445</v>
      </c>
      <c r="J153" s="124">
        <f t="shared" si="16"/>
        <v>0.24874249087407674</v>
      </c>
      <c r="K153" s="123">
        <v>42161</v>
      </c>
      <c r="L153" s="124">
        <f t="shared" si="16"/>
        <v>-2.9554609276096211E-2</v>
      </c>
      <c r="M153" s="123">
        <v>23413</v>
      </c>
      <c r="N153" s="124">
        <v>-2.1972513471740673E-2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283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252</v>
      </c>
      <c r="G162" s="118" t="s">
        <v>71</v>
      </c>
      <c r="H162" s="117" t="s">
        <v>252</v>
      </c>
      <c r="I162" s="118" t="s">
        <v>71</v>
      </c>
      <c r="J162" s="117" t="s">
        <v>252</v>
      </c>
      <c r="K162" s="118" t="s">
        <v>71</v>
      </c>
      <c r="L162" s="117" t="s">
        <v>252</v>
      </c>
      <c r="M162" s="118" t="s">
        <v>71</v>
      </c>
      <c r="N162" s="117" t="s">
        <v>277</v>
      </c>
    </row>
    <row r="163" spans="2:14" x14ac:dyDescent="0.25">
      <c r="B163" s="119" t="s">
        <v>73</v>
      </c>
      <c r="C163" s="120">
        <v>1856</v>
      </c>
      <c r="D163" s="121">
        <v>2.598120508568269E-2</v>
      </c>
      <c r="E163" s="120">
        <v>580</v>
      </c>
      <c r="F163" s="121">
        <f t="shared" ref="F163:L175" si="18">IFERROR(E163/C163-1,"-")</f>
        <v>-0.6875</v>
      </c>
      <c r="G163" s="120">
        <v>1697</v>
      </c>
      <c r="H163" s="121">
        <f t="shared" si="18"/>
        <v>1.9258620689655173</v>
      </c>
      <c r="I163" s="120">
        <v>3344</v>
      </c>
      <c r="J163" s="121">
        <f t="shared" si="18"/>
        <v>0.97053624042427811</v>
      </c>
      <c r="K163" s="120">
        <v>2895</v>
      </c>
      <c r="L163" s="121">
        <f t="shared" si="18"/>
        <v>-0.13427033492822971</v>
      </c>
      <c r="M163" s="120">
        <v>2278</v>
      </c>
      <c r="N163" s="121">
        <f t="shared" ref="N163:N169" si="19">IFERROR(M163/K163-1,"-")</f>
        <v>-0.21312607944732298</v>
      </c>
    </row>
    <row r="164" spans="2:14" x14ac:dyDescent="0.25">
      <c r="B164" s="119" t="s">
        <v>75</v>
      </c>
      <c r="C164" s="120">
        <v>2151</v>
      </c>
      <c r="D164" s="121">
        <v>-2.7576853526220635E-2</v>
      </c>
      <c r="E164" s="120">
        <v>656</v>
      </c>
      <c r="F164" s="121">
        <f t="shared" si="18"/>
        <v>-0.69502556950255689</v>
      </c>
      <c r="G164" s="120">
        <v>2208</v>
      </c>
      <c r="H164" s="121">
        <f t="shared" si="18"/>
        <v>2.3658536585365852</v>
      </c>
      <c r="I164" s="120">
        <v>2356</v>
      </c>
      <c r="J164" s="121">
        <f t="shared" si="18"/>
        <v>6.7028985507246341E-2</v>
      </c>
      <c r="K164" s="120">
        <v>2461</v>
      </c>
      <c r="L164" s="121">
        <f t="shared" si="18"/>
        <v>4.4567062818336112E-2</v>
      </c>
      <c r="M164" s="120">
        <v>2576</v>
      </c>
      <c r="N164" s="121">
        <f t="shared" si="19"/>
        <v>4.6728971962616717E-2</v>
      </c>
    </row>
    <row r="165" spans="2:14" x14ac:dyDescent="0.25">
      <c r="B165" s="119" t="s">
        <v>77</v>
      </c>
      <c r="C165" s="120">
        <v>911</v>
      </c>
      <c r="D165" s="121">
        <v>-0.44921402660217657</v>
      </c>
      <c r="E165" s="120">
        <v>1078</v>
      </c>
      <c r="F165" s="121">
        <f t="shared" si="18"/>
        <v>0.1833150384193194</v>
      </c>
      <c r="G165" s="120">
        <v>2855</v>
      </c>
      <c r="H165" s="121">
        <f t="shared" si="18"/>
        <v>1.6484230055658626</v>
      </c>
      <c r="I165" s="120">
        <v>2785</v>
      </c>
      <c r="J165" s="121">
        <f t="shared" si="18"/>
        <v>-2.4518388791593737E-2</v>
      </c>
      <c r="K165" s="120">
        <v>2820</v>
      </c>
      <c r="L165" s="121">
        <f t="shared" si="18"/>
        <v>1.2567324955116588E-2</v>
      </c>
      <c r="M165" s="120">
        <v>1872</v>
      </c>
      <c r="N165" s="121">
        <f t="shared" si="19"/>
        <v>-0.33617021276595749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1370</v>
      </c>
      <c r="F166" s="121" t="str">
        <f t="shared" si="18"/>
        <v>-</v>
      </c>
      <c r="G166" s="120">
        <v>1982</v>
      </c>
      <c r="H166" s="121">
        <f t="shared" si="18"/>
        <v>0.44671532846715323</v>
      </c>
      <c r="I166" s="120">
        <v>1759</v>
      </c>
      <c r="J166" s="121">
        <f t="shared" si="18"/>
        <v>-0.11251261352169528</v>
      </c>
      <c r="K166" s="120">
        <v>1879</v>
      </c>
      <c r="L166" s="121">
        <f t="shared" si="18"/>
        <v>6.8220579874928911E-2</v>
      </c>
      <c r="M166" s="120">
        <v>1696</v>
      </c>
      <c r="N166" s="121">
        <f t="shared" si="19"/>
        <v>-9.739222990952634E-2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2061</v>
      </c>
      <c r="F167" s="121" t="str">
        <f t="shared" si="18"/>
        <v>-</v>
      </c>
      <c r="G167" s="120">
        <v>1622</v>
      </c>
      <c r="H167" s="121">
        <f t="shared" si="18"/>
        <v>-0.21300339640950994</v>
      </c>
      <c r="I167" s="120">
        <v>2014</v>
      </c>
      <c r="J167" s="121">
        <f t="shared" si="18"/>
        <v>0.24167694204685564</v>
      </c>
      <c r="K167" s="120">
        <v>1952</v>
      </c>
      <c r="L167" s="121">
        <f t="shared" si="18"/>
        <v>-3.0784508440913627E-2</v>
      </c>
      <c r="M167" s="120">
        <v>1563</v>
      </c>
      <c r="N167" s="121">
        <f t="shared" si="19"/>
        <v>-0.19928278688524592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1029</v>
      </c>
      <c r="F168" s="121" t="str">
        <f t="shared" si="18"/>
        <v>-</v>
      </c>
      <c r="G168" s="120">
        <v>1049</v>
      </c>
      <c r="H168" s="121">
        <f t="shared" si="18"/>
        <v>1.9436345966958202E-2</v>
      </c>
      <c r="I168" s="120">
        <v>1678</v>
      </c>
      <c r="J168" s="121">
        <f t="shared" si="18"/>
        <v>0.59961868446139177</v>
      </c>
      <c r="K168" s="120">
        <v>905</v>
      </c>
      <c r="L168" s="121">
        <f t="shared" si="18"/>
        <v>-0.46066746126340885</v>
      </c>
      <c r="M168" s="120">
        <v>923</v>
      </c>
      <c r="N168" s="121">
        <f t="shared" si="19"/>
        <v>1.9889502762430844E-2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1461</v>
      </c>
      <c r="F169" s="121" t="str">
        <f t="shared" si="18"/>
        <v>-</v>
      </c>
      <c r="G169" s="120">
        <v>1231</v>
      </c>
      <c r="H169" s="121">
        <f t="shared" si="18"/>
        <v>-0.15742642026009579</v>
      </c>
      <c r="I169" s="120">
        <v>1543</v>
      </c>
      <c r="J169" s="121">
        <f t="shared" si="18"/>
        <v>0.25345247766043877</v>
      </c>
      <c r="K169" s="120">
        <v>1293</v>
      </c>
      <c r="L169" s="121">
        <f t="shared" si="18"/>
        <v>-0.1620220349967596</v>
      </c>
      <c r="M169" s="120">
        <v>2132</v>
      </c>
      <c r="N169" s="121">
        <f t="shared" si="19"/>
        <v>0.64887857695282292</v>
      </c>
    </row>
    <row r="170" spans="2:14" x14ac:dyDescent="0.25">
      <c r="B170" s="119" t="s">
        <v>87</v>
      </c>
      <c r="C170" s="120">
        <v>432</v>
      </c>
      <c r="D170" s="121">
        <v>-0.80336822940373231</v>
      </c>
      <c r="E170" s="120">
        <v>2603</v>
      </c>
      <c r="F170" s="121">
        <f t="shared" si="18"/>
        <v>5.0254629629629628</v>
      </c>
      <c r="G170" s="120">
        <v>2883</v>
      </c>
      <c r="H170" s="121">
        <f t="shared" si="18"/>
        <v>0.10756819054936617</v>
      </c>
      <c r="I170" s="120">
        <v>3093</v>
      </c>
      <c r="J170" s="121">
        <f t="shared" si="18"/>
        <v>7.2840790842872094E-2</v>
      </c>
      <c r="K170" s="120">
        <v>3962</v>
      </c>
      <c r="L170" s="121">
        <f t="shared" si="18"/>
        <v>0.28095699967668919</v>
      </c>
      <c r="M170" s="120"/>
      <c r="N170" s="121"/>
    </row>
    <row r="171" spans="2:14" x14ac:dyDescent="0.25">
      <c r="B171" s="119" t="s">
        <v>89</v>
      </c>
      <c r="C171" s="120">
        <v>212</v>
      </c>
      <c r="D171" s="121">
        <v>-0.87536743092298652</v>
      </c>
      <c r="E171" s="120">
        <v>1484</v>
      </c>
      <c r="F171" s="121">
        <f t="shared" si="18"/>
        <v>6</v>
      </c>
      <c r="G171" s="120">
        <v>1536</v>
      </c>
      <c r="H171" s="121">
        <f t="shared" si="18"/>
        <v>3.5040431266846417E-2</v>
      </c>
      <c r="I171" s="120">
        <v>1358</v>
      </c>
      <c r="J171" s="121">
        <f t="shared" si="18"/>
        <v>-0.11588541666666663</v>
      </c>
      <c r="K171" s="120">
        <v>2078</v>
      </c>
      <c r="L171" s="121">
        <f t="shared" si="18"/>
        <v>0.53019145802650947</v>
      </c>
      <c r="M171" s="120"/>
      <c r="N171" s="121"/>
    </row>
    <row r="172" spans="2:14" x14ac:dyDescent="0.25">
      <c r="B172" s="119" t="s">
        <v>91</v>
      </c>
      <c r="C172" s="120">
        <v>349</v>
      </c>
      <c r="D172" s="121">
        <v>-0.79919447640966634</v>
      </c>
      <c r="E172" s="120">
        <v>1609</v>
      </c>
      <c r="F172" s="121">
        <f t="shared" si="18"/>
        <v>3.6103151862464182</v>
      </c>
      <c r="G172" s="120">
        <v>1751</v>
      </c>
      <c r="H172" s="121">
        <f t="shared" si="18"/>
        <v>8.8253573648228612E-2</v>
      </c>
      <c r="I172" s="120">
        <v>1685</v>
      </c>
      <c r="J172" s="121">
        <f t="shared" si="18"/>
        <v>-3.7692747001713323E-2</v>
      </c>
      <c r="K172" s="120">
        <v>1740</v>
      </c>
      <c r="L172" s="121">
        <f t="shared" si="18"/>
        <v>3.2640949554896048E-2</v>
      </c>
      <c r="M172" s="120"/>
      <c r="N172" s="121"/>
    </row>
    <row r="173" spans="2:14" x14ac:dyDescent="0.25">
      <c r="B173" s="119" t="s">
        <v>93</v>
      </c>
      <c r="C173" s="120">
        <v>204</v>
      </c>
      <c r="D173" s="121">
        <v>-0.88565022421524664</v>
      </c>
      <c r="E173" s="120">
        <v>2197</v>
      </c>
      <c r="F173" s="121">
        <f t="shared" si="18"/>
        <v>9.7696078431372548</v>
      </c>
      <c r="G173" s="120">
        <v>2465</v>
      </c>
      <c r="H173" s="121">
        <f t="shared" si="18"/>
        <v>0.12198452435138818</v>
      </c>
      <c r="I173" s="120">
        <v>2852</v>
      </c>
      <c r="J173" s="121">
        <f t="shared" si="18"/>
        <v>0.15699797160243412</v>
      </c>
      <c r="K173" s="120">
        <v>2022</v>
      </c>
      <c r="L173" s="121">
        <f t="shared" si="18"/>
        <v>-0.29102384291725103</v>
      </c>
      <c r="M173" s="120"/>
      <c r="N173" s="121"/>
    </row>
    <row r="174" spans="2:14" x14ac:dyDescent="0.25">
      <c r="B174" s="119" t="s">
        <v>95</v>
      </c>
      <c r="C174" s="120">
        <v>597</v>
      </c>
      <c r="D174" s="121">
        <v>-0.68857589984350542</v>
      </c>
      <c r="E174" s="120">
        <v>2122</v>
      </c>
      <c r="F174" s="121">
        <f t="shared" si="18"/>
        <v>2.5544388609715245</v>
      </c>
      <c r="G174" s="120">
        <v>2595</v>
      </c>
      <c r="H174" s="121">
        <f t="shared" si="18"/>
        <v>0.2229029217719134</v>
      </c>
      <c r="I174" s="120">
        <v>2270</v>
      </c>
      <c r="J174" s="121">
        <f t="shared" si="18"/>
        <v>-0.12524084778420042</v>
      </c>
      <c r="K174" s="120">
        <v>2368</v>
      </c>
      <c r="L174" s="121">
        <f t="shared" si="18"/>
        <v>4.3171806167400906E-2</v>
      </c>
      <c r="M174" s="120"/>
      <c r="N174" s="121"/>
    </row>
    <row r="175" spans="2:14" ht="15.75" x14ac:dyDescent="0.25">
      <c r="B175" s="122" t="s">
        <v>32</v>
      </c>
      <c r="C175" s="123">
        <v>7014</v>
      </c>
      <c r="D175" s="124">
        <v>-0.6546528803545052</v>
      </c>
      <c r="E175" s="123">
        <v>18250</v>
      </c>
      <c r="F175" s="124">
        <f t="shared" si="18"/>
        <v>1.6019389791844882</v>
      </c>
      <c r="G175" s="123">
        <v>23874</v>
      </c>
      <c r="H175" s="124">
        <f t="shared" si="18"/>
        <v>0.30816438356164388</v>
      </c>
      <c r="I175" s="123">
        <v>26737</v>
      </c>
      <c r="J175" s="124">
        <f t="shared" si="18"/>
        <v>0.11992125324620928</v>
      </c>
      <c r="K175" s="123">
        <v>26375</v>
      </c>
      <c r="L175" s="124">
        <f t="shared" si="18"/>
        <v>-1.3539290122302372E-2</v>
      </c>
      <c r="M175" s="123">
        <v>13040</v>
      </c>
      <c r="N175" s="124">
        <v>-8.2013375571981739E-2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284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252</v>
      </c>
      <c r="G184" s="118" t="s">
        <v>71</v>
      </c>
      <c r="H184" s="117" t="s">
        <v>252</v>
      </c>
      <c r="I184" s="118" t="s">
        <v>71</v>
      </c>
      <c r="J184" s="117" t="s">
        <v>252</v>
      </c>
      <c r="K184" s="118" t="s">
        <v>71</v>
      </c>
      <c r="L184" s="117" t="s">
        <v>252</v>
      </c>
      <c r="M184" s="118" t="s">
        <v>71</v>
      </c>
      <c r="N184" s="117" t="s">
        <v>277</v>
      </c>
    </row>
    <row r="185" spans="1:15" x14ac:dyDescent="0.25">
      <c r="A185" s="125"/>
      <c r="B185" s="119" t="s">
        <v>73</v>
      </c>
      <c r="C185" s="120">
        <v>529</v>
      </c>
      <c r="D185" s="121">
        <v>0.63777089783281737</v>
      </c>
      <c r="E185" s="120">
        <v>69</v>
      </c>
      <c r="F185" s="121">
        <f t="shared" ref="F185:L197" si="20">IFERROR(E185/C185-1,"-")</f>
        <v>-0.86956521739130432</v>
      </c>
      <c r="G185" s="120">
        <v>413</v>
      </c>
      <c r="H185" s="121">
        <f t="shared" si="20"/>
        <v>4.9855072463768115</v>
      </c>
      <c r="I185" s="120">
        <v>618</v>
      </c>
      <c r="J185" s="121">
        <f t="shared" si="20"/>
        <v>0.49636803874092017</v>
      </c>
      <c r="K185" s="120">
        <v>796</v>
      </c>
      <c r="L185" s="121">
        <f t="shared" si="20"/>
        <v>0.28802588996763756</v>
      </c>
      <c r="M185" s="120">
        <v>915</v>
      </c>
      <c r="N185" s="121">
        <f t="shared" ref="N185:N191" si="21">IFERROR(M185/K185-1,"-")</f>
        <v>0.14949748743718594</v>
      </c>
    </row>
    <row r="186" spans="1:15" x14ac:dyDescent="0.25">
      <c r="B186" s="119" t="s">
        <v>75</v>
      </c>
      <c r="C186" s="120">
        <v>333</v>
      </c>
      <c r="D186" s="121">
        <v>-6.4606741573033699E-2</v>
      </c>
      <c r="E186" s="120">
        <v>84</v>
      </c>
      <c r="F186" s="121">
        <f t="shared" si="20"/>
        <v>-0.74774774774774777</v>
      </c>
      <c r="G186" s="120">
        <v>507</v>
      </c>
      <c r="H186" s="121">
        <f t="shared" si="20"/>
        <v>5.0357142857142856</v>
      </c>
      <c r="I186" s="120">
        <v>515</v>
      </c>
      <c r="J186" s="121">
        <f t="shared" si="20"/>
        <v>1.5779092702169706E-2</v>
      </c>
      <c r="K186" s="120">
        <v>580</v>
      </c>
      <c r="L186" s="121">
        <f t="shared" si="20"/>
        <v>0.12621359223300965</v>
      </c>
      <c r="M186" s="120">
        <v>590</v>
      </c>
      <c r="N186" s="121">
        <f t="shared" si="21"/>
        <v>1.7241379310344751E-2</v>
      </c>
    </row>
    <row r="187" spans="1:15" x14ac:dyDescent="0.25">
      <c r="B187" s="119" t="s">
        <v>77</v>
      </c>
      <c r="C187" s="120">
        <v>258</v>
      </c>
      <c r="D187" s="121">
        <v>-0.38717339667458428</v>
      </c>
      <c r="E187" s="120">
        <v>53</v>
      </c>
      <c r="F187" s="121">
        <f t="shared" si="20"/>
        <v>-0.79457364341085268</v>
      </c>
      <c r="G187" s="120">
        <v>494</v>
      </c>
      <c r="H187" s="121">
        <f t="shared" si="20"/>
        <v>8.3207547169811313</v>
      </c>
      <c r="I187" s="120">
        <v>852</v>
      </c>
      <c r="J187" s="121">
        <f t="shared" si="20"/>
        <v>0.72469635627530371</v>
      </c>
      <c r="K187" s="120">
        <v>529</v>
      </c>
      <c r="L187" s="121">
        <f t="shared" si="20"/>
        <v>-0.37910798122065725</v>
      </c>
      <c r="M187" s="120">
        <v>411</v>
      </c>
      <c r="N187" s="121">
        <f t="shared" si="21"/>
        <v>-0.22306238185255201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56</v>
      </c>
      <c r="F188" s="121" t="str">
        <f t="shared" si="20"/>
        <v>-</v>
      </c>
      <c r="G188" s="120">
        <v>320</v>
      </c>
      <c r="H188" s="121">
        <f t="shared" si="20"/>
        <v>4.7142857142857144</v>
      </c>
      <c r="I188" s="120">
        <v>425</v>
      </c>
      <c r="J188" s="121">
        <f t="shared" si="20"/>
        <v>0.328125</v>
      </c>
      <c r="K188" s="120">
        <v>432</v>
      </c>
      <c r="L188" s="121">
        <f t="shared" si="20"/>
        <v>1.6470588235294015E-2</v>
      </c>
      <c r="M188" s="120">
        <v>296</v>
      </c>
      <c r="N188" s="121">
        <f t="shared" si="21"/>
        <v>-0.31481481481481477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221</v>
      </c>
      <c r="F189" s="121" t="str">
        <f t="shared" si="20"/>
        <v>-</v>
      </c>
      <c r="G189" s="120">
        <v>325</v>
      </c>
      <c r="H189" s="121">
        <f t="shared" si="20"/>
        <v>0.47058823529411775</v>
      </c>
      <c r="I189" s="120">
        <v>258</v>
      </c>
      <c r="J189" s="121">
        <f t="shared" si="20"/>
        <v>-0.20615384615384613</v>
      </c>
      <c r="K189" s="120">
        <v>367</v>
      </c>
      <c r="L189" s="121">
        <f t="shared" si="20"/>
        <v>0.42248062015503884</v>
      </c>
      <c r="M189" s="120">
        <v>397</v>
      </c>
      <c r="N189" s="121">
        <f t="shared" si="21"/>
        <v>8.1743869209809361E-2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160</v>
      </c>
      <c r="F190" s="121" t="str">
        <f t="shared" si="20"/>
        <v>-</v>
      </c>
      <c r="G190" s="120">
        <v>268</v>
      </c>
      <c r="H190" s="121">
        <f t="shared" si="20"/>
        <v>0.67500000000000004</v>
      </c>
      <c r="I190" s="120">
        <v>221</v>
      </c>
      <c r="J190" s="121">
        <f t="shared" si="20"/>
        <v>-0.17537313432835822</v>
      </c>
      <c r="K190" s="120">
        <v>272</v>
      </c>
      <c r="L190" s="121">
        <f t="shared" si="20"/>
        <v>0.23076923076923084</v>
      </c>
      <c r="M190" s="120">
        <v>281</v>
      </c>
      <c r="N190" s="121">
        <f t="shared" si="21"/>
        <v>3.3088235294117752E-2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213</v>
      </c>
      <c r="F191" s="121" t="str">
        <f t="shared" si="20"/>
        <v>-</v>
      </c>
      <c r="G191" s="120">
        <v>406</v>
      </c>
      <c r="H191" s="121">
        <f t="shared" si="20"/>
        <v>0.9061032863849765</v>
      </c>
      <c r="I191" s="120">
        <v>344</v>
      </c>
      <c r="J191" s="121">
        <f t="shared" si="20"/>
        <v>-0.15270935960591137</v>
      </c>
      <c r="K191" s="120">
        <v>325</v>
      </c>
      <c r="L191" s="121">
        <f t="shared" si="20"/>
        <v>-5.5232558139534871E-2</v>
      </c>
      <c r="M191" s="120">
        <v>634</v>
      </c>
      <c r="N191" s="121">
        <f t="shared" si="21"/>
        <v>0.95076923076923081</v>
      </c>
    </row>
    <row r="192" spans="1:15" x14ac:dyDescent="0.25">
      <c r="B192" s="119" t="s">
        <v>87</v>
      </c>
      <c r="C192" s="120">
        <v>126</v>
      </c>
      <c r="D192" s="121">
        <v>-0.44247787610619471</v>
      </c>
      <c r="E192" s="120">
        <v>289</v>
      </c>
      <c r="F192" s="121">
        <f t="shared" si="20"/>
        <v>1.2936507936507935</v>
      </c>
      <c r="G192" s="120">
        <v>450</v>
      </c>
      <c r="H192" s="121">
        <f t="shared" si="20"/>
        <v>0.55709342560553643</v>
      </c>
      <c r="I192" s="120">
        <v>416</v>
      </c>
      <c r="J192" s="121">
        <f t="shared" si="20"/>
        <v>-7.5555555555555598E-2</v>
      </c>
      <c r="K192" s="120">
        <v>463</v>
      </c>
      <c r="L192" s="121">
        <f t="shared" si="20"/>
        <v>0.11298076923076916</v>
      </c>
      <c r="M192" s="120"/>
      <c r="N192" s="121"/>
    </row>
    <row r="193" spans="2:15" x14ac:dyDescent="0.25">
      <c r="B193" s="119" t="s">
        <v>89</v>
      </c>
      <c r="C193" s="120">
        <v>140</v>
      </c>
      <c r="D193" s="121">
        <v>-0.57317073170731714</v>
      </c>
      <c r="E193" s="120">
        <v>260</v>
      </c>
      <c r="F193" s="121">
        <f t="shared" si="20"/>
        <v>0.85714285714285721</v>
      </c>
      <c r="G193" s="120">
        <v>243</v>
      </c>
      <c r="H193" s="121">
        <f t="shared" si="20"/>
        <v>-6.5384615384615374E-2</v>
      </c>
      <c r="I193" s="120">
        <v>288</v>
      </c>
      <c r="J193" s="121">
        <f t="shared" si="20"/>
        <v>0.18518518518518512</v>
      </c>
      <c r="K193" s="120">
        <v>439</v>
      </c>
      <c r="L193" s="121">
        <f t="shared" si="20"/>
        <v>0.52430555555555558</v>
      </c>
      <c r="M193" s="120"/>
      <c r="N193" s="121"/>
    </row>
    <row r="194" spans="2:15" x14ac:dyDescent="0.25">
      <c r="B194" s="119" t="s">
        <v>91</v>
      </c>
      <c r="C194" s="120">
        <v>131</v>
      </c>
      <c r="D194" s="121">
        <v>-0.54035087719298247</v>
      </c>
      <c r="E194" s="120">
        <v>411</v>
      </c>
      <c r="F194" s="121">
        <f t="shared" si="20"/>
        <v>2.1374045801526718</v>
      </c>
      <c r="G194" s="120">
        <v>291</v>
      </c>
      <c r="H194" s="121">
        <f t="shared" si="20"/>
        <v>-0.29197080291970801</v>
      </c>
      <c r="I194" s="120">
        <v>386</v>
      </c>
      <c r="J194" s="121">
        <f t="shared" si="20"/>
        <v>0.32646048109965631</v>
      </c>
      <c r="K194" s="120">
        <v>369</v>
      </c>
      <c r="L194" s="121">
        <f t="shared" si="20"/>
        <v>-4.4041450777202118E-2</v>
      </c>
      <c r="M194" s="120"/>
      <c r="N194" s="121"/>
    </row>
    <row r="195" spans="2:15" x14ac:dyDescent="0.25">
      <c r="B195" s="119" t="s">
        <v>93</v>
      </c>
      <c r="C195" s="120">
        <v>98</v>
      </c>
      <c r="D195" s="121">
        <v>-0.81261950286806883</v>
      </c>
      <c r="E195" s="120">
        <v>1087</v>
      </c>
      <c r="F195" s="121">
        <f t="shared" si="20"/>
        <v>10.091836734693878</v>
      </c>
      <c r="G195" s="120">
        <v>472</v>
      </c>
      <c r="H195" s="121">
        <f t="shared" si="20"/>
        <v>-0.56577736890524377</v>
      </c>
      <c r="I195" s="120">
        <v>961</v>
      </c>
      <c r="J195" s="121">
        <f t="shared" si="20"/>
        <v>1.0360169491525424</v>
      </c>
      <c r="K195" s="120">
        <v>532</v>
      </c>
      <c r="L195" s="121">
        <f t="shared" si="20"/>
        <v>-0.44640998959417277</v>
      </c>
      <c r="M195" s="120"/>
      <c r="N195" s="121"/>
    </row>
    <row r="196" spans="2:15" x14ac:dyDescent="0.25">
      <c r="B196" s="119" t="s">
        <v>95</v>
      </c>
      <c r="C196" s="120">
        <v>193</v>
      </c>
      <c r="D196" s="121">
        <v>-0.47267759562841527</v>
      </c>
      <c r="E196" s="120">
        <v>547</v>
      </c>
      <c r="F196" s="121">
        <f t="shared" si="20"/>
        <v>1.8341968911917097</v>
      </c>
      <c r="G196" s="120">
        <v>662</v>
      </c>
      <c r="H196" s="121">
        <f t="shared" si="20"/>
        <v>0.21023765996343702</v>
      </c>
      <c r="I196" s="120">
        <v>674</v>
      </c>
      <c r="J196" s="121">
        <f t="shared" si="20"/>
        <v>1.812688821752273E-2</v>
      </c>
      <c r="K196" s="120">
        <v>812</v>
      </c>
      <c r="L196" s="121">
        <f t="shared" si="20"/>
        <v>0.20474777448071224</v>
      </c>
      <c r="M196" s="120"/>
      <c r="N196" s="121"/>
    </row>
    <row r="197" spans="2:15" ht="15.75" x14ac:dyDescent="0.25">
      <c r="B197" s="122" t="s">
        <v>32</v>
      </c>
      <c r="C197" s="123">
        <v>1919</v>
      </c>
      <c r="D197" s="124">
        <v>-0.51083354575579909</v>
      </c>
      <c r="E197" s="123">
        <v>3450</v>
      </c>
      <c r="F197" s="124">
        <f t="shared" si="20"/>
        <v>0.79781136008337672</v>
      </c>
      <c r="G197" s="123">
        <v>4851</v>
      </c>
      <c r="H197" s="124">
        <f t="shared" si="20"/>
        <v>0.4060869565217391</v>
      </c>
      <c r="I197" s="123">
        <v>5958</v>
      </c>
      <c r="J197" s="124">
        <f t="shared" si="20"/>
        <v>0.22820037105751401</v>
      </c>
      <c r="K197" s="123">
        <v>5916</v>
      </c>
      <c r="L197" s="124">
        <f t="shared" si="20"/>
        <v>-7.0493454179254567E-3</v>
      </c>
      <c r="M197" s="123">
        <v>3524</v>
      </c>
      <c r="N197" s="124">
        <v>6.7555286276885784E-2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285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252</v>
      </c>
      <c r="G206" s="118" t="s">
        <v>71</v>
      </c>
      <c r="H206" s="117" t="s">
        <v>252</v>
      </c>
      <c r="I206" s="118" t="s">
        <v>71</v>
      </c>
      <c r="J206" s="117" t="s">
        <v>252</v>
      </c>
      <c r="K206" s="118" t="s">
        <v>71</v>
      </c>
      <c r="L206" s="117" t="s">
        <v>252</v>
      </c>
      <c r="M206" s="118" t="s">
        <v>71</v>
      </c>
      <c r="N206" s="117" t="s">
        <v>277</v>
      </c>
    </row>
    <row r="207" spans="2:15" x14ac:dyDescent="0.25">
      <c r="B207" s="119" t="s">
        <v>73</v>
      </c>
      <c r="C207" s="120">
        <v>661</v>
      </c>
      <c r="D207" s="121">
        <v>2.4806201550387597E-2</v>
      </c>
      <c r="E207" s="120">
        <v>80</v>
      </c>
      <c r="F207" s="121">
        <f t="shared" ref="F207:L219" si="22">IFERROR(E207/C207-1,"-")</f>
        <v>-0.87897125567322243</v>
      </c>
      <c r="G207" s="120">
        <v>841</v>
      </c>
      <c r="H207" s="121">
        <f t="shared" si="22"/>
        <v>9.5124999999999993</v>
      </c>
      <c r="I207" s="120">
        <v>839</v>
      </c>
      <c r="J207" s="121">
        <f t="shared" si="22"/>
        <v>-2.3781212841854638E-3</v>
      </c>
      <c r="K207" s="120">
        <v>913</v>
      </c>
      <c r="L207" s="121">
        <f t="shared" si="22"/>
        <v>8.8200238379022577E-2</v>
      </c>
      <c r="M207" s="120">
        <v>1114</v>
      </c>
      <c r="N207" s="121">
        <f t="shared" ref="N207:N213" si="23">IFERROR(M207/K207-1,"-")</f>
        <v>0.22015334063526826</v>
      </c>
    </row>
    <row r="208" spans="2:15" x14ac:dyDescent="0.25">
      <c r="B208" s="119" t="s">
        <v>75</v>
      </c>
      <c r="C208" s="120">
        <v>450</v>
      </c>
      <c r="D208" s="121">
        <v>8.9686098654708779E-3</v>
      </c>
      <c r="E208" s="120">
        <v>65</v>
      </c>
      <c r="F208" s="121">
        <f t="shared" si="22"/>
        <v>-0.85555555555555562</v>
      </c>
      <c r="G208" s="120">
        <v>652</v>
      </c>
      <c r="H208" s="121">
        <f t="shared" si="22"/>
        <v>9.0307692307692307</v>
      </c>
      <c r="I208" s="120">
        <v>647</v>
      </c>
      <c r="J208" s="121">
        <f t="shared" si="22"/>
        <v>-7.6687116564416735E-3</v>
      </c>
      <c r="K208" s="120">
        <v>794</v>
      </c>
      <c r="L208" s="121">
        <f t="shared" si="22"/>
        <v>0.22720247295208651</v>
      </c>
      <c r="M208" s="120">
        <v>881</v>
      </c>
      <c r="N208" s="121">
        <f t="shared" si="23"/>
        <v>0.10957178841309823</v>
      </c>
    </row>
    <row r="209" spans="2:15" x14ac:dyDescent="0.25">
      <c r="B209" s="119" t="s">
        <v>77</v>
      </c>
      <c r="C209" s="120">
        <v>200</v>
      </c>
      <c r="D209" s="121">
        <v>-0.63636363636363635</v>
      </c>
      <c r="E209" s="120">
        <v>113</v>
      </c>
      <c r="F209" s="121">
        <f t="shared" si="22"/>
        <v>-0.43500000000000005</v>
      </c>
      <c r="G209" s="120">
        <v>550</v>
      </c>
      <c r="H209" s="121">
        <f t="shared" si="22"/>
        <v>3.8672566371681416</v>
      </c>
      <c r="I209" s="120">
        <v>645</v>
      </c>
      <c r="J209" s="121">
        <f t="shared" si="22"/>
        <v>0.17272727272727262</v>
      </c>
      <c r="K209" s="120">
        <v>658</v>
      </c>
      <c r="L209" s="121">
        <f t="shared" si="22"/>
        <v>2.0155038759689825E-2</v>
      </c>
      <c r="M209" s="120">
        <v>653</v>
      </c>
      <c r="N209" s="121">
        <f t="shared" si="23"/>
        <v>-7.5987841945288626E-3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91</v>
      </c>
      <c r="F210" s="121" t="str">
        <f t="shared" si="22"/>
        <v>-</v>
      </c>
      <c r="G210" s="120">
        <v>388</v>
      </c>
      <c r="H210" s="121">
        <f t="shared" si="22"/>
        <v>3.2637362637362637</v>
      </c>
      <c r="I210" s="120">
        <v>482</v>
      </c>
      <c r="J210" s="121">
        <f t="shared" si="22"/>
        <v>0.24226804123711343</v>
      </c>
      <c r="K210" s="120">
        <v>538</v>
      </c>
      <c r="L210" s="121">
        <f t="shared" si="22"/>
        <v>0.11618257261410792</v>
      </c>
      <c r="M210" s="120">
        <v>382</v>
      </c>
      <c r="N210" s="121">
        <f t="shared" si="23"/>
        <v>-0.28996282527881045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94</v>
      </c>
      <c r="F211" s="121" t="str">
        <f t="shared" si="22"/>
        <v>-</v>
      </c>
      <c r="G211" s="120">
        <v>435</v>
      </c>
      <c r="H211" s="121">
        <f t="shared" si="22"/>
        <v>3.6276595744680851</v>
      </c>
      <c r="I211" s="120">
        <v>431</v>
      </c>
      <c r="J211" s="121">
        <f t="shared" si="22"/>
        <v>-9.1954022988506301E-3</v>
      </c>
      <c r="K211" s="120">
        <v>534</v>
      </c>
      <c r="L211" s="121">
        <f t="shared" si="22"/>
        <v>0.23897911832946628</v>
      </c>
      <c r="M211" s="120">
        <v>431</v>
      </c>
      <c r="N211" s="121">
        <f t="shared" si="23"/>
        <v>-0.19288389513108617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197</v>
      </c>
      <c r="F212" s="121" t="str">
        <f t="shared" si="22"/>
        <v>-</v>
      </c>
      <c r="G212" s="120">
        <v>373</v>
      </c>
      <c r="H212" s="121">
        <f t="shared" si="22"/>
        <v>0.89340101522842641</v>
      </c>
      <c r="I212" s="120">
        <v>225</v>
      </c>
      <c r="J212" s="121">
        <f t="shared" si="22"/>
        <v>-0.39678284182305634</v>
      </c>
      <c r="K212" s="120">
        <v>267</v>
      </c>
      <c r="L212" s="121">
        <f t="shared" si="22"/>
        <v>0.18666666666666676</v>
      </c>
      <c r="M212" s="120">
        <v>360</v>
      </c>
      <c r="N212" s="121">
        <f t="shared" si="23"/>
        <v>0.348314606741573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428</v>
      </c>
      <c r="F213" s="121" t="str">
        <f t="shared" si="22"/>
        <v>-</v>
      </c>
      <c r="G213" s="120">
        <v>244</v>
      </c>
      <c r="H213" s="121">
        <f t="shared" si="22"/>
        <v>-0.42990654205607481</v>
      </c>
      <c r="I213" s="120">
        <v>569</v>
      </c>
      <c r="J213" s="121">
        <f t="shared" si="22"/>
        <v>1.331967213114754</v>
      </c>
      <c r="K213" s="120">
        <v>431</v>
      </c>
      <c r="L213" s="121">
        <f t="shared" si="22"/>
        <v>-0.24253075571177507</v>
      </c>
      <c r="M213" s="120">
        <v>835</v>
      </c>
      <c r="N213" s="121">
        <f t="shared" si="23"/>
        <v>0.93735498839907194</v>
      </c>
    </row>
    <row r="214" spans="2:15" x14ac:dyDescent="0.25">
      <c r="B214" s="119" t="s">
        <v>87</v>
      </c>
      <c r="C214" s="120">
        <v>77</v>
      </c>
      <c r="D214" s="121">
        <v>-0.82379862700228834</v>
      </c>
      <c r="E214" s="120">
        <v>407</v>
      </c>
      <c r="F214" s="121">
        <f t="shared" si="22"/>
        <v>4.2857142857142856</v>
      </c>
      <c r="G214" s="120">
        <v>636</v>
      </c>
      <c r="H214" s="121">
        <f t="shared" si="22"/>
        <v>0.5626535626535627</v>
      </c>
      <c r="I214" s="120">
        <v>720</v>
      </c>
      <c r="J214" s="121">
        <f t="shared" si="22"/>
        <v>0.13207547169811318</v>
      </c>
      <c r="K214" s="120">
        <v>977</v>
      </c>
      <c r="L214" s="121">
        <f t="shared" si="22"/>
        <v>0.35694444444444451</v>
      </c>
      <c r="M214" s="120"/>
      <c r="N214" s="121"/>
    </row>
    <row r="215" spans="2:15" x14ac:dyDescent="0.25">
      <c r="B215" s="119" t="s">
        <v>89</v>
      </c>
      <c r="C215" s="120">
        <v>29</v>
      </c>
      <c r="D215" s="121">
        <v>-0.91966759002770082</v>
      </c>
      <c r="E215" s="120">
        <v>329</v>
      </c>
      <c r="F215" s="121">
        <f t="shared" si="22"/>
        <v>10.344827586206897</v>
      </c>
      <c r="G215" s="120">
        <v>373</v>
      </c>
      <c r="H215" s="121">
        <f t="shared" si="22"/>
        <v>0.13373860182370811</v>
      </c>
      <c r="I215" s="120">
        <v>576</v>
      </c>
      <c r="J215" s="121">
        <f t="shared" si="22"/>
        <v>0.54423592493297579</v>
      </c>
      <c r="K215" s="120">
        <v>351</v>
      </c>
      <c r="L215" s="121">
        <f t="shared" si="22"/>
        <v>-0.390625</v>
      </c>
      <c r="M215" s="120"/>
      <c r="N215" s="121"/>
    </row>
    <row r="216" spans="2:15" x14ac:dyDescent="0.25">
      <c r="B216" s="119" t="s">
        <v>91</v>
      </c>
      <c r="C216" s="120">
        <v>47</v>
      </c>
      <c r="D216" s="121">
        <v>-0.84640522875816993</v>
      </c>
      <c r="E216" s="120">
        <v>410</v>
      </c>
      <c r="F216" s="121">
        <f t="shared" si="22"/>
        <v>7.7234042553191493</v>
      </c>
      <c r="G216" s="120">
        <v>371</v>
      </c>
      <c r="H216" s="121">
        <f t="shared" si="22"/>
        <v>-9.5121951219512169E-2</v>
      </c>
      <c r="I216" s="120">
        <v>441</v>
      </c>
      <c r="J216" s="121">
        <f t="shared" si="22"/>
        <v>0.18867924528301883</v>
      </c>
      <c r="K216" s="120">
        <v>517</v>
      </c>
      <c r="L216" s="121">
        <f t="shared" si="22"/>
        <v>0.17233560090702937</v>
      </c>
      <c r="M216" s="120"/>
      <c r="N216" s="121"/>
    </row>
    <row r="217" spans="2:15" x14ac:dyDescent="0.25">
      <c r="B217" s="119" t="s">
        <v>93</v>
      </c>
      <c r="C217" s="120">
        <v>129</v>
      </c>
      <c r="D217" s="121">
        <v>-0.64850136239782019</v>
      </c>
      <c r="E217" s="120">
        <v>693</v>
      </c>
      <c r="F217" s="121">
        <f t="shared" si="22"/>
        <v>4.3720930232558137</v>
      </c>
      <c r="G217" s="120">
        <v>765</v>
      </c>
      <c r="H217" s="121">
        <f t="shared" si="22"/>
        <v>0.10389610389610393</v>
      </c>
      <c r="I217" s="120">
        <v>827</v>
      </c>
      <c r="J217" s="121">
        <f t="shared" si="22"/>
        <v>8.1045751633986862E-2</v>
      </c>
      <c r="K217" s="120">
        <v>704</v>
      </c>
      <c r="L217" s="121">
        <f t="shared" si="22"/>
        <v>-0.14873035066505447</v>
      </c>
      <c r="M217" s="120"/>
      <c r="N217" s="121"/>
    </row>
    <row r="218" spans="2:15" x14ac:dyDescent="0.25">
      <c r="B218" s="119" t="s">
        <v>95</v>
      </c>
      <c r="C218" s="120">
        <v>101</v>
      </c>
      <c r="D218" s="121">
        <v>-0.86848958333333337</v>
      </c>
      <c r="E218" s="120">
        <v>771</v>
      </c>
      <c r="F218" s="121">
        <f t="shared" si="22"/>
        <v>6.6336633663366333</v>
      </c>
      <c r="G218" s="120">
        <v>835</v>
      </c>
      <c r="H218" s="121">
        <f t="shared" si="22"/>
        <v>8.3009079118028462E-2</v>
      </c>
      <c r="I218" s="120">
        <v>981</v>
      </c>
      <c r="J218" s="121">
        <f t="shared" si="22"/>
        <v>0.17485029940119756</v>
      </c>
      <c r="K218" s="120">
        <v>744</v>
      </c>
      <c r="L218" s="121">
        <f t="shared" si="22"/>
        <v>-0.24159021406727832</v>
      </c>
      <c r="M218" s="120"/>
      <c r="N218" s="121"/>
    </row>
    <row r="219" spans="2:15" ht="15.75" x14ac:dyDescent="0.25">
      <c r="B219" s="122" t="s">
        <v>32</v>
      </c>
      <c r="C219" s="123">
        <v>1882</v>
      </c>
      <c r="D219" s="124">
        <v>-0.61825557809330633</v>
      </c>
      <c r="E219" s="123">
        <v>3678</v>
      </c>
      <c r="F219" s="124">
        <f t="shared" si="22"/>
        <v>0.9543039319872475</v>
      </c>
      <c r="G219" s="123">
        <v>6463</v>
      </c>
      <c r="H219" s="124">
        <f t="shared" si="22"/>
        <v>0.75720500271886904</v>
      </c>
      <c r="I219" s="123">
        <v>7383</v>
      </c>
      <c r="J219" s="124">
        <f t="shared" si="22"/>
        <v>0.14234875444839856</v>
      </c>
      <c r="K219" s="123">
        <v>7428</v>
      </c>
      <c r="L219" s="124">
        <f t="shared" si="22"/>
        <v>6.0950832994717263E-3</v>
      </c>
      <c r="M219" s="123">
        <v>4656</v>
      </c>
      <c r="N219" s="124">
        <v>0.12599758162031449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252</v>
      </c>
      <c r="G228" s="118" t="s">
        <v>71</v>
      </c>
      <c r="H228" s="117" t="s">
        <v>252</v>
      </c>
      <c r="I228" s="118" t="s">
        <v>71</v>
      </c>
      <c r="J228" s="117" t="s">
        <v>252</v>
      </c>
      <c r="K228" s="118" t="s">
        <v>71</v>
      </c>
      <c r="L228" s="117" t="s">
        <v>252</v>
      </c>
      <c r="M228" s="118" t="s">
        <v>71</v>
      </c>
      <c r="N228" s="117" t="s">
        <v>277</v>
      </c>
    </row>
    <row r="229" spans="2:15" x14ac:dyDescent="0.25">
      <c r="B229" s="119" t="s">
        <v>73</v>
      </c>
      <c r="C229" s="120">
        <v>738</v>
      </c>
      <c r="D229" s="121">
        <v>-9.5588235294117641E-2</v>
      </c>
      <c r="E229" s="120">
        <v>4</v>
      </c>
      <c r="F229" s="121">
        <f t="shared" ref="F229:L241" si="24">IFERROR(E229/C229-1,"-")</f>
        <v>-0.99457994579945797</v>
      </c>
      <c r="G229" s="120">
        <v>507</v>
      </c>
      <c r="H229" s="121">
        <f t="shared" si="24"/>
        <v>125.75</v>
      </c>
      <c r="I229" s="120">
        <v>531</v>
      </c>
      <c r="J229" s="121">
        <f t="shared" si="24"/>
        <v>4.7337278106508895E-2</v>
      </c>
      <c r="K229" s="120">
        <v>839</v>
      </c>
      <c r="L229" s="121">
        <f t="shared" si="24"/>
        <v>0.58003766478342755</v>
      </c>
      <c r="M229" s="120">
        <v>555</v>
      </c>
      <c r="N229" s="121">
        <f t="shared" ref="N229:N235" si="25">IFERROR(M229/K229-1,"-")</f>
        <v>-0.33849821215733011</v>
      </c>
    </row>
    <row r="230" spans="2:15" x14ac:dyDescent="0.25">
      <c r="B230" s="119" t="s">
        <v>75</v>
      </c>
      <c r="C230" s="120">
        <v>520</v>
      </c>
      <c r="D230" s="121">
        <v>-3.1657355679702071E-2</v>
      </c>
      <c r="E230" s="120">
        <v>4</v>
      </c>
      <c r="F230" s="121">
        <f t="shared" si="24"/>
        <v>-0.99230769230769234</v>
      </c>
      <c r="G230" s="120">
        <v>218</v>
      </c>
      <c r="H230" s="121">
        <f t="shared" si="24"/>
        <v>53.5</v>
      </c>
      <c r="I230" s="120">
        <v>389</v>
      </c>
      <c r="J230" s="121">
        <f t="shared" si="24"/>
        <v>0.78440366972477071</v>
      </c>
      <c r="K230" s="120">
        <v>667</v>
      </c>
      <c r="L230" s="121">
        <f t="shared" si="24"/>
        <v>0.71465295629820047</v>
      </c>
      <c r="M230" s="120">
        <v>428</v>
      </c>
      <c r="N230" s="121">
        <f t="shared" si="25"/>
        <v>-0.35832083958020988</v>
      </c>
    </row>
    <row r="231" spans="2:15" x14ac:dyDescent="0.25">
      <c r="B231" s="119" t="s">
        <v>77</v>
      </c>
      <c r="C231" s="120">
        <v>322</v>
      </c>
      <c r="D231" s="121">
        <v>-0.65189189189189189</v>
      </c>
      <c r="E231" s="120">
        <v>9</v>
      </c>
      <c r="F231" s="121">
        <f t="shared" si="24"/>
        <v>-0.97204968944099379</v>
      </c>
      <c r="G231" s="120">
        <v>305</v>
      </c>
      <c r="H231" s="121">
        <f t="shared" si="24"/>
        <v>32.888888888888886</v>
      </c>
      <c r="I231" s="120">
        <v>538</v>
      </c>
      <c r="J231" s="121">
        <f t="shared" si="24"/>
        <v>0.76393442622950825</v>
      </c>
      <c r="K231" s="120">
        <v>523</v>
      </c>
      <c r="L231" s="121">
        <f t="shared" si="24"/>
        <v>-2.7881040892193343E-2</v>
      </c>
      <c r="M231" s="120">
        <v>403</v>
      </c>
      <c r="N231" s="121">
        <f t="shared" si="25"/>
        <v>-0.22944550669216057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19</v>
      </c>
      <c r="F232" s="121" t="str">
        <f t="shared" si="24"/>
        <v>-</v>
      </c>
      <c r="G232" s="120">
        <v>251</v>
      </c>
      <c r="H232" s="121">
        <f t="shared" si="24"/>
        <v>12.210526315789474</v>
      </c>
      <c r="I232" s="120">
        <v>210</v>
      </c>
      <c r="J232" s="121">
        <f t="shared" si="24"/>
        <v>-0.1633466135458167</v>
      </c>
      <c r="K232" s="120">
        <v>220</v>
      </c>
      <c r="L232" s="121">
        <f t="shared" si="24"/>
        <v>4.7619047619047672E-2</v>
      </c>
      <c r="M232" s="120">
        <v>184</v>
      </c>
      <c r="N232" s="121">
        <f t="shared" si="25"/>
        <v>-0.16363636363636369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19</v>
      </c>
      <c r="F233" s="121" t="str">
        <f t="shared" si="24"/>
        <v>-</v>
      </c>
      <c r="G233" s="120">
        <v>88</v>
      </c>
      <c r="H233" s="121">
        <f t="shared" si="24"/>
        <v>3.6315789473684212</v>
      </c>
      <c r="I233" s="120">
        <v>51</v>
      </c>
      <c r="J233" s="121">
        <f t="shared" si="24"/>
        <v>-0.42045454545454541</v>
      </c>
      <c r="K233" s="120">
        <v>37</v>
      </c>
      <c r="L233" s="121">
        <f t="shared" si="24"/>
        <v>-0.27450980392156865</v>
      </c>
      <c r="M233" s="120">
        <v>24</v>
      </c>
      <c r="N233" s="121">
        <f t="shared" si="25"/>
        <v>-0.35135135135135132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15</v>
      </c>
      <c r="F234" s="121" t="str">
        <f t="shared" si="24"/>
        <v>-</v>
      </c>
      <c r="G234" s="120">
        <v>91</v>
      </c>
      <c r="H234" s="121">
        <f t="shared" si="24"/>
        <v>5.0666666666666664</v>
      </c>
      <c r="I234" s="120">
        <v>162</v>
      </c>
      <c r="J234" s="121">
        <f t="shared" si="24"/>
        <v>0.78021978021978011</v>
      </c>
      <c r="K234" s="120">
        <v>228</v>
      </c>
      <c r="L234" s="121">
        <f t="shared" si="24"/>
        <v>0.40740740740740744</v>
      </c>
      <c r="M234" s="120">
        <v>75</v>
      </c>
      <c r="N234" s="121">
        <f t="shared" si="25"/>
        <v>-0.67105263157894735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109</v>
      </c>
      <c r="F235" s="121" t="str">
        <f t="shared" si="24"/>
        <v>-</v>
      </c>
      <c r="G235" s="120">
        <v>118</v>
      </c>
      <c r="H235" s="121">
        <f t="shared" si="24"/>
        <v>8.256880733944949E-2</v>
      </c>
      <c r="I235" s="120">
        <v>144</v>
      </c>
      <c r="J235" s="121">
        <f t="shared" si="24"/>
        <v>0.22033898305084754</v>
      </c>
      <c r="K235" s="120">
        <v>319</v>
      </c>
      <c r="L235" s="121">
        <f t="shared" si="24"/>
        <v>1.2152777777777777</v>
      </c>
      <c r="M235" s="120">
        <v>102</v>
      </c>
      <c r="N235" s="121">
        <f t="shared" si="25"/>
        <v>-0.68025078369905956</v>
      </c>
    </row>
    <row r="236" spans="2:15" x14ac:dyDescent="0.25">
      <c r="B236" s="119" t="s">
        <v>87</v>
      </c>
      <c r="C236" s="120">
        <v>11</v>
      </c>
      <c r="D236" s="121">
        <v>-0.94387755102040816</v>
      </c>
      <c r="E236" s="120">
        <v>72</v>
      </c>
      <c r="F236" s="121">
        <f t="shared" si="24"/>
        <v>5.5454545454545459</v>
      </c>
      <c r="G236" s="120">
        <v>75</v>
      </c>
      <c r="H236" s="121">
        <f t="shared" si="24"/>
        <v>4.1666666666666741E-2</v>
      </c>
      <c r="I236" s="120">
        <v>234</v>
      </c>
      <c r="J236" s="121">
        <f t="shared" si="24"/>
        <v>2.12</v>
      </c>
      <c r="K236" s="120">
        <v>102</v>
      </c>
      <c r="L236" s="121">
        <f t="shared" si="24"/>
        <v>-0.5641025641025641</v>
      </c>
      <c r="M236" s="120"/>
      <c r="N236" s="121"/>
    </row>
    <row r="237" spans="2:15" x14ac:dyDescent="0.25">
      <c r="B237" s="119" t="s">
        <v>89</v>
      </c>
      <c r="C237" s="120">
        <v>0</v>
      </c>
      <c r="D237" s="121">
        <v>-1</v>
      </c>
      <c r="E237" s="120">
        <v>58</v>
      </c>
      <c r="F237" s="121" t="str">
        <f t="shared" si="24"/>
        <v>-</v>
      </c>
      <c r="G237" s="120">
        <v>50</v>
      </c>
      <c r="H237" s="121">
        <f t="shared" si="24"/>
        <v>-0.13793103448275867</v>
      </c>
      <c r="I237" s="120">
        <v>136</v>
      </c>
      <c r="J237" s="121">
        <f t="shared" si="24"/>
        <v>1.7200000000000002</v>
      </c>
      <c r="K237" s="120">
        <v>55</v>
      </c>
      <c r="L237" s="121">
        <f t="shared" si="24"/>
        <v>-0.59558823529411764</v>
      </c>
      <c r="M237" s="120"/>
      <c r="N237" s="121"/>
    </row>
    <row r="238" spans="2:15" x14ac:dyDescent="0.25">
      <c r="B238" s="119" t="s">
        <v>91</v>
      </c>
      <c r="C238" s="120">
        <v>45</v>
      </c>
      <c r="D238" s="121">
        <v>-0.73214285714285721</v>
      </c>
      <c r="E238" s="120">
        <v>250</v>
      </c>
      <c r="F238" s="121">
        <f t="shared" si="24"/>
        <v>4.5555555555555554</v>
      </c>
      <c r="G238" s="120">
        <v>275</v>
      </c>
      <c r="H238" s="121">
        <f t="shared" si="24"/>
        <v>0.10000000000000009</v>
      </c>
      <c r="I238" s="120">
        <v>223</v>
      </c>
      <c r="J238" s="121">
        <f t="shared" si="24"/>
        <v>-0.18909090909090909</v>
      </c>
      <c r="K238" s="120">
        <v>251</v>
      </c>
      <c r="L238" s="121">
        <f t="shared" si="24"/>
        <v>0.12556053811659185</v>
      </c>
      <c r="M238" s="120"/>
      <c r="N238" s="121"/>
    </row>
    <row r="239" spans="2:15" x14ac:dyDescent="0.25">
      <c r="B239" s="119" t="s">
        <v>93</v>
      </c>
      <c r="C239" s="120">
        <v>18</v>
      </c>
      <c r="D239" s="121">
        <v>-0.94321766561514198</v>
      </c>
      <c r="E239" s="120">
        <v>419</v>
      </c>
      <c r="F239" s="121">
        <f t="shared" si="24"/>
        <v>22.277777777777779</v>
      </c>
      <c r="G239" s="120">
        <v>369</v>
      </c>
      <c r="H239" s="121">
        <f t="shared" si="24"/>
        <v>-0.11933174224343679</v>
      </c>
      <c r="I239" s="120">
        <v>445</v>
      </c>
      <c r="J239" s="121">
        <f t="shared" si="24"/>
        <v>0.20596205962059622</v>
      </c>
      <c r="K239" s="120">
        <v>252</v>
      </c>
      <c r="L239" s="121">
        <f t="shared" si="24"/>
        <v>-0.43370786516853932</v>
      </c>
      <c r="M239" s="120"/>
      <c r="N239" s="121"/>
    </row>
    <row r="240" spans="2:15" x14ac:dyDescent="0.25">
      <c r="B240" s="119" t="s">
        <v>95</v>
      </c>
      <c r="C240" s="120">
        <v>13</v>
      </c>
      <c r="D240" s="121">
        <v>-0.9709821428571429</v>
      </c>
      <c r="E240" s="120">
        <v>464</v>
      </c>
      <c r="F240" s="121">
        <f t="shared" si="24"/>
        <v>34.692307692307693</v>
      </c>
      <c r="G240" s="120">
        <v>400</v>
      </c>
      <c r="H240" s="121">
        <f t="shared" si="24"/>
        <v>-0.13793103448275867</v>
      </c>
      <c r="I240" s="120">
        <v>442</v>
      </c>
      <c r="J240" s="121">
        <f t="shared" si="24"/>
        <v>0.10499999999999998</v>
      </c>
      <c r="K240" s="120">
        <v>377</v>
      </c>
      <c r="L240" s="121">
        <f t="shared" si="24"/>
        <v>-0.1470588235294118</v>
      </c>
      <c r="M240" s="120"/>
      <c r="N240" s="121"/>
    </row>
    <row r="241" spans="2:15" ht="15.75" x14ac:dyDescent="0.25">
      <c r="B241" s="122" t="s">
        <v>32</v>
      </c>
      <c r="C241" s="123">
        <v>1701</v>
      </c>
      <c r="D241" s="124">
        <v>-0.60469439925633273</v>
      </c>
      <c r="E241" s="123">
        <v>1442</v>
      </c>
      <c r="F241" s="124">
        <f t="shared" si="24"/>
        <v>-0.15226337448559668</v>
      </c>
      <c r="G241" s="123">
        <v>2747</v>
      </c>
      <c r="H241" s="124">
        <f t="shared" si="24"/>
        <v>0.90499306518723999</v>
      </c>
      <c r="I241" s="123">
        <v>3505</v>
      </c>
      <c r="J241" s="124">
        <f t="shared" si="24"/>
        <v>0.27593738623953401</v>
      </c>
      <c r="K241" s="123">
        <v>3870</v>
      </c>
      <c r="L241" s="124">
        <f t="shared" si="24"/>
        <v>0.10413694721825961</v>
      </c>
      <c r="M241" s="123">
        <v>1771</v>
      </c>
      <c r="N241" s="124">
        <v>-0.37486763148605717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287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252</v>
      </c>
      <c r="G254" s="118" t="s">
        <v>71</v>
      </c>
      <c r="H254" s="117" t="s">
        <v>252</v>
      </c>
      <c r="I254" s="118" t="s">
        <v>71</v>
      </c>
      <c r="J254" s="117" t="s">
        <v>252</v>
      </c>
      <c r="K254" s="118" t="s">
        <v>71</v>
      </c>
      <c r="L254" s="117" t="s">
        <v>252</v>
      </c>
      <c r="M254" s="118" t="s">
        <v>71</v>
      </c>
      <c r="N254" s="117" t="s">
        <v>277</v>
      </c>
    </row>
    <row r="255" spans="2:15" x14ac:dyDescent="0.25">
      <c r="B255" s="119" t="s">
        <v>73</v>
      </c>
      <c r="C255" s="120">
        <v>814</v>
      </c>
      <c r="D255" s="121">
        <v>-0.25114995400183993</v>
      </c>
      <c r="E255" s="120">
        <v>32</v>
      </c>
      <c r="F255" s="121">
        <f t="shared" ref="F255:L267" si="26">IFERROR(E255/C255-1,"-")</f>
        <v>-0.9606879606879607</v>
      </c>
      <c r="G255" s="120">
        <v>571</v>
      </c>
      <c r="H255" s="121">
        <f t="shared" si="26"/>
        <v>16.84375</v>
      </c>
      <c r="I255" s="120">
        <v>1003</v>
      </c>
      <c r="J255" s="121">
        <f t="shared" si="26"/>
        <v>0.75656742556917678</v>
      </c>
      <c r="K255" s="120">
        <v>905</v>
      </c>
      <c r="L255" s="121">
        <f t="shared" si="26"/>
        <v>-9.7706879361914245E-2</v>
      </c>
      <c r="M255" s="120">
        <v>985</v>
      </c>
      <c r="N255" s="121">
        <f t="shared" ref="N255:N261" si="27">IFERROR(M255/K255-1,"-")</f>
        <v>8.8397790055248615E-2</v>
      </c>
    </row>
    <row r="256" spans="2:15" x14ac:dyDescent="0.25">
      <c r="B256" s="119" t="s">
        <v>75</v>
      </c>
      <c r="C256" s="120">
        <v>745</v>
      </c>
      <c r="D256" s="121">
        <v>-0.21080508474576276</v>
      </c>
      <c r="E256" s="120">
        <v>17</v>
      </c>
      <c r="F256" s="121">
        <f t="shared" si="26"/>
        <v>-0.97718120805369124</v>
      </c>
      <c r="G256" s="120">
        <v>551</v>
      </c>
      <c r="H256" s="121">
        <f t="shared" si="26"/>
        <v>31.411764705882355</v>
      </c>
      <c r="I256" s="120">
        <v>608</v>
      </c>
      <c r="J256" s="121">
        <f t="shared" si="26"/>
        <v>0.10344827586206895</v>
      </c>
      <c r="K256" s="120">
        <v>788</v>
      </c>
      <c r="L256" s="121">
        <f t="shared" si="26"/>
        <v>0.29605263157894735</v>
      </c>
      <c r="M256" s="120">
        <v>653</v>
      </c>
      <c r="N256" s="121">
        <f t="shared" si="27"/>
        <v>-0.17131979695431476</v>
      </c>
    </row>
    <row r="257" spans="2:14" x14ac:dyDescent="0.25">
      <c r="B257" s="119" t="s">
        <v>77</v>
      </c>
      <c r="C257" s="120">
        <v>339</v>
      </c>
      <c r="D257" s="121">
        <v>-0.57940446650124078</v>
      </c>
      <c r="E257" s="120">
        <v>48</v>
      </c>
      <c r="F257" s="121">
        <f t="shared" si="26"/>
        <v>-0.8584070796460177</v>
      </c>
      <c r="G257" s="120">
        <v>386</v>
      </c>
      <c r="H257" s="121">
        <f t="shared" si="26"/>
        <v>7.0416666666666661</v>
      </c>
      <c r="I257" s="120">
        <v>626</v>
      </c>
      <c r="J257" s="121">
        <f t="shared" si="26"/>
        <v>0.62176165803108807</v>
      </c>
      <c r="K257" s="120">
        <v>694</v>
      </c>
      <c r="L257" s="121">
        <f t="shared" si="26"/>
        <v>0.10862619808306717</v>
      </c>
      <c r="M257" s="120">
        <v>528</v>
      </c>
      <c r="N257" s="121">
        <f t="shared" si="27"/>
        <v>-0.23919308357348701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105</v>
      </c>
      <c r="F258" s="121" t="str">
        <f t="shared" si="26"/>
        <v>-</v>
      </c>
      <c r="G258" s="120">
        <v>324</v>
      </c>
      <c r="H258" s="121">
        <f t="shared" si="26"/>
        <v>2.0857142857142859</v>
      </c>
      <c r="I258" s="120">
        <v>411</v>
      </c>
      <c r="J258" s="121">
        <f t="shared" si="26"/>
        <v>0.2685185185185186</v>
      </c>
      <c r="K258" s="120">
        <v>581</v>
      </c>
      <c r="L258" s="121">
        <f t="shared" si="26"/>
        <v>0.41362530413625298</v>
      </c>
      <c r="M258" s="120">
        <v>256</v>
      </c>
      <c r="N258" s="121">
        <f t="shared" si="27"/>
        <v>-0.55938037865748713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56</v>
      </c>
      <c r="F259" s="121" t="str">
        <f t="shared" si="26"/>
        <v>-</v>
      </c>
      <c r="G259" s="120">
        <v>196</v>
      </c>
      <c r="H259" s="121">
        <f t="shared" si="26"/>
        <v>2.5</v>
      </c>
      <c r="I259" s="120">
        <v>95</v>
      </c>
      <c r="J259" s="121">
        <f t="shared" si="26"/>
        <v>-0.51530612244897966</v>
      </c>
      <c r="K259" s="120">
        <v>78</v>
      </c>
      <c r="L259" s="121">
        <f t="shared" si="26"/>
        <v>-0.17894736842105263</v>
      </c>
      <c r="M259" s="120">
        <v>122</v>
      </c>
      <c r="N259" s="121">
        <f t="shared" si="27"/>
        <v>0.5641025641025641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61</v>
      </c>
      <c r="F260" s="121" t="str">
        <f t="shared" si="26"/>
        <v>-</v>
      </c>
      <c r="G260" s="120">
        <v>343</v>
      </c>
      <c r="H260" s="121">
        <f t="shared" si="26"/>
        <v>4.6229508196721314</v>
      </c>
      <c r="I260" s="120">
        <v>78</v>
      </c>
      <c r="J260" s="121">
        <f t="shared" si="26"/>
        <v>-0.77259475218658891</v>
      </c>
      <c r="K260" s="120">
        <v>57</v>
      </c>
      <c r="L260" s="121">
        <f t="shared" si="26"/>
        <v>-0.26923076923076927</v>
      </c>
      <c r="M260" s="120">
        <v>74</v>
      </c>
      <c r="N260" s="121">
        <f t="shared" si="27"/>
        <v>0.29824561403508776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94</v>
      </c>
      <c r="F261" s="121" t="str">
        <f t="shared" si="26"/>
        <v>-</v>
      </c>
      <c r="G261" s="120">
        <v>64</v>
      </c>
      <c r="H261" s="121">
        <f t="shared" si="26"/>
        <v>-0.31914893617021278</v>
      </c>
      <c r="I261" s="120">
        <v>141</v>
      </c>
      <c r="J261" s="121">
        <f t="shared" si="26"/>
        <v>1.203125</v>
      </c>
      <c r="K261" s="120">
        <v>175</v>
      </c>
      <c r="L261" s="121">
        <f t="shared" si="26"/>
        <v>0.24113475177304955</v>
      </c>
      <c r="M261" s="120">
        <v>197</v>
      </c>
      <c r="N261" s="121">
        <f t="shared" si="27"/>
        <v>0.12571428571428567</v>
      </c>
    </row>
    <row r="262" spans="2:14" x14ac:dyDescent="0.25">
      <c r="B262" s="119" t="s">
        <v>87</v>
      </c>
      <c r="C262" s="120">
        <v>24</v>
      </c>
      <c r="D262" s="121">
        <v>-0.85185185185185186</v>
      </c>
      <c r="E262" s="120">
        <v>62</v>
      </c>
      <c r="F262" s="121">
        <f t="shared" si="26"/>
        <v>1.5833333333333335</v>
      </c>
      <c r="G262" s="120">
        <v>25</v>
      </c>
      <c r="H262" s="121">
        <f t="shared" si="26"/>
        <v>-0.59677419354838712</v>
      </c>
      <c r="I262" s="120">
        <v>102</v>
      </c>
      <c r="J262" s="121">
        <f t="shared" si="26"/>
        <v>3.08</v>
      </c>
      <c r="K262" s="120">
        <v>168</v>
      </c>
      <c r="L262" s="121">
        <f t="shared" si="26"/>
        <v>0.64705882352941169</v>
      </c>
      <c r="M262" s="120"/>
      <c r="N262" s="121"/>
    </row>
    <row r="263" spans="2:14" x14ac:dyDescent="0.25">
      <c r="B263" s="119" t="s">
        <v>89</v>
      </c>
      <c r="C263" s="120">
        <v>63</v>
      </c>
      <c r="D263" s="121">
        <v>-0.37623762376237624</v>
      </c>
      <c r="E263" s="120">
        <v>113</v>
      </c>
      <c r="F263" s="121">
        <f t="shared" si="26"/>
        <v>0.79365079365079372</v>
      </c>
      <c r="G263" s="120">
        <v>73</v>
      </c>
      <c r="H263" s="121">
        <f t="shared" si="26"/>
        <v>-0.35398230088495575</v>
      </c>
      <c r="I263" s="120">
        <v>105</v>
      </c>
      <c r="J263" s="121">
        <f t="shared" si="26"/>
        <v>0.43835616438356162</v>
      </c>
      <c r="K263" s="120">
        <v>48</v>
      </c>
      <c r="L263" s="121">
        <f t="shared" si="26"/>
        <v>-0.54285714285714293</v>
      </c>
      <c r="M263" s="120"/>
      <c r="N263" s="121"/>
    </row>
    <row r="264" spans="2:14" x14ac:dyDescent="0.25">
      <c r="B264" s="119" t="s">
        <v>91</v>
      </c>
      <c r="C264" s="120">
        <v>33</v>
      </c>
      <c r="D264" s="121">
        <v>-0.93008474576271183</v>
      </c>
      <c r="E264" s="120">
        <v>242</v>
      </c>
      <c r="F264" s="121">
        <f t="shared" si="26"/>
        <v>6.333333333333333</v>
      </c>
      <c r="G264" s="120">
        <v>286</v>
      </c>
      <c r="H264" s="121">
        <f t="shared" si="26"/>
        <v>0.18181818181818188</v>
      </c>
      <c r="I264" s="120">
        <v>452</v>
      </c>
      <c r="J264" s="121">
        <f t="shared" si="26"/>
        <v>0.58041958041958042</v>
      </c>
      <c r="K264" s="120">
        <v>379</v>
      </c>
      <c r="L264" s="121">
        <f t="shared" si="26"/>
        <v>-0.16150442477876104</v>
      </c>
      <c r="M264" s="120"/>
      <c r="N264" s="121"/>
    </row>
    <row r="265" spans="2:14" x14ac:dyDescent="0.25">
      <c r="B265" s="119" t="s">
        <v>93</v>
      </c>
      <c r="C265" s="120">
        <v>49</v>
      </c>
      <c r="D265" s="121">
        <v>-0.92449922958397535</v>
      </c>
      <c r="E265" s="120">
        <v>453</v>
      </c>
      <c r="F265" s="121">
        <f t="shared" si="26"/>
        <v>8.2448979591836729</v>
      </c>
      <c r="G265" s="120">
        <v>541</v>
      </c>
      <c r="H265" s="121">
        <f t="shared" si="26"/>
        <v>0.19426048565121423</v>
      </c>
      <c r="I265" s="120">
        <v>635</v>
      </c>
      <c r="J265" s="121">
        <f t="shared" si="26"/>
        <v>0.17375231053604434</v>
      </c>
      <c r="K265" s="120">
        <v>655</v>
      </c>
      <c r="L265" s="121">
        <f t="shared" si="26"/>
        <v>3.1496062992125928E-2</v>
      </c>
      <c r="M265" s="120"/>
      <c r="N265" s="121"/>
    </row>
    <row r="266" spans="2:14" x14ac:dyDescent="0.25">
      <c r="B266" s="119" t="s">
        <v>95</v>
      </c>
      <c r="C266" s="120">
        <v>47</v>
      </c>
      <c r="D266" s="121">
        <v>-0.9438470728793309</v>
      </c>
      <c r="E266" s="120">
        <v>727</v>
      </c>
      <c r="F266" s="121">
        <f t="shared" si="26"/>
        <v>14.468085106382979</v>
      </c>
      <c r="G266" s="120">
        <v>662</v>
      </c>
      <c r="H266" s="121">
        <f t="shared" si="26"/>
        <v>-8.9408528198074322E-2</v>
      </c>
      <c r="I266" s="120">
        <v>656</v>
      </c>
      <c r="J266" s="121">
        <f t="shared" si="26"/>
        <v>-9.0634441087613649E-3</v>
      </c>
      <c r="K266" s="120">
        <v>889</v>
      </c>
      <c r="L266" s="121">
        <f t="shared" si="26"/>
        <v>0.35518292682926833</v>
      </c>
      <c r="M266" s="120"/>
      <c r="N266" s="121"/>
    </row>
    <row r="267" spans="2:14" ht="15.75" x14ac:dyDescent="0.25">
      <c r="B267" s="122" t="s">
        <v>32</v>
      </c>
      <c r="C267" s="123">
        <v>2155</v>
      </c>
      <c r="D267" s="124">
        <v>-0.63344106140500078</v>
      </c>
      <c r="E267" s="123">
        <v>2010</v>
      </c>
      <c r="F267" s="124">
        <f t="shared" si="26"/>
        <v>-6.7285382830626461E-2</v>
      </c>
      <c r="G267" s="123">
        <v>4022</v>
      </c>
      <c r="H267" s="124">
        <f t="shared" si="26"/>
        <v>1.0009950248756221</v>
      </c>
      <c r="I267" s="123">
        <v>4912</v>
      </c>
      <c r="J267" s="124">
        <f t="shared" si="26"/>
        <v>0.22128294380905023</v>
      </c>
      <c r="K267" s="123">
        <v>5417</v>
      </c>
      <c r="L267" s="124">
        <f t="shared" si="26"/>
        <v>0.10280944625407162</v>
      </c>
      <c r="M267" s="123">
        <v>2815</v>
      </c>
      <c r="N267" s="124">
        <v>-0.14124466137888958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A23F1-0945-45B9-875D-C5466C038E87}">
  <sheetPr>
    <tabColor rgb="FFF29140"/>
  </sheetPr>
  <dimension ref="A4:O113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46163</v>
      </c>
      <c r="D9" s="121">
        <v>-7.8546049742504676E-2</v>
      </c>
      <c r="E9" s="120">
        <v>9068</v>
      </c>
      <c r="F9" s="121">
        <f t="shared" ref="F9:L21" si="0">IFERROR(E9/C9-1,"-")</f>
        <v>-0.80356562615081339</v>
      </c>
      <c r="G9" s="120">
        <v>40065</v>
      </c>
      <c r="H9" s="121">
        <f t="shared" si="0"/>
        <v>3.4182840758711954</v>
      </c>
      <c r="I9" s="120">
        <v>59578</v>
      </c>
      <c r="J9" s="121">
        <f t="shared" si="0"/>
        <v>0.48703357044802198</v>
      </c>
      <c r="K9" s="120">
        <v>62651</v>
      </c>
      <c r="L9" s="121">
        <f t="shared" si="0"/>
        <v>5.1579442075934123E-2</v>
      </c>
      <c r="M9" s="120">
        <v>57077</v>
      </c>
      <c r="N9" s="121">
        <f t="shared" ref="N9:N15" si="1">IFERROR(M9/K9-1,"-")</f>
        <v>-8.8969050773331615E-2</v>
      </c>
    </row>
    <row r="10" spans="1:15" x14ac:dyDescent="0.25">
      <c r="A10" s="1" t="s">
        <v>74</v>
      </c>
      <c r="B10" s="119" t="s">
        <v>75</v>
      </c>
      <c r="C10" s="120">
        <v>51846</v>
      </c>
      <c r="D10" s="121">
        <v>9.6411275826337128E-2</v>
      </c>
      <c r="E10" s="120">
        <v>15142</v>
      </c>
      <c r="F10" s="121">
        <f t="shared" si="0"/>
        <v>-0.70794275353932801</v>
      </c>
      <c r="G10" s="120">
        <v>41909</v>
      </c>
      <c r="H10" s="121">
        <f t="shared" si="0"/>
        <v>1.7677321357812708</v>
      </c>
      <c r="I10" s="120">
        <v>52194</v>
      </c>
      <c r="J10" s="121">
        <f t="shared" si="0"/>
        <v>0.24541267985396931</v>
      </c>
      <c r="K10" s="120">
        <v>55957</v>
      </c>
      <c r="L10" s="121">
        <f t="shared" si="0"/>
        <v>7.2096409548990215E-2</v>
      </c>
      <c r="M10" s="120">
        <v>52638</v>
      </c>
      <c r="N10" s="121">
        <f t="shared" si="1"/>
        <v>-5.9313401361759888E-2</v>
      </c>
    </row>
    <row r="11" spans="1:15" x14ac:dyDescent="0.25">
      <c r="A11" s="1" t="s">
        <v>76</v>
      </c>
      <c r="B11" s="119" t="s">
        <v>77</v>
      </c>
      <c r="C11" s="120">
        <v>20252</v>
      </c>
      <c r="D11" s="121">
        <v>-0.59010686528497414</v>
      </c>
      <c r="E11" s="120">
        <v>22329</v>
      </c>
      <c r="F11" s="121">
        <f t="shared" si="0"/>
        <v>0.1025577720718942</v>
      </c>
      <c r="G11" s="120">
        <v>47103</v>
      </c>
      <c r="H11" s="121">
        <f t="shared" si="0"/>
        <v>1.1094988579873708</v>
      </c>
      <c r="I11" s="120">
        <v>58354</v>
      </c>
      <c r="J11" s="121">
        <f t="shared" si="0"/>
        <v>0.23885952062501326</v>
      </c>
      <c r="K11" s="120">
        <v>58643</v>
      </c>
      <c r="L11" s="121">
        <f t="shared" si="0"/>
        <v>4.9525311032663222E-3</v>
      </c>
      <c r="M11" s="120">
        <v>56752</v>
      </c>
      <c r="N11" s="121">
        <f t="shared" si="1"/>
        <v>-3.2245962860017352E-2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19557</v>
      </c>
      <c r="F12" s="121" t="str">
        <f t="shared" si="0"/>
        <v>-</v>
      </c>
      <c r="G12" s="120">
        <v>43531</v>
      </c>
      <c r="H12" s="121">
        <f t="shared" si="0"/>
        <v>1.2258526358848494</v>
      </c>
      <c r="I12" s="120">
        <v>42717</v>
      </c>
      <c r="J12" s="121">
        <f t="shared" si="0"/>
        <v>-1.8699317727596476E-2</v>
      </c>
      <c r="K12" s="120">
        <v>46133</v>
      </c>
      <c r="L12" s="121">
        <f t="shared" si="0"/>
        <v>7.9968162558232025E-2</v>
      </c>
      <c r="M12" s="120">
        <v>47123</v>
      </c>
      <c r="N12" s="121">
        <f t="shared" si="1"/>
        <v>2.1459692627836979E-2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24025</v>
      </c>
      <c r="F13" s="121" t="str">
        <f t="shared" si="0"/>
        <v>-</v>
      </c>
      <c r="G13" s="120">
        <v>44866</v>
      </c>
      <c r="H13" s="121">
        <f t="shared" si="0"/>
        <v>0.8674713839750261</v>
      </c>
      <c r="I13" s="120">
        <v>42611</v>
      </c>
      <c r="J13" s="121">
        <f t="shared" si="0"/>
        <v>-5.0260776534569618E-2</v>
      </c>
      <c r="K13" s="120">
        <v>38316</v>
      </c>
      <c r="L13" s="121">
        <f t="shared" si="0"/>
        <v>-0.10079556921921573</v>
      </c>
      <c r="M13" s="120">
        <v>45582</v>
      </c>
      <c r="N13" s="121">
        <f t="shared" si="1"/>
        <v>0.18963357344190412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26795</v>
      </c>
      <c r="F14" s="121" t="str">
        <f t="shared" si="0"/>
        <v>-</v>
      </c>
      <c r="G14" s="120">
        <v>40470</v>
      </c>
      <c r="H14" s="121">
        <f t="shared" si="0"/>
        <v>0.51035640977794361</v>
      </c>
      <c r="I14" s="120">
        <v>38639</v>
      </c>
      <c r="J14" s="121">
        <f t="shared" si="0"/>
        <v>-4.5243390165554787E-2</v>
      </c>
      <c r="K14" s="120">
        <v>40074</v>
      </c>
      <c r="L14" s="121">
        <f t="shared" si="0"/>
        <v>3.7138642304407554E-2</v>
      </c>
      <c r="M14" s="120">
        <v>42497</v>
      </c>
      <c r="N14" s="121">
        <f t="shared" si="1"/>
        <v>6.0463143185107482E-2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31224</v>
      </c>
      <c r="F15" s="121" t="str">
        <f t="shared" si="0"/>
        <v>-</v>
      </c>
      <c r="G15" s="120">
        <v>43286</v>
      </c>
      <c r="H15" s="121">
        <f t="shared" si="0"/>
        <v>0.38630540609787345</v>
      </c>
      <c r="I15" s="120">
        <v>40407</v>
      </c>
      <c r="J15" s="121">
        <f t="shared" si="0"/>
        <v>-6.651111213787364E-2</v>
      </c>
      <c r="K15" s="120">
        <v>45242</v>
      </c>
      <c r="L15" s="121">
        <f t="shared" si="0"/>
        <v>0.11965748508921714</v>
      </c>
      <c r="M15" s="120">
        <v>49837</v>
      </c>
      <c r="N15" s="121">
        <f t="shared" si="1"/>
        <v>0.10156491755448482</v>
      </c>
    </row>
    <row r="16" spans="1:15" x14ac:dyDescent="0.25">
      <c r="A16" s="1" t="s">
        <v>86</v>
      </c>
      <c r="B16" s="119" t="s">
        <v>87</v>
      </c>
      <c r="C16" s="120">
        <v>15225</v>
      </c>
      <c r="D16" s="121">
        <v>-0.60673141499199257</v>
      </c>
      <c r="E16" s="120">
        <v>36151</v>
      </c>
      <c r="F16" s="121">
        <f t="shared" si="0"/>
        <v>1.3744499178981937</v>
      </c>
      <c r="G16" s="120">
        <v>41695</v>
      </c>
      <c r="H16" s="121">
        <f t="shared" si="0"/>
        <v>0.15335675361677414</v>
      </c>
      <c r="I16" s="120">
        <v>43373</v>
      </c>
      <c r="J16" s="121">
        <f t="shared" si="0"/>
        <v>4.0244633649118677E-2</v>
      </c>
      <c r="K16" s="120">
        <v>42595</v>
      </c>
      <c r="L16" s="121">
        <f t="shared" si="0"/>
        <v>-1.7937426509579746E-2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14501</v>
      </c>
      <c r="D17" s="121">
        <v>-0.602396424556497</v>
      </c>
      <c r="E17" s="120">
        <v>36202</v>
      </c>
      <c r="F17" s="121">
        <f t="shared" si="0"/>
        <v>1.4965174815529965</v>
      </c>
      <c r="G17" s="120">
        <v>42224</v>
      </c>
      <c r="H17" s="121">
        <f t="shared" si="0"/>
        <v>0.16634440086183089</v>
      </c>
      <c r="I17" s="120">
        <v>40151</v>
      </c>
      <c r="J17" s="121">
        <f t="shared" si="0"/>
        <v>-4.9095301250473677E-2</v>
      </c>
      <c r="K17" s="120">
        <v>43154</v>
      </c>
      <c r="L17" s="121">
        <f t="shared" si="0"/>
        <v>7.479265771711785E-2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17308</v>
      </c>
      <c r="D18" s="121">
        <v>-0.56855120151560468</v>
      </c>
      <c r="E18" s="120">
        <v>42785</v>
      </c>
      <c r="F18" s="121">
        <f t="shared" si="0"/>
        <v>1.471978275941761</v>
      </c>
      <c r="G18" s="120">
        <v>48246</v>
      </c>
      <c r="H18" s="121">
        <f t="shared" si="0"/>
        <v>0.12763819095477391</v>
      </c>
      <c r="I18" s="120">
        <v>49321</v>
      </c>
      <c r="J18" s="121">
        <f t="shared" si="0"/>
        <v>2.2281639928698693E-2</v>
      </c>
      <c r="K18" s="120">
        <v>43124</v>
      </c>
      <c r="L18" s="121">
        <f t="shared" si="0"/>
        <v>-0.1256462764339733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14807</v>
      </c>
      <c r="D19" s="121">
        <v>-0.68922889644461227</v>
      </c>
      <c r="E19" s="120">
        <v>49146</v>
      </c>
      <c r="F19" s="121">
        <f t="shared" si="0"/>
        <v>2.319105828324441</v>
      </c>
      <c r="G19" s="120">
        <v>56046</v>
      </c>
      <c r="H19" s="121">
        <f t="shared" si="0"/>
        <v>0.14039799780246609</v>
      </c>
      <c r="I19" s="120">
        <v>55991</v>
      </c>
      <c r="J19" s="121">
        <f t="shared" si="0"/>
        <v>-9.8133675909073403E-4</v>
      </c>
      <c r="K19" s="120">
        <v>53169</v>
      </c>
      <c r="L19" s="121">
        <f t="shared" si="0"/>
        <v>-5.0400957296708349E-2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13546</v>
      </c>
      <c r="D20" s="121">
        <v>-0.72325168038899212</v>
      </c>
      <c r="E20" s="120">
        <v>46745</v>
      </c>
      <c r="F20" s="121">
        <f t="shared" si="0"/>
        <v>2.4508341945961907</v>
      </c>
      <c r="G20" s="120">
        <v>54058</v>
      </c>
      <c r="H20" s="121">
        <f t="shared" si="0"/>
        <v>0.15644453952294368</v>
      </c>
      <c r="I20" s="120">
        <v>53126</v>
      </c>
      <c r="J20" s="121">
        <f t="shared" si="0"/>
        <v>-1.7240741425875949E-2</v>
      </c>
      <c r="K20" s="120">
        <v>55215</v>
      </c>
      <c r="L20" s="121">
        <f t="shared" si="0"/>
        <v>3.9321612769642078E-2</v>
      </c>
      <c r="M20" s="120"/>
      <c r="N20" s="121"/>
    </row>
    <row r="21" spans="1:15" ht="15.75" x14ac:dyDescent="0.25">
      <c r="A21" s="1"/>
      <c r="B21" s="122" t="s">
        <v>32</v>
      </c>
      <c r="C21" s="123">
        <v>216673</v>
      </c>
      <c r="D21" s="124">
        <v>-0.56961248378645191</v>
      </c>
      <c r="E21" s="123">
        <v>359169</v>
      </c>
      <c r="F21" s="124">
        <f t="shared" si="0"/>
        <v>0.65765462240334505</v>
      </c>
      <c r="G21" s="123">
        <v>543499</v>
      </c>
      <c r="H21" s="124">
        <f t="shared" si="0"/>
        <v>0.51321244316742254</v>
      </c>
      <c r="I21" s="123">
        <v>576462</v>
      </c>
      <c r="J21" s="124">
        <f t="shared" si="0"/>
        <v>6.0649605611049928E-2</v>
      </c>
      <c r="K21" s="123">
        <v>584273</v>
      </c>
      <c r="L21" s="124">
        <f t="shared" si="0"/>
        <v>1.3549895743344642E-2</v>
      </c>
      <c r="M21" s="123">
        <v>351506</v>
      </c>
      <c r="N21" s="124">
        <v>1.293888466237858E-2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46163</v>
      </c>
      <c r="D31" s="121">
        <v>-7.8546049742504676E-2</v>
      </c>
      <c r="E31" s="120">
        <v>9068</v>
      </c>
      <c r="F31" s="121">
        <f t="shared" ref="F31:J43" si="2">IFERROR(E31/C31-1,"-")</f>
        <v>-0.80356562615081339</v>
      </c>
      <c r="G31" s="120">
        <v>40065</v>
      </c>
      <c r="H31" s="121">
        <f t="shared" si="2"/>
        <v>3.4182840758711954</v>
      </c>
      <c r="I31" s="120">
        <v>59578</v>
      </c>
      <c r="J31" s="121">
        <f t="shared" si="2"/>
        <v>0.48703357044802198</v>
      </c>
      <c r="K31" s="120">
        <v>62651</v>
      </c>
      <c r="L31" s="121">
        <f t="shared" ref="L31:L43" si="3">IFERROR(K31/I31-1,"-")</f>
        <v>5.1579442075934123E-2</v>
      </c>
      <c r="M31" s="120">
        <v>57077</v>
      </c>
      <c r="N31" s="121">
        <f t="shared" ref="N31:N37" si="4">IFERROR(M31/K31-1,"-")</f>
        <v>-8.8969050773331615E-2</v>
      </c>
    </row>
    <row r="32" spans="1:15" x14ac:dyDescent="0.25">
      <c r="B32" s="119" t="s">
        <v>75</v>
      </c>
      <c r="C32" s="120">
        <v>51846</v>
      </c>
      <c r="D32" s="121">
        <v>9.6411275826337128E-2</v>
      </c>
      <c r="E32" s="120">
        <v>15142</v>
      </c>
      <c r="F32" s="121">
        <f t="shared" si="2"/>
        <v>-0.70794275353932801</v>
      </c>
      <c r="G32" s="120">
        <v>41909</v>
      </c>
      <c r="H32" s="121">
        <f t="shared" si="2"/>
        <v>1.7677321357812708</v>
      </c>
      <c r="I32" s="120">
        <v>52194</v>
      </c>
      <c r="J32" s="121">
        <f t="shared" si="2"/>
        <v>0.24541267985396931</v>
      </c>
      <c r="K32" s="120">
        <v>55957</v>
      </c>
      <c r="L32" s="121">
        <f t="shared" si="3"/>
        <v>7.2096409548990215E-2</v>
      </c>
      <c r="M32" s="120">
        <v>52638</v>
      </c>
      <c r="N32" s="121">
        <f t="shared" si="4"/>
        <v>-5.9313401361759888E-2</v>
      </c>
    </row>
    <row r="33" spans="2:15" x14ac:dyDescent="0.25">
      <c r="B33" s="119" t="s">
        <v>77</v>
      </c>
      <c r="C33" s="120">
        <v>20252</v>
      </c>
      <c r="D33" s="121">
        <v>-0.59010686528497414</v>
      </c>
      <c r="E33" s="120">
        <v>22329</v>
      </c>
      <c r="F33" s="121">
        <f t="shared" si="2"/>
        <v>0.1025577720718942</v>
      </c>
      <c r="G33" s="120">
        <v>47103</v>
      </c>
      <c r="H33" s="121">
        <f t="shared" si="2"/>
        <v>1.1094988579873708</v>
      </c>
      <c r="I33" s="120">
        <v>58354</v>
      </c>
      <c r="J33" s="121">
        <f t="shared" si="2"/>
        <v>0.23885952062501326</v>
      </c>
      <c r="K33" s="120">
        <v>58643</v>
      </c>
      <c r="L33" s="121">
        <f t="shared" si="3"/>
        <v>4.9525311032663222E-3</v>
      </c>
      <c r="M33" s="120">
        <v>56752</v>
      </c>
      <c r="N33" s="121">
        <f t="shared" si="4"/>
        <v>-3.2245962860017352E-2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19557</v>
      </c>
      <c r="F34" s="121" t="str">
        <f t="shared" si="2"/>
        <v>-</v>
      </c>
      <c r="G34" s="120">
        <v>43531</v>
      </c>
      <c r="H34" s="121">
        <f t="shared" si="2"/>
        <v>1.2258526358848494</v>
      </c>
      <c r="I34" s="120">
        <v>42717</v>
      </c>
      <c r="J34" s="121">
        <f t="shared" si="2"/>
        <v>-1.8699317727596476E-2</v>
      </c>
      <c r="K34" s="120">
        <v>46133</v>
      </c>
      <c r="L34" s="121">
        <f t="shared" si="3"/>
        <v>7.9968162558232025E-2</v>
      </c>
      <c r="M34" s="120">
        <v>47123</v>
      </c>
      <c r="N34" s="121">
        <f t="shared" si="4"/>
        <v>2.1459692627836979E-2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24025</v>
      </c>
      <c r="F35" s="121" t="str">
        <f t="shared" si="2"/>
        <v>-</v>
      </c>
      <c r="G35" s="120">
        <v>44866</v>
      </c>
      <c r="H35" s="121">
        <f t="shared" si="2"/>
        <v>0.8674713839750261</v>
      </c>
      <c r="I35" s="120">
        <v>42611</v>
      </c>
      <c r="J35" s="121">
        <f t="shared" si="2"/>
        <v>-5.0260776534569618E-2</v>
      </c>
      <c r="K35" s="120">
        <v>38316</v>
      </c>
      <c r="L35" s="121">
        <f t="shared" si="3"/>
        <v>-0.10079556921921573</v>
      </c>
      <c r="M35" s="120">
        <v>45582</v>
      </c>
      <c r="N35" s="121">
        <f t="shared" si="4"/>
        <v>0.18963357344190412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26795</v>
      </c>
      <c r="F36" s="121" t="str">
        <f t="shared" si="2"/>
        <v>-</v>
      </c>
      <c r="G36" s="120">
        <v>40470</v>
      </c>
      <c r="H36" s="121">
        <f t="shared" si="2"/>
        <v>0.51035640977794361</v>
      </c>
      <c r="I36" s="120">
        <v>38639</v>
      </c>
      <c r="J36" s="121">
        <f t="shared" si="2"/>
        <v>-4.5243390165554787E-2</v>
      </c>
      <c r="K36" s="120">
        <v>40074</v>
      </c>
      <c r="L36" s="121">
        <f t="shared" si="3"/>
        <v>3.7138642304407554E-2</v>
      </c>
      <c r="M36" s="120">
        <v>42497</v>
      </c>
      <c r="N36" s="121">
        <f t="shared" si="4"/>
        <v>6.0463143185107482E-2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31224</v>
      </c>
      <c r="F37" s="121" t="str">
        <f t="shared" si="2"/>
        <v>-</v>
      </c>
      <c r="G37" s="120">
        <v>43286</v>
      </c>
      <c r="H37" s="121">
        <f t="shared" si="2"/>
        <v>0.38630540609787345</v>
      </c>
      <c r="I37" s="120">
        <v>40407</v>
      </c>
      <c r="J37" s="121">
        <f t="shared" si="2"/>
        <v>-6.651111213787364E-2</v>
      </c>
      <c r="K37" s="120">
        <v>45242</v>
      </c>
      <c r="L37" s="121">
        <f t="shared" si="3"/>
        <v>0.11965748508921714</v>
      </c>
      <c r="M37" s="120">
        <v>49837</v>
      </c>
      <c r="N37" s="121">
        <f t="shared" si="4"/>
        <v>0.10156491755448482</v>
      </c>
    </row>
    <row r="38" spans="2:15" x14ac:dyDescent="0.25">
      <c r="B38" s="119" t="s">
        <v>87</v>
      </c>
      <c r="C38" s="120">
        <v>15225</v>
      </c>
      <c r="D38" s="121">
        <v>-0.60673141499199257</v>
      </c>
      <c r="E38" s="120">
        <v>36151</v>
      </c>
      <c r="F38" s="121">
        <f t="shared" si="2"/>
        <v>1.3744499178981937</v>
      </c>
      <c r="G38" s="120">
        <v>41695</v>
      </c>
      <c r="H38" s="121">
        <f t="shared" si="2"/>
        <v>0.15335675361677414</v>
      </c>
      <c r="I38" s="120">
        <v>43373</v>
      </c>
      <c r="J38" s="121">
        <f t="shared" si="2"/>
        <v>4.0244633649118677E-2</v>
      </c>
      <c r="K38" s="120">
        <v>42595</v>
      </c>
      <c r="L38" s="121">
        <f t="shared" si="3"/>
        <v>-1.7937426509579746E-2</v>
      </c>
      <c r="M38" s="120"/>
      <c r="N38" s="121"/>
    </row>
    <row r="39" spans="2:15" x14ac:dyDescent="0.25">
      <c r="B39" s="119" t="s">
        <v>89</v>
      </c>
      <c r="C39" s="120">
        <v>14501</v>
      </c>
      <c r="D39" s="121">
        <v>-0.602396424556497</v>
      </c>
      <c r="E39" s="120">
        <v>36202</v>
      </c>
      <c r="F39" s="121">
        <f t="shared" si="2"/>
        <v>1.4965174815529965</v>
      </c>
      <c r="G39" s="120">
        <v>42224</v>
      </c>
      <c r="H39" s="121">
        <f t="shared" si="2"/>
        <v>0.16634440086183089</v>
      </c>
      <c r="I39" s="120">
        <v>40151</v>
      </c>
      <c r="J39" s="121">
        <f t="shared" si="2"/>
        <v>-4.9095301250473677E-2</v>
      </c>
      <c r="K39" s="120">
        <v>43154</v>
      </c>
      <c r="L39" s="121">
        <f t="shared" si="3"/>
        <v>7.479265771711785E-2</v>
      </c>
      <c r="M39" s="120"/>
      <c r="N39" s="121"/>
    </row>
    <row r="40" spans="2:15" x14ac:dyDescent="0.25">
      <c r="B40" s="119" t="s">
        <v>91</v>
      </c>
      <c r="C40" s="120">
        <v>17308</v>
      </c>
      <c r="D40" s="121">
        <v>-0.56855120151560468</v>
      </c>
      <c r="E40" s="120">
        <v>42785</v>
      </c>
      <c r="F40" s="121">
        <f t="shared" si="2"/>
        <v>1.471978275941761</v>
      </c>
      <c r="G40" s="120">
        <v>48246</v>
      </c>
      <c r="H40" s="121">
        <f t="shared" si="2"/>
        <v>0.12763819095477391</v>
      </c>
      <c r="I40" s="120">
        <v>49321</v>
      </c>
      <c r="J40" s="121">
        <f t="shared" si="2"/>
        <v>2.2281639928698693E-2</v>
      </c>
      <c r="K40" s="120">
        <v>43124</v>
      </c>
      <c r="L40" s="121">
        <f t="shared" si="3"/>
        <v>-0.1256462764339733</v>
      </c>
      <c r="M40" s="120"/>
      <c r="N40" s="121"/>
    </row>
    <row r="41" spans="2:15" x14ac:dyDescent="0.25">
      <c r="B41" s="119" t="s">
        <v>93</v>
      </c>
      <c r="C41" s="120">
        <v>14807</v>
      </c>
      <c r="D41" s="121">
        <v>-0.68922889644461227</v>
      </c>
      <c r="E41" s="120">
        <v>49146</v>
      </c>
      <c r="F41" s="121">
        <f t="shared" si="2"/>
        <v>2.319105828324441</v>
      </c>
      <c r="G41" s="120">
        <v>56046</v>
      </c>
      <c r="H41" s="121">
        <f t="shared" si="2"/>
        <v>0.14039799780246609</v>
      </c>
      <c r="I41" s="120">
        <v>55991</v>
      </c>
      <c r="J41" s="121">
        <f t="shared" si="2"/>
        <v>-9.8133675909073403E-4</v>
      </c>
      <c r="K41" s="120">
        <v>53169</v>
      </c>
      <c r="L41" s="121">
        <f t="shared" si="3"/>
        <v>-5.0400957296708349E-2</v>
      </c>
      <c r="M41" s="120"/>
      <c r="N41" s="121"/>
    </row>
    <row r="42" spans="2:15" x14ac:dyDescent="0.25">
      <c r="B42" s="119" t="s">
        <v>95</v>
      </c>
      <c r="C42" s="120">
        <v>13546</v>
      </c>
      <c r="D42" s="121">
        <v>-0.72325168038899212</v>
      </c>
      <c r="E42" s="120">
        <v>46745</v>
      </c>
      <c r="F42" s="121">
        <f t="shared" si="2"/>
        <v>2.4508341945961907</v>
      </c>
      <c r="G42" s="120">
        <v>54058</v>
      </c>
      <c r="H42" s="121">
        <f t="shared" si="2"/>
        <v>0.15644453952294368</v>
      </c>
      <c r="I42" s="120">
        <v>53126</v>
      </c>
      <c r="J42" s="121">
        <f t="shared" si="2"/>
        <v>-1.7240741425875949E-2</v>
      </c>
      <c r="K42" s="120">
        <v>55215</v>
      </c>
      <c r="L42" s="121">
        <f t="shared" si="3"/>
        <v>3.9321612769642078E-2</v>
      </c>
      <c r="M42" s="120"/>
      <c r="N42" s="121"/>
    </row>
    <row r="43" spans="2:15" ht="15.75" x14ac:dyDescent="0.25">
      <c r="B43" s="122" t="s">
        <v>32</v>
      </c>
      <c r="C43" s="123">
        <v>216673</v>
      </c>
      <c r="D43" s="124">
        <v>-0.56961248378645191</v>
      </c>
      <c r="E43" s="123">
        <v>359169</v>
      </c>
      <c r="F43" s="124">
        <f t="shared" si="2"/>
        <v>0.65765462240334505</v>
      </c>
      <c r="G43" s="123">
        <v>543499</v>
      </c>
      <c r="H43" s="124">
        <f t="shared" si="2"/>
        <v>0.51321244316742254</v>
      </c>
      <c r="I43" s="123">
        <v>576462</v>
      </c>
      <c r="J43" s="124">
        <f t="shared" si="2"/>
        <v>6.0649605611049928E-2</v>
      </c>
      <c r="K43" s="123">
        <v>584273</v>
      </c>
      <c r="L43" s="124">
        <f t="shared" si="3"/>
        <v>1.3549895743344642E-2</v>
      </c>
      <c r="M43" s="123">
        <v>351506</v>
      </c>
      <c r="N43" s="124">
        <v>1.293888466237858E-2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24068</v>
      </c>
      <c r="D53" s="121">
        <v>-8.6949924127465827E-2</v>
      </c>
      <c r="E53" s="120">
        <v>3301</v>
      </c>
      <c r="F53" s="121">
        <f t="shared" ref="F53:J65" si="5">IFERROR(E53/C53-1,"-")</f>
        <v>-0.86284693368788434</v>
      </c>
      <c r="G53" s="120">
        <v>25732</v>
      </c>
      <c r="H53" s="121">
        <f t="shared" si="5"/>
        <v>6.7952135716449558</v>
      </c>
      <c r="I53" s="120">
        <v>35523</v>
      </c>
      <c r="J53" s="121">
        <f t="shared" si="5"/>
        <v>0.38049898958495265</v>
      </c>
      <c r="K53" s="120">
        <v>36719</v>
      </c>
      <c r="L53" s="121">
        <f t="shared" ref="L53:L65" si="6">IFERROR(K53/I53-1,"-")</f>
        <v>3.3668327562424327E-2</v>
      </c>
      <c r="M53" s="120">
        <v>39716</v>
      </c>
      <c r="N53" s="121">
        <f t="shared" ref="N53:N59" si="7">IFERROR(M53/K53-1,"-")</f>
        <v>8.1619869822162849E-2</v>
      </c>
    </row>
    <row r="54" spans="1:15" x14ac:dyDescent="0.25">
      <c r="A54" s="1">
        <v>2</v>
      </c>
      <c r="B54" s="119" t="s">
        <v>75</v>
      </c>
      <c r="C54" s="120">
        <v>26644</v>
      </c>
      <c r="D54" s="121">
        <v>6.5078349856092066E-2</v>
      </c>
      <c r="E54" s="120">
        <v>7577</v>
      </c>
      <c r="F54" s="121">
        <f t="shared" si="5"/>
        <v>-0.71562077766101184</v>
      </c>
      <c r="G54" s="120">
        <v>27332</v>
      </c>
      <c r="H54" s="121">
        <f t="shared" si="5"/>
        <v>2.6072324138841232</v>
      </c>
      <c r="I54" s="120">
        <v>32889</v>
      </c>
      <c r="J54" s="121">
        <f t="shared" si="5"/>
        <v>0.2033147958436996</v>
      </c>
      <c r="K54" s="120">
        <v>33731</v>
      </c>
      <c r="L54" s="121">
        <f t="shared" si="6"/>
        <v>2.5601264860591666E-2</v>
      </c>
      <c r="M54" s="120">
        <v>36223</v>
      </c>
      <c r="N54" s="121">
        <f t="shared" si="7"/>
        <v>7.3878627968337662E-2</v>
      </c>
    </row>
    <row r="55" spans="1:15" x14ac:dyDescent="0.25">
      <c r="A55" s="1">
        <v>3</v>
      </c>
      <c r="B55" s="119" t="s">
        <v>77</v>
      </c>
      <c r="C55" s="120">
        <v>11112</v>
      </c>
      <c r="D55" s="121">
        <v>-0.58689914123201614</v>
      </c>
      <c r="E55" s="120">
        <v>12952</v>
      </c>
      <c r="F55" s="121">
        <f t="shared" si="5"/>
        <v>0.16558675305975523</v>
      </c>
      <c r="G55" s="120">
        <v>30980</v>
      </c>
      <c r="H55" s="121">
        <f t="shared" si="5"/>
        <v>1.3919085855466338</v>
      </c>
      <c r="I55" s="120">
        <v>34565</v>
      </c>
      <c r="J55" s="121">
        <f t="shared" si="5"/>
        <v>0.11571981923821828</v>
      </c>
      <c r="K55" s="120">
        <v>33512</v>
      </c>
      <c r="L55" s="121">
        <f t="shared" si="6"/>
        <v>-3.0464342543034872E-2</v>
      </c>
      <c r="M55" s="120">
        <v>38616</v>
      </c>
      <c r="N55" s="121">
        <f t="shared" si="7"/>
        <v>0.15230365242301258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13076</v>
      </c>
      <c r="F56" s="121" t="str">
        <f t="shared" si="5"/>
        <v>-</v>
      </c>
      <c r="G56" s="120">
        <v>29287</v>
      </c>
      <c r="H56" s="121">
        <f t="shared" si="5"/>
        <v>1.2397522178036096</v>
      </c>
      <c r="I56" s="120">
        <v>27273</v>
      </c>
      <c r="J56" s="121">
        <f t="shared" si="5"/>
        <v>-6.8767712637006206E-2</v>
      </c>
      <c r="K56" s="120">
        <v>28433</v>
      </c>
      <c r="L56" s="121">
        <f t="shared" si="6"/>
        <v>4.2532908004253356E-2</v>
      </c>
      <c r="M56" s="120">
        <v>32762</v>
      </c>
      <c r="N56" s="121">
        <f t="shared" si="7"/>
        <v>0.15225266415784477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16219</v>
      </c>
      <c r="F57" s="121" t="str">
        <f t="shared" si="5"/>
        <v>-</v>
      </c>
      <c r="G57" s="120">
        <v>26797</v>
      </c>
      <c r="H57" s="121">
        <f t="shared" si="5"/>
        <v>0.65219803933658049</v>
      </c>
      <c r="I57" s="120">
        <v>24835</v>
      </c>
      <c r="J57" s="121">
        <f t="shared" si="5"/>
        <v>-7.3217151173638806E-2</v>
      </c>
      <c r="K57" s="120">
        <v>22675</v>
      </c>
      <c r="L57" s="121">
        <f t="shared" si="6"/>
        <v>-8.6974028588685304E-2</v>
      </c>
      <c r="M57" s="120">
        <v>31774</v>
      </c>
      <c r="N57" s="121">
        <f t="shared" si="7"/>
        <v>0.40127894156560084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18033</v>
      </c>
      <c r="F58" s="121" t="str">
        <f t="shared" si="5"/>
        <v>-</v>
      </c>
      <c r="G58" s="120">
        <v>24434</v>
      </c>
      <c r="H58" s="121">
        <f t="shared" si="5"/>
        <v>0.35496035046858543</v>
      </c>
      <c r="I58" s="120">
        <v>22412</v>
      </c>
      <c r="J58" s="121">
        <f t="shared" si="5"/>
        <v>-8.2753540148972737E-2</v>
      </c>
      <c r="K58" s="120">
        <v>24289</v>
      </c>
      <c r="L58" s="121">
        <f t="shared" si="6"/>
        <v>8.3749776905229334E-2</v>
      </c>
      <c r="M58" s="120">
        <v>29665</v>
      </c>
      <c r="N58" s="121">
        <f t="shared" si="7"/>
        <v>0.22133476059121415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22155</v>
      </c>
      <c r="F59" s="121" t="str">
        <f t="shared" si="5"/>
        <v>-</v>
      </c>
      <c r="G59" s="120">
        <v>27739</v>
      </c>
      <c r="H59" s="121">
        <f t="shared" si="5"/>
        <v>0.25204242834574586</v>
      </c>
      <c r="I59" s="120">
        <v>26095</v>
      </c>
      <c r="J59" s="121">
        <f t="shared" si="5"/>
        <v>-5.9266736363964068E-2</v>
      </c>
      <c r="K59" s="120">
        <v>28719</v>
      </c>
      <c r="L59" s="121">
        <f t="shared" si="6"/>
        <v>0.1005556620042154</v>
      </c>
      <c r="M59" s="120">
        <v>36707</v>
      </c>
      <c r="N59" s="121">
        <f t="shared" si="7"/>
        <v>0.27814338939378103</v>
      </c>
    </row>
    <row r="60" spans="1:15" x14ac:dyDescent="0.25">
      <c r="A60" s="1">
        <v>8</v>
      </c>
      <c r="B60" s="119" t="s">
        <v>87</v>
      </c>
      <c r="C60" s="120">
        <v>8166</v>
      </c>
      <c r="D60" s="121">
        <v>-0.63083182640144664</v>
      </c>
      <c r="E60" s="120">
        <v>25703</v>
      </c>
      <c r="F60" s="121">
        <f t="shared" si="5"/>
        <v>2.147563066372765</v>
      </c>
      <c r="G60" s="120">
        <v>26708</v>
      </c>
      <c r="H60" s="121">
        <f t="shared" si="5"/>
        <v>3.9100494105746453E-2</v>
      </c>
      <c r="I60" s="120">
        <v>29282</v>
      </c>
      <c r="J60" s="121">
        <f t="shared" si="5"/>
        <v>9.6375617792421764E-2</v>
      </c>
      <c r="K60" s="120">
        <v>30070</v>
      </c>
      <c r="L60" s="121">
        <f t="shared" si="6"/>
        <v>2.6910730141383787E-2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7660</v>
      </c>
      <c r="D61" s="121">
        <v>-0.5834239721557537</v>
      </c>
      <c r="E61" s="120">
        <v>24260</v>
      </c>
      <c r="F61" s="121">
        <f t="shared" si="5"/>
        <v>2.1671018276762402</v>
      </c>
      <c r="G61" s="120">
        <v>24257</v>
      </c>
      <c r="H61" s="121">
        <f t="shared" si="5"/>
        <v>-1.2366034624899935E-4</v>
      </c>
      <c r="I61" s="120">
        <v>26434</v>
      </c>
      <c r="J61" s="121">
        <f t="shared" si="5"/>
        <v>8.9747289442222877E-2</v>
      </c>
      <c r="K61" s="120">
        <v>29036</v>
      </c>
      <c r="L61" s="121">
        <f t="shared" si="6"/>
        <v>9.8433835212226706E-2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8994</v>
      </c>
      <c r="D62" s="121">
        <v>-0.56396955446744557</v>
      </c>
      <c r="E62" s="120">
        <v>28908</v>
      </c>
      <c r="F62" s="121">
        <f t="shared" si="5"/>
        <v>2.2141427618412273</v>
      </c>
      <c r="G62" s="120">
        <v>27227</v>
      </c>
      <c r="H62" s="121">
        <f t="shared" si="5"/>
        <v>-5.8149993081499929E-2</v>
      </c>
      <c r="I62" s="120">
        <v>31067</v>
      </c>
      <c r="J62" s="121">
        <f t="shared" si="5"/>
        <v>0.14103647114996143</v>
      </c>
      <c r="K62" s="120">
        <v>29987</v>
      </c>
      <c r="L62" s="121">
        <f t="shared" si="6"/>
        <v>-3.4763575498116928E-2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8059</v>
      </c>
      <c r="D63" s="121">
        <v>-0.68642023346303505</v>
      </c>
      <c r="E63" s="120">
        <v>32504</v>
      </c>
      <c r="F63" s="121">
        <f t="shared" si="5"/>
        <v>3.033254746246433</v>
      </c>
      <c r="G63" s="120">
        <v>33332</v>
      </c>
      <c r="H63" s="121">
        <f t="shared" si="5"/>
        <v>2.5473787841496343E-2</v>
      </c>
      <c r="I63" s="120">
        <v>34767</v>
      </c>
      <c r="J63" s="121">
        <f t="shared" si="5"/>
        <v>4.3051722068882858E-2</v>
      </c>
      <c r="K63" s="120">
        <v>36706</v>
      </c>
      <c r="L63" s="121">
        <f t="shared" si="6"/>
        <v>5.5771277360715521E-2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7306</v>
      </c>
      <c r="D64" s="121">
        <v>-0.69789943764472384</v>
      </c>
      <c r="E64" s="120">
        <v>30193</v>
      </c>
      <c r="F64" s="121">
        <f t="shared" si="5"/>
        <v>3.1326307144812482</v>
      </c>
      <c r="G64" s="120">
        <v>31034</v>
      </c>
      <c r="H64" s="121">
        <f t="shared" si="5"/>
        <v>2.7854138376444793E-2</v>
      </c>
      <c r="I64" s="120">
        <v>32286</v>
      </c>
      <c r="J64" s="121">
        <f t="shared" si="5"/>
        <v>4.0342849777663226E-2</v>
      </c>
      <c r="K64" s="120">
        <v>37306</v>
      </c>
      <c r="L64" s="121">
        <f t="shared" si="6"/>
        <v>0.15548534968717087</v>
      </c>
      <c r="M64" s="120"/>
      <c r="N64" s="121"/>
    </row>
    <row r="65" spans="1:15" ht="15.75" x14ac:dyDescent="0.25">
      <c r="B65" s="122" t="s">
        <v>32</v>
      </c>
      <c r="C65" s="123">
        <v>117055</v>
      </c>
      <c r="D65" s="124">
        <v>-0.56270546921697551</v>
      </c>
      <c r="E65" s="123">
        <v>234881</v>
      </c>
      <c r="F65" s="124">
        <f t="shared" si="5"/>
        <v>1.0065866473025502</v>
      </c>
      <c r="G65" s="123">
        <v>334859</v>
      </c>
      <c r="H65" s="124">
        <f t="shared" si="5"/>
        <v>0.42565384173262211</v>
      </c>
      <c r="I65" s="123">
        <v>357428</v>
      </c>
      <c r="J65" s="124">
        <f t="shared" si="5"/>
        <v>6.7398516987747126E-2</v>
      </c>
      <c r="K65" s="123">
        <v>371183</v>
      </c>
      <c r="L65" s="124">
        <f t="shared" si="6"/>
        <v>3.8483274953277302E-2</v>
      </c>
      <c r="M65" s="123">
        <v>245463</v>
      </c>
      <c r="N65" s="124">
        <v>0.17966820134757167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22095</v>
      </c>
      <c r="D75" s="121">
        <v>-6.921391861150894E-2</v>
      </c>
      <c r="E75" s="120">
        <v>5767</v>
      </c>
      <c r="F75" s="121">
        <f t="shared" ref="F75:J87" si="8">IFERROR(E75/C75-1,"-")</f>
        <v>-0.73899072188277892</v>
      </c>
      <c r="G75" s="120">
        <v>14333</v>
      </c>
      <c r="H75" s="121">
        <f t="shared" si="8"/>
        <v>1.4853476677648692</v>
      </c>
      <c r="I75" s="120">
        <v>24055</v>
      </c>
      <c r="J75" s="121">
        <f t="shared" si="8"/>
        <v>0.67829484406614116</v>
      </c>
      <c r="K75" s="120">
        <v>25932</v>
      </c>
      <c r="L75" s="121">
        <f t="shared" ref="L75:L87" si="9">IFERROR(K75/I75-1,"-")</f>
        <v>7.8029515693203155E-2</v>
      </c>
      <c r="M75" s="120">
        <v>17361</v>
      </c>
      <c r="N75" s="121">
        <f t="shared" ref="N75:N81" si="10">IFERROR(M75/K75-1,"-")</f>
        <v>-0.33051827857473393</v>
      </c>
    </row>
    <row r="76" spans="1:15" x14ac:dyDescent="0.25">
      <c r="A76" s="1">
        <v>2</v>
      </c>
      <c r="B76" s="119" t="s">
        <v>75</v>
      </c>
      <c r="C76" s="120">
        <v>25202</v>
      </c>
      <c r="D76" s="121">
        <v>0.13160612455659826</v>
      </c>
      <c r="E76" s="120">
        <v>7565</v>
      </c>
      <c r="F76" s="121">
        <f t="shared" si="8"/>
        <v>-0.69982541068169191</v>
      </c>
      <c r="G76" s="120">
        <v>14577</v>
      </c>
      <c r="H76" s="121">
        <f t="shared" si="8"/>
        <v>0.9269001982815599</v>
      </c>
      <c r="I76" s="120">
        <v>19305</v>
      </c>
      <c r="J76" s="121">
        <f t="shared" si="8"/>
        <v>0.32434657336900607</v>
      </c>
      <c r="K76" s="120">
        <v>22226</v>
      </c>
      <c r="L76" s="121">
        <f t="shared" si="9"/>
        <v>0.15130795130795138</v>
      </c>
      <c r="M76" s="120">
        <v>16415</v>
      </c>
      <c r="N76" s="121">
        <f t="shared" si="10"/>
        <v>-0.26145055340592094</v>
      </c>
    </row>
    <row r="77" spans="1:15" x14ac:dyDescent="0.25">
      <c r="A77" s="1">
        <v>3</v>
      </c>
      <c r="B77" s="119" t="s">
        <v>77</v>
      </c>
      <c r="C77" s="120">
        <v>9140</v>
      </c>
      <c r="D77" s="121">
        <v>-0.59394020169709894</v>
      </c>
      <c r="E77" s="120">
        <v>9377</v>
      </c>
      <c r="F77" s="121">
        <f t="shared" si="8"/>
        <v>2.5929978118161889E-2</v>
      </c>
      <c r="G77" s="120">
        <v>16123</v>
      </c>
      <c r="H77" s="121">
        <f t="shared" si="8"/>
        <v>0.71941985709715262</v>
      </c>
      <c r="I77" s="120">
        <v>23789</v>
      </c>
      <c r="J77" s="121">
        <f t="shared" si="8"/>
        <v>0.47546982571481733</v>
      </c>
      <c r="K77" s="120">
        <v>25131</v>
      </c>
      <c r="L77" s="121">
        <f t="shared" si="9"/>
        <v>5.6412627685064498E-2</v>
      </c>
      <c r="M77" s="120">
        <v>18136</v>
      </c>
      <c r="N77" s="121">
        <f t="shared" si="10"/>
        <v>-0.27834149058931201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6481</v>
      </c>
      <c r="F78" s="121" t="str">
        <f t="shared" si="8"/>
        <v>-</v>
      </c>
      <c r="G78" s="120">
        <v>14244</v>
      </c>
      <c r="H78" s="121">
        <f t="shared" si="8"/>
        <v>1.1978089800956644</v>
      </c>
      <c r="I78" s="120">
        <v>15444</v>
      </c>
      <c r="J78" s="121">
        <f t="shared" si="8"/>
        <v>8.4245998315080062E-2</v>
      </c>
      <c r="K78" s="120">
        <v>17700</v>
      </c>
      <c r="L78" s="121">
        <f t="shared" si="9"/>
        <v>0.14607614607614616</v>
      </c>
      <c r="M78" s="120">
        <v>14361</v>
      </c>
      <c r="N78" s="121">
        <f t="shared" si="10"/>
        <v>-0.18864406779661014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7806</v>
      </c>
      <c r="F79" s="121" t="str">
        <f t="shared" si="8"/>
        <v>-</v>
      </c>
      <c r="G79" s="120">
        <v>18069</v>
      </c>
      <c r="H79" s="121">
        <f t="shared" si="8"/>
        <v>1.3147578785549578</v>
      </c>
      <c r="I79" s="120">
        <v>17776</v>
      </c>
      <c r="J79" s="121">
        <f t="shared" si="8"/>
        <v>-1.6215617909126179E-2</v>
      </c>
      <c r="K79" s="120">
        <v>15641</v>
      </c>
      <c r="L79" s="121">
        <f t="shared" si="9"/>
        <v>-0.1201057605760576</v>
      </c>
      <c r="M79" s="120">
        <v>13808</v>
      </c>
      <c r="N79" s="121">
        <f t="shared" si="10"/>
        <v>-0.11719199539671377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8762</v>
      </c>
      <c r="F80" s="121" t="str">
        <f t="shared" si="8"/>
        <v>-</v>
      </c>
      <c r="G80" s="120">
        <v>16036</v>
      </c>
      <c r="H80" s="121">
        <f t="shared" si="8"/>
        <v>0.83017575895914164</v>
      </c>
      <c r="I80" s="120">
        <v>16227</v>
      </c>
      <c r="J80" s="121">
        <f t="shared" si="8"/>
        <v>1.1910700922923345E-2</v>
      </c>
      <c r="K80" s="120">
        <v>15785</v>
      </c>
      <c r="L80" s="121">
        <f t="shared" si="9"/>
        <v>-2.7238553028902435E-2</v>
      </c>
      <c r="M80" s="120">
        <v>12832</v>
      </c>
      <c r="N80" s="121">
        <f t="shared" si="10"/>
        <v>-0.18707633829585046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9069</v>
      </c>
      <c r="F81" s="121" t="str">
        <f t="shared" si="8"/>
        <v>-</v>
      </c>
      <c r="G81" s="120">
        <v>15547</v>
      </c>
      <c r="H81" s="121">
        <f t="shared" si="8"/>
        <v>0.71430146653434767</v>
      </c>
      <c r="I81" s="120">
        <v>14312</v>
      </c>
      <c r="J81" s="121">
        <f t="shared" si="8"/>
        <v>-7.9436547243841304E-2</v>
      </c>
      <c r="K81" s="120">
        <v>16523</v>
      </c>
      <c r="L81" s="121">
        <f t="shared" si="9"/>
        <v>0.15448574622694244</v>
      </c>
      <c r="M81" s="120">
        <v>13130</v>
      </c>
      <c r="N81" s="121">
        <f t="shared" si="10"/>
        <v>-0.20535011801730918</v>
      </c>
    </row>
    <row r="82" spans="1:15" x14ac:dyDescent="0.25">
      <c r="A82" s="1">
        <v>8</v>
      </c>
      <c r="B82" s="119" t="s">
        <v>87</v>
      </c>
      <c r="C82" s="120">
        <v>7059</v>
      </c>
      <c r="D82" s="121">
        <v>-0.57460527901651193</v>
      </c>
      <c r="E82" s="120">
        <v>10448</v>
      </c>
      <c r="F82" s="121">
        <f t="shared" si="8"/>
        <v>0.4800963309250601</v>
      </c>
      <c r="G82" s="120">
        <v>14987</v>
      </c>
      <c r="H82" s="121">
        <f t="shared" si="8"/>
        <v>0.43443721286370596</v>
      </c>
      <c r="I82" s="120">
        <v>14091</v>
      </c>
      <c r="J82" s="121">
        <f t="shared" si="8"/>
        <v>-5.9785147127510485E-2</v>
      </c>
      <c r="K82" s="120">
        <v>12525</v>
      </c>
      <c r="L82" s="121">
        <f t="shared" si="9"/>
        <v>-0.11113476687247181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6841</v>
      </c>
      <c r="D83" s="121">
        <v>-0.62168887905767845</v>
      </c>
      <c r="E83" s="120">
        <v>11942</v>
      </c>
      <c r="F83" s="121">
        <f t="shared" si="8"/>
        <v>0.74565122058178623</v>
      </c>
      <c r="G83" s="120">
        <v>17967</v>
      </c>
      <c r="H83" s="121">
        <f t="shared" si="8"/>
        <v>0.50452185563557195</v>
      </c>
      <c r="I83" s="120">
        <v>13717</v>
      </c>
      <c r="J83" s="121">
        <f t="shared" si="8"/>
        <v>-0.23654477653475814</v>
      </c>
      <c r="K83" s="120">
        <v>14118</v>
      </c>
      <c r="L83" s="121">
        <f t="shared" si="9"/>
        <v>2.9233797477582479E-2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8314</v>
      </c>
      <c r="D84" s="121">
        <v>-0.57340037970137003</v>
      </c>
      <c r="E84" s="120">
        <v>13877</v>
      </c>
      <c r="F84" s="121">
        <f t="shared" si="8"/>
        <v>0.66911234063026215</v>
      </c>
      <c r="G84" s="120">
        <v>21019</v>
      </c>
      <c r="H84" s="121">
        <f t="shared" si="8"/>
        <v>0.51466455285724577</v>
      </c>
      <c r="I84" s="120">
        <v>18254</v>
      </c>
      <c r="J84" s="121">
        <f t="shared" si="8"/>
        <v>-0.13154764736666824</v>
      </c>
      <c r="K84" s="120">
        <v>13137</v>
      </c>
      <c r="L84" s="121">
        <f t="shared" si="9"/>
        <v>-0.28032212117891964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6748</v>
      </c>
      <c r="D85" s="121">
        <v>-0.69251799872414099</v>
      </c>
      <c r="E85" s="120">
        <v>16642</v>
      </c>
      <c r="F85" s="121">
        <f t="shared" si="8"/>
        <v>1.4662122110254892</v>
      </c>
      <c r="G85" s="120">
        <v>22714</v>
      </c>
      <c r="H85" s="121">
        <f t="shared" si="8"/>
        <v>0.36485999278932812</v>
      </c>
      <c r="I85" s="120">
        <v>21224</v>
      </c>
      <c r="J85" s="121">
        <f t="shared" si="8"/>
        <v>-6.5598309412697065E-2</v>
      </c>
      <c r="K85" s="120">
        <v>16463</v>
      </c>
      <c r="L85" s="121">
        <f t="shared" si="9"/>
        <v>-0.22432152280437245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6240</v>
      </c>
      <c r="D86" s="121">
        <v>-0.74801114566086502</v>
      </c>
      <c r="E86" s="120">
        <v>16552</v>
      </c>
      <c r="F86" s="121">
        <f t="shared" si="8"/>
        <v>1.6525641025641025</v>
      </c>
      <c r="G86" s="120">
        <v>23024</v>
      </c>
      <c r="H86" s="121">
        <f t="shared" si="8"/>
        <v>0.39101014983083626</v>
      </c>
      <c r="I86" s="120">
        <v>20840</v>
      </c>
      <c r="J86" s="121">
        <f t="shared" si="8"/>
        <v>-9.4857539958304371E-2</v>
      </c>
      <c r="K86" s="120">
        <v>17909</v>
      </c>
      <c r="L86" s="121">
        <f t="shared" si="9"/>
        <v>-0.14064299424184257</v>
      </c>
      <c r="M86" s="120"/>
      <c r="N86" s="121"/>
    </row>
    <row r="87" spans="1:15" ht="15.75" x14ac:dyDescent="0.25">
      <c r="B87" s="122" t="s">
        <v>32</v>
      </c>
      <c r="C87" s="123">
        <v>99618</v>
      </c>
      <c r="D87" s="124">
        <v>-0.57745475213885489</v>
      </c>
      <c r="E87" s="123">
        <v>124288</v>
      </c>
      <c r="F87" s="124">
        <f t="shared" si="8"/>
        <v>0.24764600774960344</v>
      </c>
      <c r="G87" s="123">
        <v>208640</v>
      </c>
      <c r="H87" s="124">
        <f t="shared" si="8"/>
        <v>0.67868177136972196</v>
      </c>
      <c r="I87" s="123">
        <v>219034</v>
      </c>
      <c r="J87" s="124">
        <f t="shared" si="8"/>
        <v>4.9817868098159579E-2</v>
      </c>
      <c r="K87" s="123">
        <v>213090</v>
      </c>
      <c r="L87" s="124">
        <f t="shared" si="9"/>
        <v>-2.713733940849361E-2</v>
      </c>
      <c r="M87" s="123">
        <v>106043</v>
      </c>
      <c r="N87" s="124">
        <v>-0.23676028156443885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 t="s">
        <v>233</v>
      </c>
      <c r="D97" s="121" t="s">
        <v>233</v>
      </c>
      <c r="E97" s="120" t="s">
        <v>233</v>
      </c>
      <c r="F97" s="121" t="str">
        <f t="shared" ref="F97:J109" si="11">IFERROR(E97/C97-1,"-")</f>
        <v>-</v>
      </c>
      <c r="G97" s="120" t="s">
        <v>233</v>
      </c>
      <c r="H97" s="121" t="str">
        <f t="shared" si="11"/>
        <v>-</v>
      </c>
      <c r="I97" s="120" t="s">
        <v>233</v>
      </c>
      <c r="J97" s="121" t="str">
        <f t="shared" si="11"/>
        <v>-</v>
      </c>
      <c r="K97" s="120" t="s">
        <v>233</v>
      </c>
      <c r="L97" s="121" t="str">
        <f t="shared" ref="L97:L109" si="12">IFERROR(K97/I97-1,"-")</f>
        <v>-</v>
      </c>
      <c r="M97" s="120" t="s">
        <v>233</v>
      </c>
      <c r="N97" s="121" t="str">
        <f t="shared" ref="N97:N103" si="13">IFERROR(M97/K97-1,"-")</f>
        <v>-</v>
      </c>
    </row>
    <row r="98" spans="2:14" x14ac:dyDescent="0.25">
      <c r="B98" s="119" t="s">
        <v>75</v>
      </c>
      <c r="C98" s="120" t="s">
        <v>233</v>
      </c>
      <c r="D98" s="121" t="s">
        <v>233</v>
      </c>
      <c r="E98" s="120" t="s">
        <v>233</v>
      </c>
      <c r="F98" s="121" t="str">
        <f t="shared" si="11"/>
        <v>-</v>
      </c>
      <c r="G98" s="120" t="s">
        <v>233</v>
      </c>
      <c r="H98" s="121" t="str">
        <f t="shared" si="11"/>
        <v>-</v>
      </c>
      <c r="I98" s="120" t="s">
        <v>233</v>
      </c>
      <c r="J98" s="121" t="str">
        <f t="shared" si="11"/>
        <v>-</v>
      </c>
      <c r="K98" s="120" t="s">
        <v>233</v>
      </c>
      <c r="L98" s="121" t="str">
        <f t="shared" si="12"/>
        <v>-</v>
      </c>
      <c r="M98" s="120" t="s">
        <v>233</v>
      </c>
      <c r="N98" s="121" t="str">
        <f t="shared" si="13"/>
        <v>-</v>
      </c>
    </row>
    <row r="99" spans="2:14" x14ac:dyDescent="0.25">
      <c r="B99" s="119" t="s">
        <v>77</v>
      </c>
      <c r="C99" s="120" t="s">
        <v>233</v>
      </c>
      <c r="D99" s="121" t="s">
        <v>233</v>
      </c>
      <c r="E99" s="120" t="s">
        <v>233</v>
      </c>
      <c r="F99" s="121" t="str">
        <f t="shared" si="11"/>
        <v>-</v>
      </c>
      <c r="G99" s="120" t="s">
        <v>233</v>
      </c>
      <c r="H99" s="121" t="str">
        <f t="shared" si="11"/>
        <v>-</v>
      </c>
      <c r="I99" s="120" t="s">
        <v>233</v>
      </c>
      <c r="J99" s="121" t="str">
        <f t="shared" si="11"/>
        <v>-</v>
      </c>
      <c r="K99" s="120" t="s">
        <v>233</v>
      </c>
      <c r="L99" s="121" t="str">
        <f t="shared" si="12"/>
        <v>-</v>
      </c>
      <c r="M99" s="120" t="s">
        <v>233</v>
      </c>
      <c r="N99" s="121" t="str">
        <f t="shared" si="13"/>
        <v>-</v>
      </c>
    </row>
    <row r="100" spans="2:14" x14ac:dyDescent="0.25">
      <c r="B100" s="119" t="s">
        <v>79</v>
      </c>
      <c r="C100" s="120" t="s">
        <v>233</v>
      </c>
      <c r="D100" s="121" t="s">
        <v>233</v>
      </c>
      <c r="E100" s="120" t="s">
        <v>233</v>
      </c>
      <c r="F100" s="121" t="str">
        <f t="shared" si="11"/>
        <v>-</v>
      </c>
      <c r="G100" s="120" t="s">
        <v>233</v>
      </c>
      <c r="H100" s="121" t="str">
        <f t="shared" si="11"/>
        <v>-</v>
      </c>
      <c r="I100" s="120" t="s">
        <v>233</v>
      </c>
      <c r="J100" s="121" t="str">
        <f t="shared" si="11"/>
        <v>-</v>
      </c>
      <c r="K100" s="120" t="s">
        <v>233</v>
      </c>
      <c r="L100" s="121" t="str">
        <f t="shared" si="12"/>
        <v>-</v>
      </c>
      <c r="M100" s="120" t="s">
        <v>233</v>
      </c>
      <c r="N100" s="121" t="str">
        <f t="shared" si="13"/>
        <v>-</v>
      </c>
    </row>
    <row r="101" spans="2:14" x14ac:dyDescent="0.25">
      <c r="B101" s="119" t="s">
        <v>81</v>
      </c>
      <c r="C101" s="120" t="s">
        <v>233</v>
      </c>
      <c r="D101" s="121" t="s">
        <v>233</v>
      </c>
      <c r="E101" s="120" t="s">
        <v>233</v>
      </c>
      <c r="F101" s="121" t="str">
        <f t="shared" si="11"/>
        <v>-</v>
      </c>
      <c r="G101" s="120" t="s">
        <v>233</v>
      </c>
      <c r="H101" s="121" t="str">
        <f t="shared" si="11"/>
        <v>-</v>
      </c>
      <c r="I101" s="120" t="s">
        <v>233</v>
      </c>
      <c r="J101" s="121" t="str">
        <f t="shared" si="11"/>
        <v>-</v>
      </c>
      <c r="K101" s="120" t="s">
        <v>233</v>
      </c>
      <c r="L101" s="121" t="str">
        <f t="shared" si="12"/>
        <v>-</v>
      </c>
      <c r="M101" s="120" t="s">
        <v>233</v>
      </c>
      <c r="N101" s="121" t="str">
        <f t="shared" si="13"/>
        <v>-</v>
      </c>
    </row>
    <row r="102" spans="2:14" x14ac:dyDescent="0.25">
      <c r="B102" s="119" t="s">
        <v>83</v>
      </c>
      <c r="C102" s="120" t="s">
        <v>233</v>
      </c>
      <c r="D102" s="121" t="s">
        <v>233</v>
      </c>
      <c r="E102" s="120" t="s">
        <v>233</v>
      </c>
      <c r="F102" s="121" t="str">
        <f t="shared" si="11"/>
        <v>-</v>
      </c>
      <c r="G102" s="120" t="s">
        <v>233</v>
      </c>
      <c r="H102" s="121" t="str">
        <f t="shared" si="11"/>
        <v>-</v>
      </c>
      <c r="I102" s="120" t="s">
        <v>233</v>
      </c>
      <c r="J102" s="121" t="str">
        <f t="shared" si="11"/>
        <v>-</v>
      </c>
      <c r="K102" s="120" t="s">
        <v>233</v>
      </c>
      <c r="L102" s="121" t="str">
        <f t="shared" si="12"/>
        <v>-</v>
      </c>
      <c r="M102" s="120" t="s">
        <v>233</v>
      </c>
      <c r="N102" s="121" t="str">
        <f t="shared" si="13"/>
        <v>-</v>
      </c>
    </row>
    <row r="103" spans="2:14" x14ac:dyDescent="0.25">
      <c r="B103" s="119" t="s">
        <v>85</v>
      </c>
      <c r="C103" s="120" t="s">
        <v>233</v>
      </c>
      <c r="D103" s="121" t="s">
        <v>233</v>
      </c>
      <c r="E103" s="120" t="s">
        <v>233</v>
      </c>
      <c r="F103" s="121" t="str">
        <f t="shared" si="11"/>
        <v>-</v>
      </c>
      <c r="G103" s="120" t="s">
        <v>233</v>
      </c>
      <c r="H103" s="121" t="str">
        <f t="shared" si="11"/>
        <v>-</v>
      </c>
      <c r="I103" s="120" t="s">
        <v>233</v>
      </c>
      <c r="J103" s="121" t="str">
        <f t="shared" si="11"/>
        <v>-</v>
      </c>
      <c r="K103" s="120" t="s">
        <v>233</v>
      </c>
      <c r="L103" s="121" t="str">
        <f t="shared" si="12"/>
        <v>-</v>
      </c>
      <c r="M103" s="120" t="s">
        <v>233</v>
      </c>
      <c r="N103" s="121" t="str">
        <f t="shared" si="13"/>
        <v>-</v>
      </c>
    </row>
    <row r="104" spans="2:14" x14ac:dyDescent="0.25">
      <c r="B104" s="119" t="s">
        <v>87</v>
      </c>
      <c r="C104" s="120" t="s">
        <v>233</v>
      </c>
      <c r="D104" s="121" t="s">
        <v>233</v>
      </c>
      <c r="E104" s="120" t="s">
        <v>233</v>
      </c>
      <c r="F104" s="121" t="str">
        <f t="shared" si="11"/>
        <v>-</v>
      </c>
      <c r="G104" s="120" t="s">
        <v>233</v>
      </c>
      <c r="H104" s="121" t="str">
        <f t="shared" si="11"/>
        <v>-</v>
      </c>
      <c r="I104" s="120" t="s">
        <v>233</v>
      </c>
      <c r="J104" s="121" t="str">
        <f t="shared" si="11"/>
        <v>-</v>
      </c>
      <c r="K104" s="120" t="s">
        <v>233</v>
      </c>
      <c r="L104" s="121" t="str">
        <f t="shared" si="12"/>
        <v>-</v>
      </c>
      <c r="M104" s="120"/>
      <c r="N104" s="121"/>
    </row>
    <row r="105" spans="2:14" x14ac:dyDescent="0.25">
      <c r="B105" s="119" t="s">
        <v>89</v>
      </c>
      <c r="C105" s="120" t="s">
        <v>233</v>
      </c>
      <c r="D105" s="121" t="s">
        <v>233</v>
      </c>
      <c r="E105" s="120" t="s">
        <v>233</v>
      </c>
      <c r="F105" s="121" t="str">
        <f t="shared" si="11"/>
        <v>-</v>
      </c>
      <c r="G105" s="120" t="s">
        <v>233</v>
      </c>
      <c r="H105" s="121" t="str">
        <f t="shared" si="11"/>
        <v>-</v>
      </c>
      <c r="I105" s="120" t="s">
        <v>233</v>
      </c>
      <c r="J105" s="121" t="str">
        <f t="shared" si="11"/>
        <v>-</v>
      </c>
      <c r="K105" s="120" t="s">
        <v>233</v>
      </c>
      <c r="L105" s="121" t="str">
        <f t="shared" si="12"/>
        <v>-</v>
      </c>
      <c r="M105" s="120"/>
      <c r="N105" s="121"/>
    </row>
    <row r="106" spans="2:14" x14ac:dyDescent="0.25">
      <c r="B106" s="119" t="s">
        <v>91</v>
      </c>
      <c r="C106" s="120" t="s">
        <v>233</v>
      </c>
      <c r="D106" s="121" t="s">
        <v>233</v>
      </c>
      <c r="E106" s="120" t="s">
        <v>233</v>
      </c>
      <c r="F106" s="121" t="str">
        <f t="shared" si="11"/>
        <v>-</v>
      </c>
      <c r="G106" s="120" t="s">
        <v>233</v>
      </c>
      <c r="H106" s="121" t="str">
        <f t="shared" si="11"/>
        <v>-</v>
      </c>
      <c r="I106" s="120" t="s">
        <v>233</v>
      </c>
      <c r="J106" s="121" t="str">
        <f t="shared" si="11"/>
        <v>-</v>
      </c>
      <c r="K106" s="120" t="s">
        <v>233</v>
      </c>
      <c r="L106" s="121" t="str">
        <f t="shared" si="12"/>
        <v>-</v>
      </c>
      <c r="M106" s="120"/>
      <c r="N106" s="121"/>
    </row>
    <row r="107" spans="2:14" x14ac:dyDescent="0.25">
      <c r="B107" s="119" t="s">
        <v>93</v>
      </c>
      <c r="C107" s="120" t="s">
        <v>233</v>
      </c>
      <c r="D107" s="121" t="s">
        <v>233</v>
      </c>
      <c r="E107" s="120" t="s">
        <v>233</v>
      </c>
      <c r="F107" s="121" t="str">
        <f t="shared" si="11"/>
        <v>-</v>
      </c>
      <c r="G107" s="120" t="s">
        <v>233</v>
      </c>
      <c r="H107" s="121" t="str">
        <f t="shared" si="11"/>
        <v>-</v>
      </c>
      <c r="I107" s="120" t="s">
        <v>233</v>
      </c>
      <c r="J107" s="121" t="str">
        <f t="shared" si="11"/>
        <v>-</v>
      </c>
      <c r="K107" s="120" t="s">
        <v>233</v>
      </c>
      <c r="L107" s="121" t="str">
        <f t="shared" si="12"/>
        <v>-</v>
      </c>
      <c r="M107" s="120"/>
      <c r="N107" s="121"/>
    </row>
    <row r="108" spans="2:14" x14ac:dyDescent="0.25">
      <c r="B108" s="119" t="s">
        <v>95</v>
      </c>
      <c r="C108" s="120" t="s">
        <v>233</v>
      </c>
      <c r="D108" s="121" t="s">
        <v>233</v>
      </c>
      <c r="E108" s="120" t="s">
        <v>233</v>
      </c>
      <c r="F108" s="121" t="str">
        <f t="shared" si="11"/>
        <v>-</v>
      </c>
      <c r="G108" s="120" t="s">
        <v>233</v>
      </c>
      <c r="H108" s="121" t="str">
        <f t="shared" si="11"/>
        <v>-</v>
      </c>
      <c r="I108" s="120" t="s">
        <v>233</v>
      </c>
      <c r="J108" s="121" t="str">
        <f t="shared" si="11"/>
        <v>-</v>
      </c>
      <c r="K108" s="120" t="s">
        <v>233</v>
      </c>
      <c r="L108" s="121" t="str">
        <f t="shared" si="12"/>
        <v>-</v>
      </c>
      <c r="M108" s="120"/>
      <c r="N108" s="121"/>
    </row>
    <row r="109" spans="2:14" ht="15.75" x14ac:dyDescent="0.25">
      <c r="B109" s="122" t="s">
        <v>32</v>
      </c>
      <c r="C109" s="123" t="s">
        <v>233</v>
      </c>
      <c r="D109" s="124" t="s">
        <v>233</v>
      </c>
      <c r="E109" s="123" t="s">
        <v>233</v>
      </c>
      <c r="F109" s="124" t="str">
        <f t="shared" si="11"/>
        <v>-</v>
      </c>
      <c r="G109" s="123" t="s">
        <v>233</v>
      </c>
      <c r="H109" s="124" t="str">
        <f t="shared" si="11"/>
        <v>-</v>
      </c>
      <c r="I109" s="123" t="s">
        <v>233</v>
      </c>
      <c r="J109" s="124" t="str">
        <f t="shared" si="11"/>
        <v>-</v>
      </c>
      <c r="K109" s="123" t="s">
        <v>233</v>
      </c>
      <c r="L109" s="124" t="str">
        <f t="shared" si="12"/>
        <v>-</v>
      </c>
      <c r="M109" s="123" t="s">
        <v>233</v>
      </c>
      <c r="N109" s="124" t="s">
        <v>233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A90FC-DA1E-42EE-949D-D7067AD1E48A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263</v>
      </c>
      <c r="D6" s="174" t="s">
        <v>228</v>
      </c>
      <c r="E6" s="174" t="s">
        <v>229</v>
      </c>
      <c r="F6" s="174" t="s">
        <v>230</v>
      </c>
      <c r="G6" s="174" t="s">
        <v>231</v>
      </c>
      <c r="H6" s="174" t="s">
        <v>232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454682</v>
      </c>
      <c r="D8" s="178">
        <v>1243542</v>
      </c>
      <c r="E8" s="178">
        <v>2966022</v>
      </c>
      <c r="F8" s="178">
        <v>3074274</v>
      </c>
      <c r="G8" s="178">
        <v>3194799</v>
      </c>
      <c r="H8" s="178">
        <v>3188994</v>
      </c>
      <c r="I8" s="179">
        <f>IFERROR(H8/G8-1,"-")</f>
        <v>-1.8170157183597935E-3</v>
      </c>
      <c r="J8" s="178">
        <f>H8-G8</f>
        <v>-5805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140200</v>
      </c>
      <c r="D9" s="162">
        <v>441416</v>
      </c>
      <c r="E9" s="162">
        <v>536392</v>
      </c>
      <c r="F9" s="162">
        <v>524107</v>
      </c>
      <c r="G9" s="162">
        <v>503554</v>
      </c>
      <c r="H9" s="162">
        <v>537036</v>
      </c>
      <c r="I9" s="163">
        <f>IFERROR(H9/G9-1,"-")</f>
        <v>6.6491379276105489E-2</v>
      </c>
      <c r="J9" s="162">
        <f t="shared" ref="J9:J19" si="0">H9-G9</f>
        <v>33482</v>
      </c>
      <c r="K9" s="163">
        <f>H9/H$8</f>
        <v>0.16840295089924912</v>
      </c>
      <c r="L9" s="81"/>
    </row>
    <row r="10" spans="1:12" x14ac:dyDescent="0.25">
      <c r="A10" s="164" t="s">
        <v>105</v>
      </c>
      <c r="B10" s="165" t="s">
        <v>105</v>
      </c>
      <c r="C10" s="166">
        <v>56424</v>
      </c>
      <c r="D10" s="166">
        <v>151642</v>
      </c>
      <c r="E10" s="166">
        <v>184376</v>
      </c>
      <c r="F10" s="166">
        <v>178093</v>
      </c>
      <c r="G10" s="166">
        <v>172794</v>
      </c>
      <c r="H10" s="166">
        <v>163332</v>
      </c>
      <c r="I10" s="167">
        <f>IFERROR(H10/G10-1,"-")</f>
        <v>-5.4758845793256739E-2</v>
      </c>
      <c r="J10" s="166">
        <f t="shared" si="0"/>
        <v>-9462</v>
      </c>
      <c r="K10" s="167">
        <f>H10/H$8</f>
        <v>5.1217405865297959E-2</v>
      </c>
      <c r="L10" s="81"/>
    </row>
    <row r="11" spans="1:12" x14ac:dyDescent="0.25">
      <c r="A11" s="164" t="s">
        <v>102</v>
      </c>
      <c r="B11" s="165" t="s">
        <v>102</v>
      </c>
      <c r="C11" s="166">
        <v>83776</v>
      </c>
      <c r="D11" s="166">
        <v>289774</v>
      </c>
      <c r="E11" s="166">
        <v>352016</v>
      </c>
      <c r="F11" s="166">
        <v>346014</v>
      </c>
      <c r="G11" s="166">
        <v>330760</v>
      </c>
      <c r="H11" s="166">
        <v>373704</v>
      </c>
      <c r="I11" s="167">
        <f>IFERROR(H11/G11-1,"-")</f>
        <v>0.12983432095779412</v>
      </c>
      <c r="J11" s="166">
        <f t="shared" si="0"/>
        <v>42944</v>
      </c>
      <c r="K11" s="167">
        <f>H11/H$8</f>
        <v>0.11718554503395115</v>
      </c>
      <c r="L11" s="81"/>
    </row>
    <row r="12" spans="1:12" x14ac:dyDescent="0.25">
      <c r="A12" s="1"/>
      <c r="B12" s="161" t="s">
        <v>109</v>
      </c>
      <c r="C12" s="162">
        <v>314482</v>
      </c>
      <c r="D12" s="162">
        <v>802126</v>
      </c>
      <c r="E12" s="162">
        <v>2429630</v>
      </c>
      <c r="F12" s="162">
        <v>2550167</v>
      </c>
      <c r="G12" s="162">
        <v>2691245</v>
      </c>
      <c r="H12" s="162">
        <v>2651958</v>
      </c>
      <c r="I12" s="163">
        <f>IFERROR(H12/G12-1,"-")</f>
        <v>-1.4598076354995548E-2</v>
      </c>
      <c r="J12" s="162">
        <f t="shared" si="0"/>
        <v>-39287</v>
      </c>
      <c r="K12" s="163">
        <f>H12/H$8</f>
        <v>0.83159704910075094</v>
      </c>
      <c r="L12" s="81"/>
    </row>
    <row r="13" spans="1:12" s="57" customFormat="1" x14ac:dyDescent="0.25">
      <c r="A13" s="164"/>
      <c r="B13" s="165" t="s">
        <v>112</v>
      </c>
      <c r="C13" s="166">
        <v>122008</v>
      </c>
      <c r="D13" s="166">
        <v>115051</v>
      </c>
      <c r="E13" s="166">
        <v>1256894</v>
      </c>
      <c r="F13" s="166">
        <v>1302324</v>
      </c>
      <c r="G13" s="166">
        <v>1393862</v>
      </c>
      <c r="H13" s="166">
        <v>1357285</v>
      </c>
      <c r="I13" s="167">
        <f t="shared" ref="I13:I20" si="1">IFERROR(H13/G13-1,"-")</f>
        <v>-2.6241478711665822E-2</v>
      </c>
      <c r="J13" s="166">
        <f t="shared" si="0"/>
        <v>-36577</v>
      </c>
      <c r="K13" s="167">
        <f t="shared" ref="K13:K20" si="2">H13/H$8</f>
        <v>0.42561541351285076</v>
      </c>
      <c r="L13" s="168"/>
    </row>
    <row r="14" spans="1:12" s="57" customFormat="1" x14ac:dyDescent="0.25">
      <c r="A14" s="164"/>
      <c r="B14" s="165" t="s">
        <v>115</v>
      </c>
      <c r="C14" s="166">
        <v>59328</v>
      </c>
      <c r="D14" s="166">
        <v>149984</v>
      </c>
      <c r="E14" s="166">
        <v>228057</v>
      </c>
      <c r="F14" s="166">
        <v>228503</v>
      </c>
      <c r="G14" s="166">
        <v>233276</v>
      </c>
      <c r="H14" s="166">
        <v>213198</v>
      </c>
      <c r="I14" s="167">
        <f t="shared" si="1"/>
        <v>-8.606971998834001E-2</v>
      </c>
      <c r="J14" s="166">
        <f t="shared" si="0"/>
        <v>-20078</v>
      </c>
      <c r="K14" s="167">
        <f t="shared" si="2"/>
        <v>6.6854312049505274E-2</v>
      </c>
      <c r="L14" s="168"/>
    </row>
    <row r="15" spans="1:12" x14ac:dyDescent="0.25">
      <c r="A15" s="164"/>
      <c r="B15" s="165" t="s">
        <v>118</v>
      </c>
      <c r="C15" s="166">
        <v>9890</v>
      </c>
      <c r="D15" s="166">
        <v>78936</v>
      </c>
      <c r="E15" s="166">
        <v>103512</v>
      </c>
      <c r="F15" s="166">
        <v>120065</v>
      </c>
      <c r="G15" s="166">
        <v>127553</v>
      </c>
      <c r="H15" s="166">
        <v>137079</v>
      </c>
      <c r="I15" s="167">
        <f t="shared" si="1"/>
        <v>7.4682680924792022E-2</v>
      </c>
      <c r="J15" s="166">
        <f t="shared" si="0"/>
        <v>9526</v>
      </c>
      <c r="K15" s="167">
        <f t="shared" si="2"/>
        <v>4.2985029134579744E-2</v>
      </c>
      <c r="L15" s="81"/>
    </row>
    <row r="16" spans="1:12" x14ac:dyDescent="0.25">
      <c r="A16" s="164"/>
      <c r="B16" s="165" t="s">
        <v>125</v>
      </c>
      <c r="C16" s="166">
        <v>21504</v>
      </c>
      <c r="D16" s="166">
        <v>63536</v>
      </c>
      <c r="E16" s="166">
        <v>117669</v>
      </c>
      <c r="F16" s="166">
        <v>122960</v>
      </c>
      <c r="G16" s="166">
        <v>126316</v>
      </c>
      <c r="H16" s="166">
        <v>126429</v>
      </c>
      <c r="I16" s="167">
        <f t="shared" si="1"/>
        <v>8.9458184236357319E-4</v>
      </c>
      <c r="J16" s="166">
        <f t="shared" si="0"/>
        <v>113</v>
      </c>
      <c r="K16" s="167">
        <f t="shared" si="2"/>
        <v>3.9645417959394094E-2</v>
      </c>
      <c r="L16" s="81"/>
    </row>
    <row r="17" spans="1:12" x14ac:dyDescent="0.25">
      <c r="A17" s="164"/>
      <c r="B17" s="165" t="s">
        <v>121</v>
      </c>
      <c r="C17" s="166">
        <v>26752</v>
      </c>
      <c r="D17" s="166">
        <v>73800</v>
      </c>
      <c r="E17" s="166">
        <v>112629</v>
      </c>
      <c r="F17" s="166">
        <v>124358</v>
      </c>
      <c r="G17" s="166">
        <v>117371</v>
      </c>
      <c r="H17" s="166">
        <v>107462</v>
      </c>
      <c r="I17" s="167">
        <f t="shared" si="1"/>
        <v>-8.4424602329365883E-2</v>
      </c>
      <c r="J17" s="166">
        <f t="shared" si="0"/>
        <v>-9909</v>
      </c>
      <c r="K17" s="167">
        <f t="shared" si="2"/>
        <v>3.3697774282422606E-2</v>
      </c>
      <c r="L17" s="81"/>
    </row>
    <row r="18" spans="1:12" x14ac:dyDescent="0.25">
      <c r="A18" s="164"/>
      <c r="B18" s="165" t="s">
        <v>130</v>
      </c>
      <c r="C18" s="166">
        <v>589</v>
      </c>
      <c r="D18" s="166">
        <v>9150</v>
      </c>
      <c r="E18" s="166">
        <v>16868</v>
      </c>
      <c r="F18" s="166">
        <v>11785</v>
      </c>
      <c r="G18" s="166">
        <v>15597</v>
      </c>
      <c r="H18" s="166">
        <v>15519</v>
      </c>
      <c r="I18" s="167">
        <f t="shared" si="1"/>
        <v>-5.0009617234083592E-3</v>
      </c>
      <c r="J18" s="166">
        <f t="shared" si="0"/>
        <v>-78</v>
      </c>
      <c r="K18" s="167">
        <f t="shared" si="2"/>
        <v>4.8664249603479967E-3</v>
      </c>
      <c r="L18" s="81"/>
    </row>
    <row r="19" spans="1:12" x14ac:dyDescent="0.25">
      <c r="A19" s="164" t="s">
        <v>146</v>
      </c>
      <c r="B19" s="165" t="s">
        <v>133</v>
      </c>
      <c r="C19" s="166">
        <v>210</v>
      </c>
      <c r="D19" s="166">
        <v>1440</v>
      </c>
      <c r="E19" s="166">
        <v>4797</v>
      </c>
      <c r="F19" s="166">
        <v>7694</v>
      </c>
      <c r="G19" s="166">
        <v>3457</v>
      </c>
      <c r="H19" s="166">
        <v>3427</v>
      </c>
      <c r="I19" s="167">
        <f t="shared" si="1"/>
        <v>-8.6780445472953716E-3</v>
      </c>
      <c r="J19" s="166">
        <f t="shared" si="0"/>
        <v>-30</v>
      </c>
      <c r="K19" s="167">
        <f t="shared" si="2"/>
        <v>1.0746335678273461E-3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74201</v>
      </c>
      <c r="D20" s="171">
        <f t="shared" ref="D20:H20" si="4">D12-SUM(D13:D19)</f>
        <v>310229</v>
      </c>
      <c r="E20" s="171">
        <f t="shared" si="4"/>
        <v>589204</v>
      </c>
      <c r="F20" s="171">
        <f t="shared" si="4"/>
        <v>632478</v>
      </c>
      <c r="G20" s="171">
        <f t="shared" si="4"/>
        <v>673813</v>
      </c>
      <c r="H20" s="171">
        <f t="shared" si="4"/>
        <v>691559</v>
      </c>
      <c r="I20" s="172">
        <f t="shared" si="1"/>
        <v>2.6336683916754255E-2</v>
      </c>
      <c r="J20" s="171">
        <f>H20-G20</f>
        <v>17746</v>
      </c>
      <c r="K20" s="172">
        <f t="shared" si="2"/>
        <v>0.21685804363382308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553215</v>
      </c>
      <c r="E22" s="178">
        <v>1179956</v>
      </c>
      <c r="F22" s="178">
        <v>1205442</v>
      </c>
      <c r="G22" s="178">
        <v>1224963</v>
      </c>
      <c r="H22" s="178">
        <v>1156556</v>
      </c>
      <c r="I22" s="179">
        <f>IFERROR(H22/G22-1,"-")</f>
        <v>-5.5844135700425235E-2</v>
      </c>
      <c r="J22" s="178">
        <f>H22-G22</f>
        <v>-68407</v>
      </c>
      <c r="K22" s="179">
        <f>H22/H$8</f>
        <v>0.36267111195568258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162890</v>
      </c>
      <c r="E23" s="162">
        <v>131999</v>
      </c>
      <c r="F23" s="162">
        <v>108487</v>
      </c>
      <c r="G23" s="162">
        <v>93879</v>
      </c>
      <c r="H23" s="162">
        <v>85313</v>
      </c>
      <c r="I23" s="163">
        <f>IFERROR(H23/G23-1,"-")</f>
        <v>-9.1245113390641119E-2</v>
      </c>
      <c r="J23" s="162">
        <f t="shared" ref="J23:J33" si="5">H23-G23</f>
        <v>-8566</v>
      </c>
      <c r="K23" s="163">
        <f>H23/H$8</f>
        <v>2.6752323773578751E-2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55499</v>
      </c>
      <c r="E24" s="166">
        <v>36761</v>
      </c>
      <c r="F24" s="166">
        <v>32479</v>
      </c>
      <c r="G24" s="166">
        <v>29019</v>
      </c>
      <c r="H24" s="166">
        <v>29730</v>
      </c>
      <c r="I24" s="167">
        <f>IFERROR(H24/G24-1,"-")</f>
        <v>2.450118887625341E-2</v>
      </c>
      <c r="J24" s="166">
        <f t="shared" si="5"/>
        <v>711</v>
      </c>
      <c r="K24" s="167">
        <f>H24/H$8</f>
        <v>9.3226892242506566E-3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107391</v>
      </c>
      <c r="E25" s="166">
        <v>95238</v>
      </c>
      <c r="F25" s="166">
        <v>76008</v>
      </c>
      <c r="G25" s="166">
        <v>64860</v>
      </c>
      <c r="H25" s="166">
        <v>55583</v>
      </c>
      <c r="I25" s="167">
        <f>IFERROR(H25/G25-1,"-")</f>
        <v>-0.14303114400246686</v>
      </c>
      <c r="J25" s="166">
        <f t="shared" si="5"/>
        <v>-9277</v>
      </c>
      <c r="K25" s="167">
        <f>H25/H$8</f>
        <v>1.7429634549328096E-2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390325</v>
      </c>
      <c r="E26" s="162">
        <v>1047957</v>
      </c>
      <c r="F26" s="162">
        <v>1096955</v>
      </c>
      <c r="G26" s="162">
        <v>1131084</v>
      </c>
      <c r="H26" s="162">
        <v>1071243</v>
      </c>
      <c r="I26" s="163">
        <f>IFERROR(H26/G26-1,"-")</f>
        <v>-5.2905884974060235E-2</v>
      </c>
      <c r="J26" s="162">
        <f t="shared" si="5"/>
        <v>-59841</v>
      </c>
      <c r="K26" s="163">
        <f>H26/H$8</f>
        <v>0.3359187881821038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61248</v>
      </c>
      <c r="E27" s="166">
        <v>562174</v>
      </c>
      <c r="F27" s="166">
        <v>581810</v>
      </c>
      <c r="G27" s="166">
        <v>611230</v>
      </c>
      <c r="H27" s="166">
        <v>572075</v>
      </c>
      <c r="I27" s="167">
        <f t="shared" ref="I27:I34" si="6">IFERROR(H27/G27-1,"-")</f>
        <v>-6.4059355725340716E-2</v>
      </c>
      <c r="J27" s="166">
        <f t="shared" si="5"/>
        <v>-39155</v>
      </c>
      <c r="K27" s="167">
        <f t="shared" ref="K27:K34" si="7">H27/H$8</f>
        <v>0.17939042845486697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88196</v>
      </c>
      <c r="E28" s="166">
        <v>113982</v>
      </c>
      <c r="F28" s="166">
        <v>116930</v>
      </c>
      <c r="G28" s="166">
        <v>107901</v>
      </c>
      <c r="H28" s="166">
        <v>96052</v>
      </c>
      <c r="I28" s="167">
        <f t="shared" si="6"/>
        <v>-0.10981362545296147</v>
      </c>
      <c r="J28" s="166">
        <f t="shared" si="5"/>
        <v>-11849</v>
      </c>
      <c r="K28" s="167">
        <f t="shared" si="7"/>
        <v>3.0119843436519481E-2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31618</v>
      </c>
      <c r="E29" s="166">
        <v>36769</v>
      </c>
      <c r="F29" s="166">
        <v>42150</v>
      </c>
      <c r="G29" s="166">
        <v>32656</v>
      </c>
      <c r="H29" s="166">
        <v>31848</v>
      </c>
      <c r="I29" s="167">
        <f t="shared" si="6"/>
        <v>-2.4742773150416508E-2</v>
      </c>
      <c r="J29" s="166">
        <f t="shared" si="5"/>
        <v>-808</v>
      </c>
      <c r="K29" s="167">
        <f t="shared" si="7"/>
        <v>9.9868485171185645E-3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29486</v>
      </c>
      <c r="E30" s="166">
        <v>50032</v>
      </c>
      <c r="F30" s="166">
        <v>50397</v>
      </c>
      <c r="G30" s="166">
        <v>51873</v>
      </c>
      <c r="H30" s="166">
        <v>51889</v>
      </c>
      <c r="I30" s="167">
        <f t="shared" si="6"/>
        <v>3.0844562681942023E-4</v>
      </c>
      <c r="J30" s="166">
        <f t="shared" si="5"/>
        <v>16</v>
      </c>
      <c r="K30" s="167">
        <f t="shared" si="7"/>
        <v>1.6271275518235533E-2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44033</v>
      </c>
      <c r="E31" s="166">
        <v>61424</v>
      </c>
      <c r="F31" s="166">
        <v>61993</v>
      </c>
      <c r="G31" s="166">
        <v>61489</v>
      </c>
      <c r="H31" s="166">
        <v>57169</v>
      </c>
      <c r="I31" s="167">
        <f t="shared" si="6"/>
        <v>-7.025646863666668E-2</v>
      </c>
      <c r="J31" s="166">
        <f t="shared" si="5"/>
        <v>-4320</v>
      </c>
      <c r="K31" s="167">
        <f t="shared" si="7"/>
        <v>1.7926970072693772E-2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1340</v>
      </c>
      <c r="E32" s="166">
        <v>5501</v>
      </c>
      <c r="F32" s="166">
        <v>4568</v>
      </c>
      <c r="G32" s="166">
        <v>8513</v>
      </c>
      <c r="H32" s="166">
        <v>6194</v>
      </c>
      <c r="I32" s="167">
        <f t="shared" si="6"/>
        <v>-0.27240690708328441</v>
      </c>
      <c r="J32" s="166">
        <f t="shared" si="5"/>
        <v>-2319</v>
      </c>
      <c r="K32" s="167">
        <f t="shared" si="7"/>
        <v>1.9423053163474123E-3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602</v>
      </c>
      <c r="E33" s="166">
        <v>2205</v>
      </c>
      <c r="F33" s="166">
        <v>2980</v>
      </c>
      <c r="G33" s="166">
        <v>1521</v>
      </c>
      <c r="H33" s="166">
        <v>1032</v>
      </c>
      <c r="I33" s="167">
        <f t="shared" si="6"/>
        <v>-0.32149901380670609</v>
      </c>
      <c r="J33" s="166">
        <f t="shared" si="5"/>
        <v>-489</v>
      </c>
      <c r="K33" s="167">
        <f t="shared" si="7"/>
        <v>3.2361302655320142E-4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133802</v>
      </c>
      <c r="E34" s="171">
        <f t="shared" si="9"/>
        <v>215870</v>
      </c>
      <c r="F34" s="171">
        <f t="shared" si="9"/>
        <v>236127</v>
      </c>
      <c r="G34" s="171">
        <f t="shared" si="9"/>
        <v>255901</v>
      </c>
      <c r="H34" s="171">
        <f t="shared" si="9"/>
        <v>254984</v>
      </c>
      <c r="I34" s="172">
        <f t="shared" si="6"/>
        <v>-3.5834170245524488E-3</v>
      </c>
      <c r="J34" s="171">
        <f>H34-G34</f>
        <v>-917</v>
      </c>
      <c r="K34" s="172">
        <f t="shared" si="7"/>
        <v>7.9957503839768906E-2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254312</v>
      </c>
      <c r="E36" s="178">
        <v>858220</v>
      </c>
      <c r="F36" s="178">
        <v>871300</v>
      </c>
      <c r="G36" s="178">
        <v>895588</v>
      </c>
      <c r="H36" s="178">
        <v>931129</v>
      </c>
      <c r="I36" s="179">
        <f>IFERROR(H36/G36-1,"-")</f>
        <v>3.968454244585673E-2</v>
      </c>
      <c r="J36" s="178">
        <f>H36-G36</f>
        <v>35541</v>
      </c>
      <c r="K36" s="179">
        <f>H36/H$8</f>
        <v>0.29198204825722468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62543</v>
      </c>
      <c r="E37" s="162">
        <v>72292</v>
      </c>
      <c r="F37" s="162">
        <v>66167</v>
      </c>
      <c r="G37" s="162">
        <v>72329</v>
      </c>
      <c r="H37" s="162">
        <v>74860</v>
      </c>
      <c r="I37" s="163">
        <f>IFERROR(H37/G37-1,"-")</f>
        <v>3.4992879757773432E-2</v>
      </c>
      <c r="J37" s="162">
        <f t="shared" ref="J37:J47" si="10">H37-G37</f>
        <v>2531</v>
      </c>
      <c r="K37" s="163">
        <f>H37/H$8</f>
        <v>2.3474487565671179E-2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27762</v>
      </c>
      <c r="E38" s="166">
        <v>26550</v>
      </c>
      <c r="F38" s="166">
        <v>29785</v>
      </c>
      <c r="G38" s="166">
        <v>32875</v>
      </c>
      <c r="H38" s="166">
        <v>30488</v>
      </c>
      <c r="I38" s="167">
        <f>IFERROR(H38/G38-1,"-")</f>
        <v>-7.2608365019011356E-2</v>
      </c>
      <c r="J38" s="166">
        <f t="shared" si="10"/>
        <v>-2387</v>
      </c>
      <c r="K38" s="167">
        <f>H38/H$8</f>
        <v>9.5603817379399277E-3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34781</v>
      </c>
      <c r="E39" s="166">
        <v>45742</v>
      </c>
      <c r="F39" s="166">
        <v>36382</v>
      </c>
      <c r="G39" s="166">
        <v>39454</v>
      </c>
      <c r="H39" s="166">
        <v>44372</v>
      </c>
      <c r="I39" s="167">
        <f>IFERROR(H39/G39-1,"-")</f>
        <v>0.12465149287778177</v>
      </c>
      <c r="J39" s="166">
        <f t="shared" si="10"/>
        <v>4918</v>
      </c>
      <c r="K39" s="167">
        <f>H39/H$8</f>
        <v>1.3914105827731253E-2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191769</v>
      </c>
      <c r="E40" s="162">
        <v>785928</v>
      </c>
      <c r="F40" s="162">
        <v>805133</v>
      </c>
      <c r="G40" s="162">
        <v>823259</v>
      </c>
      <c r="H40" s="162">
        <v>856269</v>
      </c>
      <c r="I40" s="163">
        <f>IFERROR(H40/G40-1,"-")</f>
        <v>4.0096737478727773E-2</v>
      </c>
      <c r="J40" s="162">
        <f t="shared" si="10"/>
        <v>33010</v>
      </c>
      <c r="K40" s="163">
        <f>H40/H$8</f>
        <v>0.26850756069155352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31484</v>
      </c>
      <c r="E41" s="166">
        <v>453306</v>
      </c>
      <c r="F41" s="166">
        <v>480731</v>
      </c>
      <c r="G41" s="166">
        <v>490081</v>
      </c>
      <c r="H41" s="166">
        <v>494240</v>
      </c>
      <c r="I41" s="167">
        <f t="shared" ref="I41:I48" si="11">IFERROR(H41/G41-1,"-")</f>
        <v>8.4863522560556515E-3</v>
      </c>
      <c r="J41" s="166">
        <f t="shared" si="10"/>
        <v>4159</v>
      </c>
      <c r="K41" s="167">
        <f t="shared" ref="K41:K48" si="12">H41/H$8</f>
        <v>0.15498304480974251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11927</v>
      </c>
      <c r="E42" s="166">
        <v>25892</v>
      </c>
      <c r="F42" s="166">
        <v>21000</v>
      </c>
      <c r="G42" s="166">
        <v>21458</v>
      </c>
      <c r="H42" s="166">
        <v>24909</v>
      </c>
      <c r="I42" s="167">
        <f t="shared" si="11"/>
        <v>0.16082579923571627</v>
      </c>
      <c r="J42" s="166">
        <f t="shared" si="10"/>
        <v>3451</v>
      </c>
      <c r="K42" s="167">
        <f t="shared" si="12"/>
        <v>7.8109272077652074E-3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14469</v>
      </c>
      <c r="E43" s="166">
        <v>14696</v>
      </c>
      <c r="F43" s="166">
        <v>16801</v>
      </c>
      <c r="G43" s="166">
        <v>21516</v>
      </c>
      <c r="H43" s="166">
        <v>22605</v>
      </c>
      <c r="I43" s="167">
        <f t="shared" si="11"/>
        <v>5.0613496932515378E-2</v>
      </c>
      <c r="J43" s="166">
        <f t="shared" si="10"/>
        <v>1089</v>
      </c>
      <c r="K43" s="167">
        <f t="shared" si="12"/>
        <v>7.0884423112743391E-3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24677</v>
      </c>
      <c r="E44" s="166">
        <v>47180</v>
      </c>
      <c r="F44" s="166">
        <v>46479</v>
      </c>
      <c r="G44" s="166">
        <v>44935</v>
      </c>
      <c r="H44" s="166">
        <v>44416</v>
      </c>
      <c r="I44" s="167">
        <f t="shared" si="11"/>
        <v>-1.15500166907756E-2</v>
      </c>
      <c r="J44" s="166">
        <f t="shared" si="10"/>
        <v>-519</v>
      </c>
      <c r="K44" s="167">
        <f t="shared" si="12"/>
        <v>1.3927903282351739E-2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17267</v>
      </c>
      <c r="E45" s="166">
        <v>30251</v>
      </c>
      <c r="F45" s="166">
        <v>33464</v>
      </c>
      <c r="G45" s="166">
        <v>32743</v>
      </c>
      <c r="H45" s="166">
        <v>30172</v>
      </c>
      <c r="I45" s="167">
        <f t="shared" si="11"/>
        <v>-7.8520599822862858E-2</v>
      </c>
      <c r="J45" s="166">
        <f t="shared" si="10"/>
        <v>-2571</v>
      </c>
      <c r="K45" s="167">
        <f t="shared" si="12"/>
        <v>9.4612909274837138E-3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6238</v>
      </c>
      <c r="E46" s="166">
        <v>7344</v>
      </c>
      <c r="F46" s="166">
        <v>3899</v>
      </c>
      <c r="G46" s="166">
        <v>4602</v>
      </c>
      <c r="H46" s="166">
        <v>4708</v>
      </c>
      <c r="I46" s="167">
        <f t="shared" si="11"/>
        <v>2.303346371142978E-2</v>
      </c>
      <c r="J46" s="166">
        <f t="shared" si="10"/>
        <v>106</v>
      </c>
      <c r="K46" s="167">
        <f t="shared" si="12"/>
        <v>1.4763276443919306E-3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473</v>
      </c>
      <c r="E47" s="166">
        <v>1278</v>
      </c>
      <c r="F47" s="166">
        <v>2935</v>
      </c>
      <c r="G47" s="166">
        <v>781</v>
      </c>
      <c r="H47" s="166">
        <v>970</v>
      </c>
      <c r="I47" s="167">
        <f t="shared" si="11"/>
        <v>0.24199743918053773</v>
      </c>
      <c r="J47" s="166">
        <f t="shared" si="10"/>
        <v>189</v>
      </c>
      <c r="K47" s="167">
        <f t="shared" si="12"/>
        <v>3.0417115867888118E-4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85234</v>
      </c>
      <c r="E48" s="171">
        <f t="shared" si="14"/>
        <v>205981</v>
      </c>
      <c r="F48" s="171">
        <f t="shared" si="14"/>
        <v>199824</v>
      </c>
      <c r="G48" s="171">
        <f t="shared" si="14"/>
        <v>207143</v>
      </c>
      <c r="H48" s="171">
        <f t="shared" si="14"/>
        <v>234249</v>
      </c>
      <c r="I48" s="172">
        <f t="shared" si="11"/>
        <v>0.13085646147830232</v>
      </c>
      <c r="J48" s="171">
        <f>H48-G48</f>
        <v>27106</v>
      </c>
      <c r="K48" s="172">
        <f t="shared" si="12"/>
        <v>7.3455453349865196E-2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8689</v>
      </c>
      <c r="E50" s="178">
        <v>11471</v>
      </c>
      <c r="F50" s="178">
        <v>10514</v>
      </c>
      <c r="G50" s="178">
        <v>12513</v>
      </c>
      <c r="H50" s="178">
        <v>13153</v>
      </c>
      <c r="I50" s="179">
        <f>IFERROR(H50/G50-1,"-")</f>
        <v>5.11468073203869E-2</v>
      </c>
      <c r="J50" s="178">
        <f>H50-G50</f>
        <v>640</v>
      </c>
      <c r="K50" s="179">
        <f>H50/H$8</f>
        <v>4.124498195982808E-3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2615</v>
      </c>
      <c r="E51" s="162">
        <v>1203</v>
      </c>
      <c r="F51" s="162">
        <v>2644</v>
      </c>
      <c r="G51" s="162">
        <v>2110</v>
      </c>
      <c r="H51" s="162">
        <v>1671</v>
      </c>
      <c r="I51" s="163">
        <f>IFERROR(H51/G51-1,"-")</f>
        <v>-0.20805687203791468</v>
      </c>
      <c r="J51" s="162">
        <f t="shared" ref="J51:J61" si="15">H51-G51</f>
        <v>-439</v>
      </c>
      <c r="K51" s="163">
        <f>H51/H$8</f>
        <v>5.239896970643407E-4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1088</v>
      </c>
      <c r="E52" s="166">
        <v>464</v>
      </c>
      <c r="F52" s="166">
        <v>1787</v>
      </c>
      <c r="G52" s="166">
        <v>1324</v>
      </c>
      <c r="H52" s="166">
        <v>115</v>
      </c>
      <c r="I52" s="167">
        <f>IFERROR(H52/G52-1,"-")</f>
        <v>-0.9131419939577039</v>
      </c>
      <c r="J52" s="166">
        <f t="shared" si="15"/>
        <v>-1209</v>
      </c>
      <c r="K52" s="167">
        <f>H52/H$8</f>
        <v>3.6061529121723025E-5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1527</v>
      </c>
      <c r="E53" s="166">
        <v>739</v>
      </c>
      <c r="F53" s="166">
        <v>857</v>
      </c>
      <c r="G53" s="166">
        <v>786</v>
      </c>
      <c r="H53" s="166">
        <v>1556</v>
      </c>
      <c r="I53" s="167">
        <f>IFERROR(H53/G53-1,"-")</f>
        <v>0.97964376590330793</v>
      </c>
      <c r="J53" s="166">
        <f t="shared" si="15"/>
        <v>770</v>
      </c>
      <c r="K53" s="167">
        <f>H53/H$8</f>
        <v>4.8792816794261765E-4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6074</v>
      </c>
      <c r="E54" s="162">
        <v>10268</v>
      </c>
      <c r="F54" s="162">
        <v>7870</v>
      </c>
      <c r="G54" s="162">
        <v>10403</v>
      </c>
      <c r="H54" s="162">
        <v>11482</v>
      </c>
      <c r="I54" s="163">
        <f>IFERROR(H54/G54-1,"-")</f>
        <v>0.10372008074593864</v>
      </c>
      <c r="J54" s="162">
        <f t="shared" si="15"/>
        <v>1079</v>
      </c>
      <c r="K54" s="163">
        <f>H54/H$8</f>
        <v>3.6005084989184678E-3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304</v>
      </c>
      <c r="E55" s="166">
        <v>5584</v>
      </c>
      <c r="F55" s="166">
        <v>3580</v>
      </c>
      <c r="G55" s="166">
        <v>4630</v>
      </c>
      <c r="H55" s="166">
        <v>5550</v>
      </c>
      <c r="I55" s="167">
        <f t="shared" ref="I55:I62" si="16">IFERROR(H55/G55-1,"-")</f>
        <v>0.19870410367170632</v>
      </c>
      <c r="J55" s="166">
        <f t="shared" si="15"/>
        <v>920</v>
      </c>
      <c r="K55" s="167">
        <f t="shared" ref="K55:K62" si="17">H55/H$8</f>
        <v>1.7403607532657634E-3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2519</v>
      </c>
      <c r="E56" s="166">
        <v>1894</v>
      </c>
      <c r="F56" s="166">
        <v>1550</v>
      </c>
      <c r="G56" s="166">
        <v>2203</v>
      </c>
      <c r="H56" s="166">
        <v>2039</v>
      </c>
      <c r="I56" s="167">
        <f t="shared" si="16"/>
        <v>-7.4443940081706739E-2</v>
      </c>
      <c r="J56" s="166">
        <f t="shared" si="15"/>
        <v>-164</v>
      </c>
      <c r="K56" s="167">
        <f t="shared" si="17"/>
        <v>6.393865902538544E-4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244</v>
      </c>
      <c r="E57" s="166">
        <v>423</v>
      </c>
      <c r="F57" s="166">
        <v>332</v>
      </c>
      <c r="G57" s="166">
        <v>181</v>
      </c>
      <c r="H57" s="166">
        <v>545</v>
      </c>
      <c r="I57" s="167">
        <f t="shared" si="16"/>
        <v>2.0110497237569063</v>
      </c>
      <c r="J57" s="166">
        <f t="shared" si="15"/>
        <v>364</v>
      </c>
      <c r="K57" s="167">
        <f t="shared" si="17"/>
        <v>1.7090029018555696E-4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162</v>
      </c>
      <c r="E58" s="166">
        <v>377</v>
      </c>
      <c r="F58" s="166">
        <v>118</v>
      </c>
      <c r="G58" s="166">
        <v>232</v>
      </c>
      <c r="H58" s="166">
        <v>202</v>
      </c>
      <c r="I58" s="167">
        <f t="shared" si="16"/>
        <v>-0.12931034482758619</v>
      </c>
      <c r="J58" s="166">
        <f t="shared" si="15"/>
        <v>-30</v>
      </c>
      <c r="K58" s="167">
        <f t="shared" si="17"/>
        <v>6.3342859848591746E-5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209</v>
      </c>
      <c r="E59" s="166">
        <v>93</v>
      </c>
      <c r="F59" s="166">
        <v>117</v>
      </c>
      <c r="G59" s="166">
        <v>10</v>
      </c>
      <c r="H59" s="166">
        <v>185</v>
      </c>
      <c r="I59" s="167">
        <f t="shared" si="16"/>
        <v>17.5</v>
      </c>
      <c r="J59" s="166">
        <f t="shared" si="15"/>
        <v>175</v>
      </c>
      <c r="K59" s="167">
        <f t="shared" si="17"/>
        <v>5.8012025108858778E-5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61</v>
      </c>
      <c r="E60" s="166">
        <v>63</v>
      </c>
      <c r="F60" s="166">
        <v>14</v>
      </c>
      <c r="G60" s="166">
        <v>48</v>
      </c>
      <c r="H60" s="166">
        <v>28</v>
      </c>
      <c r="I60" s="167">
        <f t="shared" si="16"/>
        <v>-0.41666666666666663</v>
      </c>
      <c r="J60" s="166">
        <f t="shared" si="15"/>
        <v>-20</v>
      </c>
      <c r="K60" s="167">
        <f t="shared" si="17"/>
        <v>8.7801983948543023E-6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17</v>
      </c>
      <c r="E61" s="166">
        <v>11</v>
      </c>
      <c r="F61" s="166">
        <v>0</v>
      </c>
      <c r="G61" s="166">
        <v>0</v>
      </c>
      <c r="H61" s="166">
        <v>61</v>
      </c>
      <c r="I61" s="167" t="str">
        <f t="shared" si="16"/>
        <v>-</v>
      </c>
      <c r="J61" s="166">
        <f t="shared" si="15"/>
        <v>61</v>
      </c>
      <c r="K61" s="167">
        <f t="shared" si="17"/>
        <v>1.9128289360218302E-5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2558</v>
      </c>
      <c r="E62" s="171">
        <f t="shared" si="19"/>
        <v>1823</v>
      </c>
      <c r="F62" s="171">
        <f t="shared" si="19"/>
        <v>2159</v>
      </c>
      <c r="G62" s="171">
        <f t="shared" si="19"/>
        <v>3099</v>
      </c>
      <c r="H62" s="171">
        <f t="shared" si="19"/>
        <v>2872</v>
      </c>
      <c r="I62" s="172">
        <f t="shared" si="16"/>
        <v>-7.3249435301710242E-2</v>
      </c>
      <c r="J62" s="171">
        <f>H62-G62</f>
        <v>-227</v>
      </c>
      <c r="K62" s="172">
        <f t="shared" si="17"/>
        <v>9.0059749250076982E-4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6598</v>
      </c>
      <c r="E64" s="178">
        <v>137368</v>
      </c>
      <c r="F64" s="178">
        <v>132622</v>
      </c>
      <c r="G64" s="178">
        <v>99510</v>
      </c>
      <c r="H64" s="178">
        <v>107220</v>
      </c>
      <c r="I64" s="179">
        <f>IFERROR(H64/G64-1,"-")</f>
        <v>7.7479650286403468E-2</v>
      </c>
      <c r="J64" s="178">
        <f>H64-G64</f>
        <v>7710</v>
      </c>
      <c r="K64" s="179">
        <f>H64/H$8</f>
        <v>3.3621888282009939E-2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4812</v>
      </c>
      <c r="E65" s="162">
        <v>40192</v>
      </c>
      <c r="F65" s="162">
        <v>44490</v>
      </c>
      <c r="G65" s="162">
        <v>20634</v>
      </c>
      <c r="H65" s="162">
        <v>30091</v>
      </c>
      <c r="I65" s="163">
        <f>IFERROR(H65/G65-1,"-")</f>
        <v>0.45832121740816123</v>
      </c>
      <c r="J65" s="162">
        <f t="shared" ref="J65:J75" si="20">H65-G65</f>
        <v>9457</v>
      </c>
      <c r="K65" s="163">
        <f>H65/H$8</f>
        <v>9.4358910678414565E-3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4478</v>
      </c>
      <c r="E66" s="166">
        <v>33113</v>
      </c>
      <c r="F66" s="166">
        <v>28069</v>
      </c>
      <c r="G66" s="166">
        <v>7059</v>
      </c>
      <c r="H66" s="166">
        <v>7169</v>
      </c>
      <c r="I66" s="167">
        <f>IFERROR(H66/G66-1,"-")</f>
        <v>1.5582943759739232E-2</v>
      </c>
      <c r="J66" s="166">
        <f t="shared" si="20"/>
        <v>110</v>
      </c>
      <c r="K66" s="167">
        <f>H66/H$8</f>
        <v>2.2480443675968031E-3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334</v>
      </c>
      <c r="E67" s="166">
        <v>7079</v>
      </c>
      <c r="F67" s="166">
        <v>16421</v>
      </c>
      <c r="G67" s="166">
        <v>13575</v>
      </c>
      <c r="H67" s="166">
        <v>22922</v>
      </c>
      <c r="I67" s="167">
        <f>IFERROR(H67/G67-1,"-")</f>
        <v>0.68854511970534071</v>
      </c>
      <c r="J67" s="166">
        <f t="shared" si="20"/>
        <v>9347</v>
      </c>
      <c r="K67" s="167">
        <f>H67/H$8</f>
        <v>7.1878467002446543E-3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1786</v>
      </c>
      <c r="E68" s="162">
        <v>97176</v>
      </c>
      <c r="F68" s="162">
        <v>88132</v>
      </c>
      <c r="G68" s="162">
        <v>78876</v>
      </c>
      <c r="H68" s="162">
        <v>77129</v>
      </c>
      <c r="I68" s="163">
        <f>IFERROR(H68/G68-1,"-")</f>
        <v>-2.2148689081596395E-2</v>
      </c>
      <c r="J68" s="162">
        <f t="shared" si="20"/>
        <v>-1747</v>
      </c>
      <c r="K68" s="163">
        <f>H68/H$8</f>
        <v>2.4185997214168482E-2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0</v>
      </c>
      <c r="E69" s="166">
        <v>55357</v>
      </c>
      <c r="F69" s="166">
        <v>37244</v>
      </c>
      <c r="G69" s="166">
        <v>46489</v>
      </c>
      <c r="H69" s="166">
        <v>42784</v>
      </c>
      <c r="I69" s="167">
        <f t="shared" ref="I69:I76" si="21">IFERROR(H69/G69-1,"-")</f>
        <v>-7.9696272236443044E-2</v>
      </c>
      <c r="J69" s="166">
        <f t="shared" si="20"/>
        <v>-3705</v>
      </c>
      <c r="K69" s="167">
        <f t="shared" ref="K69:K76" si="22">H69/H$8</f>
        <v>1.3416143147337373E-2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256</v>
      </c>
      <c r="E70" s="166">
        <v>1577</v>
      </c>
      <c r="F70" s="166">
        <v>4584</v>
      </c>
      <c r="G70" s="166">
        <v>4680</v>
      </c>
      <c r="H70" s="166">
        <v>4528</v>
      </c>
      <c r="I70" s="167">
        <f t="shared" si="21"/>
        <v>-3.2478632478632474E-2</v>
      </c>
      <c r="J70" s="166">
        <f t="shared" si="20"/>
        <v>-152</v>
      </c>
      <c r="K70" s="167">
        <f t="shared" si="22"/>
        <v>1.4198835118535815E-3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759</v>
      </c>
      <c r="E71" s="166">
        <v>12259</v>
      </c>
      <c r="F71" s="166">
        <v>12028</v>
      </c>
      <c r="G71" s="166">
        <v>5749</v>
      </c>
      <c r="H71" s="166">
        <v>5796</v>
      </c>
      <c r="I71" s="167">
        <f t="shared" si="21"/>
        <v>8.1753348408419857E-3</v>
      </c>
      <c r="J71" s="166">
        <f t="shared" si="20"/>
        <v>47</v>
      </c>
      <c r="K71" s="167">
        <f t="shared" si="22"/>
        <v>1.8175010677348405E-3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48</v>
      </c>
      <c r="E72" s="166">
        <v>2346</v>
      </c>
      <c r="F72" s="166">
        <v>3564</v>
      </c>
      <c r="G72" s="166">
        <v>1956</v>
      </c>
      <c r="H72" s="166">
        <v>3849</v>
      </c>
      <c r="I72" s="167">
        <f t="shared" si="21"/>
        <v>0.96779141104294486</v>
      </c>
      <c r="J72" s="166">
        <f t="shared" si="20"/>
        <v>1893</v>
      </c>
      <c r="K72" s="167">
        <f t="shared" si="22"/>
        <v>1.2069637007783645E-3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272</v>
      </c>
      <c r="E73" s="166">
        <v>4173</v>
      </c>
      <c r="F73" s="166">
        <v>4232</v>
      </c>
      <c r="G73" s="166">
        <v>3193</v>
      </c>
      <c r="H73" s="166">
        <v>1492</v>
      </c>
      <c r="I73" s="167">
        <f t="shared" si="21"/>
        <v>-0.53272784215471347</v>
      </c>
      <c r="J73" s="166">
        <f t="shared" si="20"/>
        <v>-1701</v>
      </c>
      <c r="K73" s="167">
        <f t="shared" si="22"/>
        <v>4.6785914304009354E-4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91</v>
      </c>
      <c r="F74" s="166">
        <v>224</v>
      </c>
      <c r="G74" s="166">
        <v>80</v>
      </c>
      <c r="H74" s="166">
        <v>745</v>
      </c>
      <c r="I74" s="167">
        <f t="shared" si="21"/>
        <v>8.3125</v>
      </c>
      <c r="J74" s="166">
        <f t="shared" si="20"/>
        <v>665</v>
      </c>
      <c r="K74" s="167">
        <f t="shared" si="22"/>
        <v>2.3361599300594481E-4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31</v>
      </c>
      <c r="F75" s="166">
        <v>238</v>
      </c>
      <c r="G75" s="166">
        <v>0</v>
      </c>
      <c r="H75" s="166">
        <v>476</v>
      </c>
      <c r="I75" s="167" t="str">
        <f t="shared" si="21"/>
        <v>-</v>
      </c>
      <c r="J75" s="166">
        <f t="shared" si="20"/>
        <v>476</v>
      </c>
      <c r="K75" s="167">
        <f t="shared" si="22"/>
        <v>1.4926337271252313E-4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451</v>
      </c>
      <c r="E76" s="171">
        <f t="shared" si="24"/>
        <v>21342</v>
      </c>
      <c r="F76" s="171">
        <f t="shared" si="24"/>
        <v>26018</v>
      </c>
      <c r="G76" s="171">
        <f t="shared" si="24"/>
        <v>16729</v>
      </c>
      <c r="H76" s="171">
        <f t="shared" si="24"/>
        <v>17459</v>
      </c>
      <c r="I76" s="172">
        <f t="shared" si="21"/>
        <v>4.3636798374080854E-2</v>
      </c>
      <c r="J76" s="171">
        <f>H76-G76</f>
        <v>730</v>
      </c>
      <c r="K76" s="172">
        <f t="shared" si="22"/>
        <v>5.4747672777057596E-3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225677</v>
      </c>
      <c r="E78" s="178">
        <v>417659</v>
      </c>
      <c r="F78" s="178">
        <v>454413</v>
      </c>
      <c r="G78" s="178">
        <v>532065</v>
      </c>
      <c r="H78" s="178">
        <v>528377</v>
      </c>
      <c r="I78" s="179">
        <f>IFERROR(H78/G78-1,"-")</f>
        <v>-6.9314839352334623E-3</v>
      </c>
      <c r="J78" s="178">
        <f>H78-G78</f>
        <v>-3688</v>
      </c>
      <c r="K78" s="179">
        <f>H78/H$8</f>
        <v>0.1656876745456404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128184</v>
      </c>
      <c r="E79" s="162">
        <v>201715</v>
      </c>
      <c r="F79" s="162">
        <v>201058</v>
      </c>
      <c r="G79" s="162">
        <v>207746</v>
      </c>
      <c r="H79" s="162">
        <v>230795</v>
      </c>
      <c r="I79" s="163">
        <f>IFERROR(H79/G79-1,"-")</f>
        <v>0.11094798455806609</v>
      </c>
      <c r="J79" s="162">
        <f t="shared" ref="J79:J89" si="25">H79-G79</f>
        <v>23049</v>
      </c>
      <c r="K79" s="163">
        <f>H79/H$8</f>
        <v>7.2372353162157094E-2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30117</v>
      </c>
      <c r="E80" s="166">
        <v>45512</v>
      </c>
      <c r="F80" s="166">
        <v>39459</v>
      </c>
      <c r="G80" s="166">
        <v>44651</v>
      </c>
      <c r="H80" s="166">
        <v>34478</v>
      </c>
      <c r="I80" s="167">
        <f>IFERROR(H80/G80-1,"-")</f>
        <v>-0.22783364314349064</v>
      </c>
      <c r="J80" s="166">
        <f t="shared" si="25"/>
        <v>-10173</v>
      </c>
      <c r="K80" s="167">
        <f>H80/H$8</f>
        <v>1.0811560009206665E-2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98067</v>
      </c>
      <c r="E81" s="166">
        <v>156203</v>
      </c>
      <c r="F81" s="166">
        <v>161599</v>
      </c>
      <c r="G81" s="166">
        <v>163095</v>
      </c>
      <c r="H81" s="166">
        <v>196317</v>
      </c>
      <c r="I81" s="167">
        <f>IFERROR(H81/G81-1,"-")</f>
        <v>0.2036972316747907</v>
      </c>
      <c r="J81" s="166">
        <f t="shared" si="25"/>
        <v>33222</v>
      </c>
      <c r="K81" s="167">
        <f>H81/H$8</f>
        <v>6.1560793152950426E-2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97493</v>
      </c>
      <c r="E82" s="162">
        <v>215944</v>
      </c>
      <c r="F82" s="162">
        <v>253355</v>
      </c>
      <c r="G82" s="162">
        <v>324319</v>
      </c>
      <c r="H82" s="162">
        <v>297582</v>
      </c>
      <c r="I82" s="163">
        <f>IFERROR(H82/G82-1,"-")</f>
        <v>-8.2440436730502942E-2</v>
      </c>
      <c r="J82" s="162">
        <f t="shared" si="25"/>
        <v>-26737</v>
      </c>
      <c r="K82" s="163">
        <f>H82/H$8</f>
        <v>9.3315321383483321E-2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6240</v>
      </c>
      <c r="E83" s="166">
        <v>54259</v>
      </c>
      <c r="F83" s="166">
        <v>61706</v>
      </c>
      <c r="G83" s="166">
        <v>73992</v>
      </c>
      <c r="H83" s="166">
        <v>82757</v>
      </c>
      <c r="I83" s="167">
        <f t="shared" ref="I83:I90" si="26">IFERROR(H83/G83-1,"-")</f>
        <v>0.11845875229754577</v>
      </c>
      <c r="J83" s="166">
        <f t="shared" si="25"/>
        <v>8765</v>
      </c>
      <c r="K83" s="167">
        <f t="shared" ref="K83:K90" si="27">H83/H$8</f>
        <v>2.5950817091534194E-2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31188</v>
      </c>
      <c r="E84" s="166">
        <v>65143</v>
      </c>
      <c r="F84" s="166">
        <v>61051</v>
      </c>
      <c r="G84" s="166">
        <v>76623</v>
      </c>
      <c r="H84" s="166">
        <v>58649</v>
      </c>
      <c r="I84" s="167">
        <f t="shared" si="26"/>
        <v>-0.2345770852094019</v>
      </c>
      <c r="J84" s="166">
        <f t="shared" si="25"/>
        <v>-17974</v>
      </c>
      <c r="K84" s="167">
        <f t="shared" si="27"/>
        <v>1.8391066273564641E-2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11639</v>
      </c>
      <c r="E85" s="166">
        <v>15423</v>
      </c>
      <c r="F85" s="166">
        <v>21776</v>
      </c>
      <c r="G85" s="166">
        <v>38922</v>
      </c>
      <c r="H85" s="166">
        <v>36519</v>
      </c>
      <c r="I85" s="167">
        <f t="shared" si="26"/>
        <v>-6.173886234006476E-2</v>
      </c>
      <c r="J85" s="166">
        <f t="shared" si="25"/>
        <v>-2403</v>
      </c>
      <c r="K85" s="167">
        <f t="shared" si="27"/>
        <v>1.1451573756488724E-2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3777</v>
      </c>
      <c r="E86" s="166">
        <v>7258</v>
      </c>
      <c r="F86" s="166">
        <v>9426</v>
      </c>
      <c r="G86" s="166">
        <v>17870</v>
      </c>
      <c r="H86" s="166">
        <v>12608</v>
      </c>
      <c r="I86" s="167">
        <f t="shared" si="26"/>
        <v>-0.29445998880805824</v>
      </c>
      <c r="J86" s="166">
        <f t="shared" si="25"/>
        <v>-5262</v>
      </c>
      <c r="K86" s="167">
        <f t="shared" si="27"/>
        <v>3.9535979057972511E-3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2335</v>
      </c>
      <c r="E87" s="166">
        <v>3144</v>
      </c>
      <c r="F87" s="166">
        <v>5343</v>
      </c>
      <c r="G87" s="166">
        <v>8924</v>
      </c>
      <c r="H87" s="166">
        <v>6536</v>
      </c>
      <c r="I87" s="167">
        <f t="shared" si="26"/>
        <v>-0.26759300761990135</v>
      </c>
      <c r="J87" s="166">
        <f t="shared" si="25"/>
        <v>-2388</v>
      </c>
      <c r="K87" s="167">
        <f t="shared" si="27"/>
        <v>2.0495491681702758E-3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915</v>
      </c>
      <c r="E88" s="166">
        <v>2777</v>
      </c>
      <c r="F88" s="166">
        <v>1227</v>
      </c>
      <c r="G88" s="166">
        <v>1623</v>
      </c>
      <c r="H88" s="166">
        <v>3070</v>
      </c>
      <c r="I88" s="167">
        <f t="shared" si="26"/>
        <v>0.8915588416512632</v>
      </c>
      <c r="J88" s="166">
        <f t="shared" si="25"/>
        <v>1447</v>
      </c>
      <c r="K88" s="167">
        <f t="shared" si="27"/>
        <v>9.626860382929538E-4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212</v>
      </c>
      <c r="E89" s="166">
        <v>1013</v>
      </c>
      <c r="F89" s="166">
        <v>1082</v>
      </c>
      <c r="G89" s="166">
        <v>428</v>
      </c>
      <c r="H89" s="166">
        <v>386</v>
      </c>
      <c r="I89" s="167">
        <f t="shared" si="26"/>
        <v>-9.8130841121495282E-2</v>
      </c>
      <c r="J89" s="166">
        <f t="shared" si="25"/>
        <v>-42</v>
      </c>
      <c r="K89" s="167">
        <f t="shared" si="27"/>
        <v>1.210413064433486E-4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41187</v>
      </c>
      <c r="E90" s="171">
        <f t="shared" si="29"/>
        <v>66927</v>
      </c>
      <c r="F90" s="171">
        <f t="shared" si="29"/>
        <v>91744</v>
      </c>
      <c r="G90" s="171">
        <f t="shared" si="29"/>
        <v>105937</v>
      </c>
      <c r="H90" s="171">
        <f t="shared" si="29"/>
        <v>97057</v>
      </c>
      <c r="I90" s="172">
        <f t="shared" si="26"/>
        <v>-8.3823404476245367E-2</v>
      </c>
      <c r="J90" s="171">
        <f>H90-G90</f>
        <v>-8880</v>
      </c>
      <c r="K90" s="172">
        <f t="shared" si="27"/>
        <v>3.0434989843191929E-2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5672</v>
      </c>
      <c r="E92" s="178">
        <v>10710</v>
      </c>
      <c r="F92" s="178">
        <v>9594</v>
      </c>
      <c r="G92" s="178">
        <v>10140</v>
      </c>
      <c r="H92" s="178">
        <v>9995</v>
      </c>
      <c r="I92" s="179">
        <f>IFERROR(H92/G92-1,"-")</f>
        <v>-1.429980276134124E-2</v>
      </c>
      <c r="J92" s="178">
        <f>H92-G92</f>
        <v>-145</v>
      </c>
      <c r="K92" s="179">
        <f>H92/H$8</f>
        <v>3.1342172484488838E-3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3172</v>
      </c>
      <c r="E93" s="162">
        <v>6763</v>
      </c>
      <c r="F93" s="162">
        <v>6308</v>
      </c>
      <c r="G93" s="162">
        <v>6741</v>
      </c>
      <c r="H93" s="162">
        <v>6401</v>
      </c>
      <c r="I93" s="163">
        <f>IFERROR(H93/G93-1,"-")</f>
        <v>-5.0437620531078475E-2</v>
      </c>
      <c r="J93" s="162">
        <f t="shared" ref="J93:J103" si="30">H93-G93</f>
        <v>-340</v>
      </c>
      <c r="K93" s="163">
        <f>H93/H$8</f>
        <v>2.0072160687665138E-3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1191</v>
      </c>
      <c r="E94" s="166">
        <v>2851</v>
      </c>
      <c r="F94" s="166">
        <v>2003</v>
      </c>
      <c r="G94" s="166">
        <v>2667</v>
      </c>
      <c r="H94" s="166">
        <v>2062</v>
      </c>
      <c r="I94" s="167">
        <f>IFERROR(H94/G94-1,"-")</f>
        <v>-0.22684664416947886</v>
      </c>
      <c r="J94" s="166">
        <f t="shared" si="30"/>
        <v>-605</v>
      </c>
      <c r="K94" s="167">
        <f>H94/H$8</f>
        <v>6.4659889607819891E-4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1981</v>
      </c>
      <c r="E95" s="166">
        <v>3912</v>
      </c>
      <c r="F95" s="166">
        <v>4305</v>
      </c>
      <c r="G95" s="166">
        <v>4074</v>
      </c>
      <c r="H95" s="166">
        <v>4339</v>
      </c>
      <c r="I95" s="167">
        <f>IFERROR(H95/G95-1,"-")</f>
        <v>6.5046637211585656E-2</v>
      </c>
      <c r="J95" s="166">
        <f t="shared" si="30"/>
        <v>265</v>
      </c>
      <c r="K95" s="167">
        <f>H95/H$8</f>
        <v>1.3606171726883148E-3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2500</v>
      </c>
      <c r="E96" s="162">
        <v>3947</v>
      </c>
      <c r="F96" s="162">
        <v>3286</v>
      </c>
      <c r="G96" s="162">
        <v>3399</v>
      </c>
      <c r="H96" s="162">
        <v>3594</v>
      </c>
      <c r="I96" s="163">
        <f>IFERROR(H96/G96-1,"-")</f>
        <v>5.7369814651368145E-2</v>
      </c>
      <c r="J96" s="162">
        <f t="shared" si="30"/>
        <v>195</v>
      </c>
      <c r="K96" s="163">
        <f>H96/H$8</f>
        <v>1.12700117968237E-3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184</v>
      </c>
      <c r="E97" s="166">
        <v>456</v>
      </c>
      <c r="F97" s="166">
        <v>444</v>
      </c>
      <c r="G97" s="166">
        <v>401</v>
      </c>
      <c r="H97" s="166">
        <v>401</v>
      </c>
      <c r="I97" s="167">
        <f t="shared" ref="I97:I104" si="31">IFERROR(H97/G97-1,"-")</f>
        <v>0</v>
      </c>
      <c r="J97" s="166">
        <f t="shared" si="30"/>
        <v>0</v>
      </c>
      <c r="K97" s="167">
        <f t="shared" ref="K97:K104" si="32">H97/H$8</f>
        <v>1.2574498415487769E-4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856</v>
      </c>
      <c r="E98" s="166">
        <v>945</v>
      </c>
      <c r="F98" s="166">
        <v>427</v>
      </c>
      <c r="G98" s="166">
        <v>454</v>
      </c>
      <c r="H98" s="166">
        <v>390</v>
      </c>
      <c r="I98" s="167">
        <f t="shared" si="31"/>
        <v>-0.1409691629955947</v>
      </c>
      <c r="J98" s="166">
        <f t="shared" si="30"/>
        <v>-64</v>
      </c>
      <c r="K98" s="167">
        <f t="shared" si="32"/>
        <v>1.2229562049975636E-4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421</v>
      </c>
      <c r="E99" s="166">
        <v>580</v>
      </c>
      <c r="F99" s="166">
        <v>379</v>
      </c>
      <c r="G99" s="166">
        <v>596</v>
      </c>
      <c r="H99" s="166">
        <v>405</v>
      </c>
      <c r="I99" s="167">
        <f t="shared" si="31"/>
        <v>-0.32046979865771807</v>
      </c>
      <c r="J99" s="166">
        <f t="shared" si="30"/>
        <v>-191</v>
      </c>
      <c r="K99" s="167">
        <f t="shared" si="32"/>
        <v>1.2699929821128543E-4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37</v>
      </c>
      <c r="E100" s="166">
        <v>155</v>
      </c>
      <c r="F100" s="166">
        <v>176</v>
      </c>
      <c r="G100" s="166">
        <v>134</v>
      </c>
      <c r="H100" s="166">
        <v>130</v>
      </c>
      <c r="I100" s="167">
        <f t="shared" si="31"/>
        <v>-2.9850746268656692E-2</v>
      </c>
      <c r="J100" s="166">
        <f t="shared" si="30"/>
        <v>-4</v>
      </c>
      <c r="K100" s="167">
        <f t="shared" si="32"/>
        <v>4.0765206833252118E-5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108</v>
      </c>
      <c r="E101" s="166">
        <v>209</v>
      </c>
      <c r="F101" s="166">
        <v>111</v>
      </c>
      <c r="G101" s="166">
        <v>59</v>
      </c>
      <c r="H101" s="166">
        <v>178</v>
      </c>
      <c r="I101" s="167">
        <f t="shared" si="31"/>
        <v>2.0169491525423728</v>
      </c>
      <c r="J101" s="166">
        <f t="shared" si="30"/>
        <v>119</v>
      </c>
      <c r="K101" s="167">
        <f t="shared" si="32"/>
        <v>5.5816975510145206E-5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2</v>
      </c>
      <c r="E102" s="166">
        <v>17</v>
      </c>
      <c r="F102" s="166">
        <v>35</v>
      </c>
      <c r="G102" s="166">
        <v>45</v>
      </c>
      <c r="H102" s="166">
        <v>45</v>
      </c>
      <c r="I102" s="167">
        <f t="shared" si="31"/>
        <v>0</v>
      </c>
      <c r="J102" s="166">
        <f t="shared" si="30"/>
        <v>0</v>
      </c>
      <c r="K102" s="167">
        <f t="shared" si="32"/>
        <v>1.4111033134587272E-5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7</v>
      </c>
      <c r="E103" s="166">
        <v>10</v>
      </c>
      <c r="F103" s="166">
        <v>29</v>
      </c>
      <c r="G103" s="166">
        <v>2</v>
      </c>
      <c r="H103" s="166">
        <v>20</v>
      </c>
      <c r="I103" s="167">
        <f t="shared" si="31"/>
        <v>9</v>
      </c>
      <c r="J103" s="166">
        <f t="shared" si="30"/>
        <v>18</v>
      </c>
      <c r="K103" s="167">
        <f t="shared" si="32"/>
        <v>6.2715702820387871E-6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885</v>
      </c>
      <c r="E104" s="171">
        <f t="shared" si="34"/>
        <v>1575</v>
      </c>
      <c r="F104" s="171">
        <f t="shared" si="34"/>
        <v>1685</v>
      </c>
      <c r="G104" s="171">
        <f t="shared" si="34"/>
        <v>1708</v>
      </c>
      <c r="H104" s="171">
        <f t="shared" si="34"/>
        <v>2025</v>
      </c>
      <c r="I104" s="172">
        <f t="shared" si="31"/>
        <v>0.18559718969555039</v>
      </c>
      <c r="J104" s="171">
        <f>H104-G104</f>
        <v>317</v>
      </c>
      <c r="K104" s="172">
        <f t="shared" si="32"/>
        <v>6.3499649105642716E-4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75700</v>
      </c>
      <c r="E106" s="178">
        <v>99960</v>
      </c>
      <c r="F106" s="178">
        <v>125973</v>
      </c>
      <c r="G106" s="178">
        <v>138511</v>
      </c>
      <c r="H106" s="178">
        <v>152631</v>
      </c>
      <c r="I106" s="179">
        <f>IFERROR(H106/G106-1,"-")</f>
        <v>0.10194136205788706</v>
      </c>
      <c r="J106" s="178">
        <f>H106-G106</f>
        <v>14120</v>
      </c>
      <c r="K106" s="179">
        <f>H106/H$8</f>
        <v>4.7861802185893108E-2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28666</v>
      </c>
      <c r="E107" s="162">
        <v>19252</v>
      </c>
      <c r="F107" s="162">
        <v>27286</v>
      </c>
      <c r="G107" s="162">
        <v>25644</v>
      </c>
      <c r="H107" s="162">
        <v>35596</v>
      </c>
      <c r="I107" s="163">
        <f>IFERROR(H107/G107-1,"-")</f>
        <v>0.38808298237404459</v>
      </c>
      <c r="J107" s="162">
        <f t="shared" ref="J107:J117" si="35">H107-G107</f>
        <v>9952</v>
      </c>
      <c r="K107" s="163">
        <f>H107/H$8</f>
        <v>1.1162140787972633E-2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10078</v>
      </c>
      <c r="E108" s="166">
        <v>3159</v>
      </c>
      <c r="F108" s="166">
        <v>7801</v>
      </c>
      <c r="G108" s="166">
        <v>8722</v>
      </c>
      <c r="H108" s="166">
        <v>17929</v>
      </c>
      <c r="I108" s="167">
        <f>IFERROR(H108/G108-1,"-")</f>
        <v>1.0556065122678286</v>
      </c>
      <c r="J108" s="166">
        <f t="shared" si="35"/>
        <v>9207</v>
      </c>
      <c r="K108" s="167">
        <f>H108/H$8</f>
        <v>5.6221491793336711E-3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18588</v>
      </c>
      <c r="E109" s="166">
        <v>16093</v>
      </c>
      <c r="F109" s="166">
        <v>19485</v>
      </c>
      <c r="G109" s="166">
        <v>16922</v>
      </c>
      <c r="H109" s="166">
        <v>17667</v>
      </c>
      <c r="I109" s="167">
        <f>IFERROR(H109/G109-1,"-")</f>
        <v>4.4025528897293498E-2</v>
      </c>
      <c r="J109" s="166">
        <f t="shared" si="35"/>
        <v>745</v>
      </c>
      <c r="K109" s="167">
        <f>H109/H$8</f>
        <v>5.5399916086389623E-3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47034</v>
      </c>
      <c r="E110" s="162">
        <v>80708</v>
      </c>
      <c r="F110" s="162">
        <v>98687</v>
      </c>
      <c r="G110" s="162">
        <v>112867</v>
      </c>
      <c r="H110" s="162">
        <v>117035</v>
      </c>
      <c r="I110" s="163">
        <f>IFERROR(H110/G110-1,"-")</f>
        <v>3.6928420175959209E-2</v>
      </c>
      <c r="J110" s="162">
        <f t="shared" si="35"/>
        <v>4168</v>
      </c>
      <c r="K110" s="163">
        <f>H110/H$8</f>
        <v>3.6699661397920476E-2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10333</v>
      </c>
      <c r="E111" s="166">
        <v>46134</v>
      </c>
      <c r="F111" s="166">
        <v>55757</v>
      </c>
      <c r="G111" s="166">
        <v>75808</v>
      </c>
      <c r="H111" s="166">
        <v>78839</v>
      </c>
      <c r="I111" s="167">
        <f t="shared" ref="I111:I118" si="36">IFERROR(H111/G111-1,"-")</f>
        <v>3.9982587589700191E-2</v>
      </c>
      <c r="J111" s="166">
        <f t="shared" si="35"/>
        <v>3031</v>
      </c>
      <c r="K111" s="167">
        <f t="shared" ref="K111:K118" si="37">H111/H$8</f>
        <v>2.4722216473282797E-2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5536</v>
      </c>
      <c r="E112" s="166">
        <v>3214</v>
      </c>
      <c r="F112" s="166">
        <v>2579</v>
      </c>
      <c r="G112" s="166">
        <v>3664</v>
      </c>
      <c r="H112" s="166">
        <v>2419</v>
      </c>
      <c r="I112" s="167">
        <f t="shared" si="36"/>
        <v>-0.33979257641921401</v>
      </c>
      <c r="J112" s="166">
        <f t="shared" si="35"/>
        <v>-1245</v>
      </c>
      <c r="K112" s="167">
        <f t="shared" si="37"/>
        <v>7.5854642561259131E-4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8515</v>
      </c>
      <c r="E113" s="166">
        <v>3821</v>
      </c>
      <c r="F113" s="166">
        <v>5284</v>
      </c>
      <c r="G113" s="166">
        <v>6802</v>
      </c>
      <c r="H113" s="166">
        <v>6548</v>
      </c>
      <c r="I113" s="167">
        <f t="shared" si="36"/>
        <v>-3.7341958247574247E-2</v>
      </c>
      <c r="J113" s="166">
        <f t="shared" si="35"/>
        <v>-254</v>
      </c>
      <c r="K113" s="167">
        <f t="shared" si="37"/>
        <v>2.0533121103394991E-3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4008</v>
      </c>
      <c r="E114" s="166">
        <v>2052</v>
      </c>
      <c r="F114" s="166">
        <v>3330</v>
      </c>
      <c r="G114" s="166">
        <v>2447</v>
      </c>
      <c r="H114" s="166">
        <v>6036</v>
      </c>
      <c r="I114" s="167">
        <f t="shared" si="36"/>
        <v>1.46669391091132</v>
      </c>
      <c r="J114" s="166">
        <f t="shared" si="35"/>
        <v>3589</v>
      </c>
      <c r="K114" s="167">
        <f t="shared" si="37"/>
        <v>1.892759911119306E-3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6248</v>
      </c>
      <c r="E115" s="166">
        <v>5024</v>
      </c>
      <c r="F115" s="166">
        <v>11773</v>
      </c>
      <c r="G115" s="166">
        <v>2649</v>
      </c>
      <c r="H115" s="166">
        <v>4265</v>
      </c>
      <c r="I115" s="167">
        <f t="shared" si="36"/>
        <v>0.61004152510381271</v>
      </c>
      <c r="J115" s="166">
        <f t="shared" si="35"/>
        <v>1616</v>
      </c>
      <c r="K115" s="167">
        <f t="shared" si="37"/>
        <v>1.3374123626447713E-3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224</v>
      </c>
      <c r="E116" s="166">
        <v>183</v>
      </c>
      <c r="F116" s="166">
        <v>1581</v>
      </c>
      <c r="G116" s="166">
        <v>207</v>
      </c>
      <c r="H116" s="166">
        <v>310</v>
      </c>
      <c r="I116" s="167">
        <f t="shared" si="36"/>
        <v>0.49758454106280192</v>
      </c>
      <c r="J116" s="166">
        <f t="shared" si="35"/>
        <v>103</v>
      </c>
      <c r="K116" s="167">
        <f t="shared" si="37"/>
        <v>9.7209339371601199E-5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</v>
      </c>
      <c r="E117" s="166">
        <v>26</v>
      </c>
      <c r="F117" s="166">
        <v>81</v>
      </c>
      <c r="G117" s="166">
        <v>384</v>
      </c>
      <c r="H117" s="166">
        <v>103</v>
      </c>
      <c r="I117" s="167">
        <f t="shared" si="36"/>
        <v>-0.73177083333333326</v>
      </c>
      <c r="J117" s="166">
        <f t="shared" si="35"/>
        <v>-281</v>
      </c>
      <c r="K117" s="167">
        <f t="shared" si="37"/>
        <v>3.2298586952499755E-5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12169</v>
      </c>
      <c r="E118" s="171">
        <f t="shared" si="39"/>
        <v>20254</v>
      </c>
      <c r="F118" s="171">
        <f t="shared" si="39"/>
        <v>18302</v>
      </c>
      <c r="G118" s="171">
        <f t="shared" si="39"/>
        <v>20906</v>
      </c>
      <c r="H118" s="171">
        <f t="shared" si="39"/>
        <v>18515</v>
      </c>
      <c r="I118" s="172">
        <f t="shared" si="36"/>
        <v>-0.11436908064670426</v>
      </c>
      <c r="J118" s="171">
        <f>H118-G118</f>
        <v>-2391</v>
      </c>
      <c r="K118" s="172">
        <f t="shared" si="37"/>
        <v>5.8059061885974072E-3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31224</v>
      </c>
      <c r="E120" s="178">
        <v>43286</v>
      </c>
      <c r="F120" s="178">
        <v>40407</v>
      </c>
      <c r="G120" s="178">
        <v>45242</v>
      </c>
      <c r="H120" s="178">
        <v>49837</v>
      </c>
      <c r="I120" s="179">
        <f>IFERROR(H120/G120-1,"-")</f>
        <v>0.10156491755448482</v>
      </c>
      <c r="J120" s="178">
        <f>H120-G120</f>
        <v>4595</v>
      </c>
      <c r="K120" s="179">
        <f>H120/H$8</f>
        <v>1.5627812407298353E-2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20547</v>
      </c>
      <c r="E121" s="162">
        <v>25584</v>
      </c>
      <c r="F121" s="162">
        <v>25078</v>
      </c>
      <c r="G121" s="162">
        <v>30089</v>
      </c>
      <c r="H121" s="162">
        <v>32508</v>
      </c>
      <c r="I121" s="163">
        <f>IFERROR(H121/G121-1,"-")</f>
        <v>8.0394828674930974E-2</v>
      </c>
      <c r="J121" s="162">
        <f t="shared" ref="J121:J131" si="40">H121-G121</f>
        <v>2419</v>
      </c>
      <c r="K121" s="163">
        <f>H121/H$8</f>
        <v>1.0193810336425845E-2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8691</v>
      </c>
      <c r="E122" s="166">
        <v>13253</v>
      </c>
      <c r="F122" s="166">
        <v>8612</v>
      </c>
      <c r="G122" s="166">
        <v>17033</v>
      </c>
      <c r="H122" s="166">
        <v>18427</v>
      </c>
      <c r="I122" s="167">
        <f>IFERROR(H122/G122-1,"-")</f>
        <v>8.1841131920389776E-2</v>
      </c>
      <c r="J122" s="166">
        <f t="shared" si="40"/>
        <v>1394</v>
      </c>
      <c r="K122" s="167">
        <f>H122/H$8</f>
        <v>5.7783112793564368E-3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11856</v>
      </c>
      <c r="E123" s="166">
        <v>12331</v>
      </c>
      <c r="F123" s="166">
        <v>16466</v>
      </c>
      <c r="G123" s="166">
        <v>13056</v>
      </c>
      <c r="H123" s="166">
        <v>14081</v>
      </c>
      <c r="I123" s="167">
        <f>IFERROR(H123/G123-1,"-")</f>
        <v>7.8507965686274606E-2</v>
      </c>
      <c r="J123" s="166">
        <f t="shared" si="40"/>
        <v>1025</v>
      </c>
      <c r="K123" s="167">
        <f>H123/H$8</f>
        <v>4.415499057069408E-3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10677</v>
      </c>
      <c r="E124" s="162">
        <v>17702</v>
      </c>
      <c r="F124" s="162">
        <v>15329</v>
      </c>
      <c r="G124" s="162">
        <v>15153</v>
      </c>
      <c r="H124" s="162">
        <v>17329</v>
      </c>
      <c r="I124" s="163">
        <f>IFERROR(H124/G124-1,"-")</f>
        <v>0.14360192701115282</v>
      </c>
      <c r="J124" s="162">
        <f t="shared" si="40"/>
        <v>2176</v>
      </c>
      <c r="K124" s="163">
        <f>H124/H$8</f>
        <v>5.4340020708725069E-3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433</v>
      </c>
      <c r="E125" s="166">
        <v>2896</v>
      </c>
      <c r="F125" s="166">
        <v>1965</v>
      </c>
      <c r="G125" s="166">
        <v>1886</v>
      </c>
      <c r="H125" s="166">
        <v>1824</v>
      </c>
      <c r="I125" s="167">
        <f t="shared" ref="I125:I132" si="41">IFERROR(H125/G125-1,"-")</f>
        <v>-3.2873806998939603E-2</v>
      </c>
      <c r="J125" s="166">
        <f t="shared" si="40"/>
        <v>-62</v>
      </c>
      <c r="K125" s="167">
        <f t="shared" ref="K125:K132" si="42">H125/H$8</f>
        <v>5.7196720972193735E-4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1279</v>
      </c>
      <c r="E126" s="166">
        <v>2041</v>
      </c>
      <c r="F126" s="166">
        <v>1913</v>
      </c>
      <c r="G126" s="166">
        <v>1547</v>
      </c>
      <c r="H126" s="166">
        <v>1778</v>
      </c>
      <c r="I126" s="167">
        <f t="shared" si="41"/>
        <v>0.14932126696832571</v>
      </c>
      <c r="J126" s="166">
        <f t="shared" si="40"/>
        <v>231</v>
      </c>
      <c r="K126" s="167">
        <f t="shared" si="42"/>
        <v>5.5754259807324822E-4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1461</v>
      </c>
      <c r="E127" s="166">
        <v>1231</v>
      </c>
      <c r="F127" s="166">
        <v>1543</v>
      </c>
      <c r="G127" s="166">
        <v>1293</v>
      </c>
      <c r="H127" s="166">
        <v>2132</v>
      </c>
      <c r="I127" s="167">
        <f t="shared" si="41"/>
        <v>0.64887857695282292</v>
      </c>
      <c r="J127" s="166">
        <f t="shared" si="40"/>
        <v>839</v>
      </c>
      <c r="K127" s="167">
        <f t="shared" si="42"/>
        <v>6.6854939206533468E-4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428</v>
      </c>
      <c r="E128" s="166">
        <v>244</v>
      </c>
      <c r="F128" s="166">
        <v>569</v>
      </c>
      <c r="G128" s="166">
        <v>431</v>
      </c>
      <c r="H128" s="166">
        <v>835</v>
      </c>
      <c r="I128" s="167">
        <f t="shared" si="41"/>
        <v>0.93735498839907194</v>
      </c>
      <c r="J128" s="166">
        <f t="shared" si="40"/>
        <v>404</v>
      </c>
      <c r="K128" s="167">
        <f t="shared" si="42"/>
        <v>2.6183805927511934E-4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213</v>
      </c>
      <c r="E129" s="166">
        <v>406</v>
      </c>
      <c r="F129" s="166">
        <v>344</v>
      </c>
      <c r="G129" s="166">
        <v>325</v>
      </c>
      <c r="H129" s="166">
        <v>634</v>
      </c>
      <c r="I129" s="167">
        <f t="shared" si="41"/>
        <v>0.95076923076923081</v>
      </c>
      <c r="J129" s="166">
        <f t="shared" si="40"/>
        <v>309</v>
      </c>
      <c r="K129" s="167">
        <f t="shared" si="42"/>
        <v>1.9880877794062956E-4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109</v>
      </c>
      <c r="E130" s="166">
        <v>118</v>
      </c>
      <c r="F130" s="166">
        <v>144</v>
      </c>
      <c r="G130" s="166">
        <v>319</v>
      </c>
      <c r="H130" s="166">
        <v>102</v>
      </c>
      <c r="I130" s="167">
        <f t="shared" si="41"/>
        <v>-0.68025078369905956</v>
      </c>
      <c r="J130" s="166">
        <f t="shared" si="40"/>
        <v>-217</v>
      </c>
      <c r="K130" s="167">
        <f t="shared" si="42"/>
        <v>3.1985008438397814E-5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94</v>
      </c>
      <c r="E131" s="166">
        <v>64</v>
      </c>
      <c r="F131" s="166">
        <v>141</v>
      </c>
      <c r="G131" s="166">
        <v>175</v>
      </c>
      <c r="H131" s="166">
        <v>197</v>
      </c>
      <c r="I131" s="167">
        <f t="shared" si="41"/>
        <v>0.12571428571428567</v>
      </c>
      <c r="J131" s="166">
        <f t="shared" si="40"/>
        <v>22</v>
      </c>
      <c r="K131" s="167">
        <f t="shared" si="42"/>
        <v>6.1774967278082049E-5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6660</v>
      </c>
      <c r="E132" s="171">
        <f t="shared" si="44"/>
        <v>10702</v>
      </c>
      <c r="F132" s="171">
        <f t="shared" si="44"/>
        <v>8710</v>
      </c>
      <c r="G132" s="171">
        <f t="shared" si="44"/>
        <v>9177</v>
      </c>
      <c r="H132" s="171">
        <f t="shared" si="44"/>
        <v>9827</v>
      </c>
      <c r="I132" s="172">
        <f t="shared" si="41"/>
        <v>7.0829247030619991E-2</v>
      </c>
      <c r="J132" s="171">
        <f>H132-G132</f>
        <v>650</v>
      </c>
      <c r="K132" s="172">
        <f t="shared" si="42"/>
        <v>3.0815360580797582E-3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61086</v>
      </c>
      <c r="E134" s="178">
        <v>159520</v>
      </c>
      <c r="F134" s="178">
        <v>166431</v>
      </c>
      <c r="G134" s="178">
        <v>173767</v>
      </c>
      <c r="H134" s="178">
        <v>184020</v>
      </c>
      <c r="I134" s="179">
        <f>IFERROR(H134/G134-1,"-")</f>
        <v>5.9004298859967719E-2</v>
      </c>
      <c r="J134" s="178">
        <f>H134-G134</f>
        <v>10253</v>
      </c>
      <c r="K134" s="179">
        <f>H134/H$8</f>
        <v>5.770471816503888E-2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18335</v>
      </c>
      <c r="E135" s="162">
        <v>16871</v>
      </c>
      <c r="F135" s="162">
        <v>16350</v>
      </c>
      <c r="G135" s="162">
        <v>15147</v>
      </c>
      <c r="H135" s="162">
        <v>18728</v>
      </c>
      <c r="I135" s="163">
        <f>IFERROR(H135/G135-1,"-")</f>
        <v>0.23641645210272655</v>
      </c>
      <c r="J135" s="162">
        <f t="shared" ref="J135:J145" si="45">H135-G135</f>
        <v>3581</v>
      </c>
      <c r="K135" s="163">
        <f>H135/H$8</f>
        <v>5.8726984121011206E-3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6972</v>
      </c>
      <c r="E136" s="166">
        <v>8428</v>
      </c>
      <c r="F136" s="166">
        <v>8185</v>
      </c>
      <c r="G136" s="166">
        <v>7798</v>
      </c>
      <c r="H136" s="166">
        <v>11142</v>
      </c>
      <c r="I136" s="167">
        <f>IFERROR(H136/G136-1,"-")</f>
        <v>0.42882790459092068</v>
      </c>
      <c r="J136" s="166">
        <f t="shared" si="45"/>
        <v>3344</v>
      </c>
      <c r="K136" s="167">
        <f>H136/H$8</f>
        <v>3.4938918041238082E-3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11363</v>
      </c>
      <c r="E137" s="166">
        <v>8443</v>
      </c>
      <c r="F137" s="166">
        <v>8165</v>
      </c>
      <c r="G137" s="166">
        <v>7349</v>
      </c>
      <c r="H137" s="166">
        <v>7586</v>
      </c>
      <c r="I137" s="167">
        <f>IFERROR(H137/G137-1,"-")</f>
        <v>3.2249285617090839E-2</v>
      </c>
      <c r="J137" s="166">
        <f t="shared" si="45"/>
        <v>237</v>
      </c>
      <c r="K137" s="167">
        <f>H137/H$8</f>
        <v>2.378806607977312E-3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42751</v>
      </c>
      <c r="E138" s="162">
        <v>142649</v>
      </c>
      <c r="F138" s="162">
        <v>150081</v>
      </c>
      <c r="G138" s="162">
        <v>158620</v>
      </c>
      <c r="H138" s="162">
        <v>165292</v>
      </c>
      <c r="I138" s="163">
        <f>IFERROR(H138/G138-1,"-")</f>
        <v>4.2062791577354597E-2</v>
      </c>
      <c r="J138" s="162">
        <f t="shared" si="45"/>
        <v>6672</v>
      </c>
      <c r="K138" s="163">
        <f>H138/H$8</f>
        <v>5.1832019752937761E-2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4225</v>
      </c>
      <c r="E139" s="166">
        <v>64510</v>
      </c>
      <c r="F139" s="166">
        <v>67918</v>
      </c>
      <c r="G139" s="166">
        <v>76495</v>
      </c>
      <c r="H139" s="166">
        <v>70312</v>
      </c>
      <c r="I139" s="167">
        <f t="shared" ref="I139:I146" si="46">IFERROR(H139/G139-1,"-")</f>
        <v>-8.0828812340675849E-2</v>
      </c>
      <c r="J139" s="166">
        <f t="shared" si="45"/>
        <v>-6183</v>
      </c>
      <c r="K139" s="167">
        <f t="shared" ref="K139:K146" si="47">H139/H$8</f>
        <v>2.2048332483535559E-2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4992</v>
      </c>
      <c r="E140" s="166">
        <v>9290</v>
      </c>
      <c r="F140" s="166">
        <v>13679</v>
      </c>
      <c r="G140" s="166">
        <v>11369</v>
      </c>
      <c r="H140" s="166">
        <v>18856</v>
      </c>
      <c r="I140" s="167">
        <f t="shared" si="46"/>
        <v>0.65854516668132645</v>
      </c>
      <c r="J140" s="166">
        <f t="shared" si="45"/>
        <v>7487</v>
      </c>
      <c r="K140" s="167">
        <f t="shared" si="47"/>
        <v>5.9128364619061681E-3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7315</v>
      </c>
      <c r="E141" s="166">
        <v>15174</v>
      </c>
      <c r="F141" s="166">
        <v>13315</v>
      </c>
      <c r="G141" s="166">
        <v>14161</v>
      </c>
      <c r="H141" s="166">
        <v>15848</v>
      </c>
      <c r="I141" s="167">
        <f t="shared" si="46"/>
        <v>0.11913000494315362</v>
      </c>
      <c r="J141" s="166">
        <f t="shared" si="45"/>
        <v>1687</v>
      </c>
      <c r="K141" s="167">
        <f t="shared" si="47"/>
        <v>4.9695922914875347E-3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768</v>
      </c>
      <c r="E142" s="166">
        <v>6948</v>
      </c>
      <c r="F142" s="166">
        <v>8333</v>
      </c>
      <c r="G142" s="166">
        <v>5284</v>
      </c>
      <c r="H142" s="166">
        <v>5826</v>
      </c>
      <c r="I142" s="167">
        <f t="shared" si="46"/>
        <v>0.1025738077214231</v>
      </c>
      <c r="J142" s="166">
        <f t="shared" si="45"/>
        <v>542</v>
      </c>
      <c r="K142" s="167">
        <f t="shared" si="47"/>
        <v>1.8269084231578986E-3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1857</v>
      </c>
      <c r="E143" s="166">
        <v>4163</v>
      </c>
      <c r="F143" s="166">
        <v>4579</v>
      </c>
      <c r="G143" s="166">
        <v>4658</v>
      </c>
      <c r="H143" s="166">
        <v>5117</v>
      </c>
      <c r="I143" s="167">
        <f t="shared" si="46"/>
        <v>9.8540145985401395E-2</v>
      </c>
      <c r="J143" s="166">
        <f t="shared" si="45"/>
        <v>459</v>
      </c>
      <c r="K143" s="167">
        <f t="shared" si="47"/>
        <v>1.6045812566596238E-3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222</v>
      </c>
      <c r="E144" s="166">
        <v>683</v>
      </c>
      <c r="F144" s="166">
        <v>35</v>
      </c>
      <c r="G144" s="166">
        <v>144</v>
      </c>
      <c r="H144" s="166">
        <v>262</v>
      </c>
      <c r="I144" s="167">
        <f t="shared" si="46"/>
        <v>0.81944444444444442</v>
      </c>
      <c r="J144" s="166">
        <f t="shared" si="45"/>
        <v>118</v>
      </c>
      <c r="K144" s="167">
        <f t="shared" si="47"/>
        <v>8.2157570694708118E-5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24</v>
      </c>
      <c r="E145" s="166">
        <v>101</v>
      </c>
      <c r="F145" s="166">
        <v>112</v>
      </c>
      <c r="G145" s="166">
        <v>146</v>
      </c>
      <c r="H145" s="166">
        <v>112</v>
      </c>
      <c r="I145" s="167">
        <f t="shared" si="46"/>
        <v>-0.23287671232876717</v>
      </c>
      <c r="J145" s="166">
        <f t="shared" si="45"/>
        <v>-34</v>
      </c>
      <c r="K145" s="167">
        <f t="shared" si="47"/>
        <v>3.5120793579417209E-5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23348</v>
      </c>
      <c r="E146" s="171">
        <f t="shared" si="49"/>
        <v>41780</v>
      </c>
      <c r="F146" s="171">
        <f t="shared" si="49"/>
        <v>42110</v>
      </c>
      <c r="G146" s="171">
        <f t="shared" si="49"/>
        <v>46363</v>
      </c>
      <c r="H146" s="171">
        <f t="shared" si="49"/>
        <v>48959</v>
      </c>
      <c r="I146" s="172">
        <f t="shared" si="46"/>
        <v>5.5992925393093529E-2</v>
      </c>
      <c r="J146" s="171">
        <f>H146-G146</f>
        <v>2596</v>
      </c>
      <c r="K146" s="172">
        <f t="shared" si="47"/>
        <v>1.5352490471916849E-2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21369</v>
      </c>
      <c r="E148" s="178">
        <v>47872</v>
      </c>
      <c r="F148" s="178">
        <v>57578</v>
      </c>
      <c r="G148" s="178">
        <v>62500</v>
      </c>
      <c r="H148" s="178">
        <v>56076</v>
      </c>
      <c r="I148" s="179">
        <f>IFERROR(H148/G148-1,"-")</f>
        <v>-0.10278399999999999</v>
      </c>
      <c r="J148" s="178">
        <f>H148-G148</f>
        <v>-6424</v>
      </c>
      <c r="K148" s="179">
        <f>H148/H$8</f>
        <v>1.7584228756780351E-2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9652</v>
      </c>
      <c r="E149" s="162">
        <v>20521</v>
      </c>
      <c r="F149" s="162">
        <v>26239</v>
      </c>
      <c r="G149" s="162">
        <v>29235</v>
      </c>
      <c r="H149" s="162">
        <v>21073</v>
      </c>
      <c r="I149" s="163">
        <f>IFERROR(H149/G149-1,"-")</f>
        <v>-0.27918590730289039</v>
      </c>
      <c r="J149" s="162">
        <f t="shared" ref="J149:J159" si="50">H149-G149</f>
        <v>-8162</v>
      </c>
      <c r="K149" s="163">
        <f>H149/H$8</f>
        <v>6.6080400276701682E-3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5766</v>
      </c>
      <c r="E150" s="166">
        <v>14285</v>
      </c>
      <c r="F150" s="166">
        <v>19913</v>
      </c>
      <c r="G150" s="166">
        <v>21646</v>
      </c>
      <c r="H150" s="166">
        <v>11792</v>
      </c>
      <c r="I150" s="167">
        <f>IFERROR(H150/G150-1,"-")</f>
        <v>-0.45523422341310171</v>
      </c>
      <c r="J150" s="166">
        <f t="shared" si="50"/>
        <v>-9854</v>
      </c>
      <c r="K150" s="167">
        <f>H150/H$8</f>
        <v>3.697717838290069E-3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3886</v>
      </c>
      <c r="E151" s="166">
        <v>6236</v>
      </c>
      <c r="F151" s="166">
        <v>6326</v>
      </c>
      <c r="G151" s="166">
        <v>7589</v>
      </c>
      <c r="H151" s="166">
        <v>9281</v>
      </c>
      <c r="I151" s="167">
        <f>IFERROR(H151/G151-1,"-")</f>
        <v>0.22295427592568196</v>
      </c>
      <c r="J151" s="166">
        <f t="shared" si="50"/>
        <v>1692</v>
      </c>
      <c r="K151" s="167">
        <f>H151/H$8</f>
        <v>2.9103221893800992E-3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11717</v>
      </c>
      <c r="E152" s="162">
        <v>27351</v>
      </c>
      <c r="F152" s="162">
        <v>31339</v>
      </c>
      <c r="G152" s="162">
        <v>33265</v>
      </c>
      <c r="H152" s="162">
        <v>35003</v>
      </c>
      <c r="I152" s="163">
        <f>IFERROR(H152/G152-1,"-")</f>
        <v>5.2247106568465318E-2</v>
      </c>
      <c r="J152" s="162">
        <f t="shared" si="50"/>
        <v>1738</v>
      </c>
      <c r="K152" s="163">
        <f>H152/H$8</f>
        <v>1.0976188729110183E-2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600</v>
      </c>
      <c r="E153" s="166">
        <v>12218</v>
      </c>
      <c r="F153" s="166">
        <v>11169</v>
      </c>
      <c r="G153" s="166">
        <v>12850</v>
      </c>
      <c r="H153" s="166">
        <v>8503</v>
      </c>
      <c r="I153" s="167">
        <f t="shared" ref="I153:I160" si="51">IFERROR(H153/G153-1,"-")</f>
        <v>-0.33828793774319066</v>
      </c>
      <c r="J153" s="166">
        <f t="shared" si="50"/>
        <v>-4347</v>
      </c>
      <c r="K153" s="167">
        <f t="shared" ref="K153:K160" si="52">H153/H$8</f>
        <v>2.6663581054087904E-3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3235</v>
      </c>
      <c r="E154" s="166">
        <v>4079</v>
      </c>
      <c r="F154" s="166">
        <v>4790</v>
      </c>
      <c r="G154" s="166">
        <v>3377</v>
      </c>
      <c r="H154" s="166">
        <v>3578</v>
      </c>
      <c r="I154" s="167">
        <f t="shared" si="51"/>
        <v>5.9520284275984547E-2</v>
      </c>
      <c r="J154" s="166">
        <f t="shared" si="50"/>
        <v>201</v>
      </c>
      <c r="K154" s="167">
        <f t="shared" si="52"/>
        <v>1.121983923456739E-3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2495</v>
      </c>
      <c r="E155" s="166">
        <v>3136</v>
      </c>
      <c r="F155" s="166">
        <v>6457</v>
      </c>
      <c r="G155" s="166">
        <v>5677</v>
      </c>
      <c r="H155" s="166">
        <v>14833</v>
      </c>
      <c r="I155" s="167">
        <f t="shared" si="51"/>
        <v>1.6128236744759556</v>
      </c>
      <c r="J155" s="166">
        <f t="shared" si="50"/>
        <v>9156</v>
      </c>
      <c r="K155" s="167">
        <f t="shared" si="52"/>
        <v>4.6513100996740664E-3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145</v>
      </c>
      <c r="E156" s="166">
        <v>1077</v>
      </c>
      <c r="F156" s="166">
        <v>568</v>
      </c>
      <c r="G156" s="166">
        <v>1154</v>
      </c>
      <c r="H156" s="166">
        <v>638</v>
      </c>
      <c r="I156" s="167">
        <f t="shared" si="51"/>
        <v>-0.44714038128249567</v>
      </c>
      <c r="J156" s="166">
        <f t="shared" si="50"/>
        <v>-516</v>
      </c>
      <c r="K156" s="167">
        <f t="shared" si="52"/>
        <v>2.0006309199703732E-4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1258</v>
      </c>
      <c r="E157" s="166">
        <v>3742</v>
      </c>
      <c r="F157" s="166">
        <v>2402</v>
      </c>
      <c r="G157" s="166">
        <v>3321</v>
      </c>
      <c r="H157" s="166">
        <v>1714</v>
      </c>
      <c r="I157" s="167">
        <f t="shared" si="51"/>
        <v>-0.48389039445950011</v>
      </c>
      <c r="J157" s="166">
        <f t="shared" si="50"/>
        <v>-1607</v>
      </c>
      <c r="K157" s="167">
        <f t="shared" si="52"/>
        <v>5.3747357317072411E-4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39</v>
      </c>
      <c r="E158" s="166">
        <v>91</v>
      </c>
      <c r="F158" s="166">
        <v>58</v>
      </c>
      <c r="G158" s="166">
        <v>16</v>
      </c>
      <c r="H158" s="166">
        <v>55</v>
      </c>
      <c r="I158" s="167">
        <f t="shared" si="51"/>
        <v>2.4375</v>
      </c>
      <c r="J158" s="166">
        <f t="shared" si="50"/>
        <v>39</v>
      </c>
      <c r="K158" s="167">
        <f t="shared" si="52"/>
        <v>1.7246818275606664E-5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10</v>
      </c>
      <c r="E159" s="166">
        <v>58</v>
      </c>
      <c r="F159" s="166">
        <v>96</v>
      </c>
      <c r="G159" s="166">
        <v>20</v>
      </c>
      <c r="H159" s="166">
        <v>70</v>
      </c>
      <c r="I159" s="167">
        <f t="shared" si="51"/>
        <v>2.5</v>
      </c>
      <c r="J159" s="166">
        <f t="shared" si="50"/>
        <v>50</v>
      </c>
      <c r="K159" s="167">
        <f t="shared" si="52"/>
        <v>2.1950495987135757E-5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3935</v>
      </c>
      <c r="E160" s="171">
        <f t="shared" si="54"/>
        <v>2950</v>
      </c>
      <c r="F160" s="171">
        <f t="shared" si="54"/>
        <v>5799</v>
      </c>
      <c r="G160" s="171">
        <f t="shared" si="54"/>
        <v>6850</v>
      </c>
      <c r="H160" s="171">
        <f t="shared" si="54"/>
        <v>5612</v>
      </c>
      <c r="I160" s="172">
        <f t="shared" si="51"/>
        <v>-0.18072992700729928</v>
      </c>
      <c r="J160" s="171">
        <f>H160-G160</f>
        <v>-1238</v>
      </c>
      <c r="K160" s="172">
        <f t="shared" si="52"/>
        <v>1.7598026211400836E-3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D4C9D-3EBF-41F4-AEFE-591C9D610F9B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7667751</v>
      </c>
      <c r="D8" s="178">
        <v>3612090</v>
      </c>
      <c r="E8" s="178">
        <v>17324543</v>
      </c>
      <c r="F8" s="178">
        <v>19534206</v>
      </c>
      <c r="G8" s="178">
        <v>20749699</v>
      </c>
      <c r="H8" s="178">
        <v>20172892</v>
      </c>
      <c r="I8" s="179">
        <f>IFERROR(H8/G8-1,"-")</f>
        <v>-2.7798330954102002E-2</v>
      </c>
      <c r="J8" s="178">
        <f>H8-G8</f>
        <v>-576807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776152</v>
      </c>
      <c r="D9" s="162">
        <v>1194512</v>
      </c>
      <c r="E9" s="162">
        <v>2291418</v>
      </c>
      <c r="F9" s="162">
        <v>2423328</v>
      </c>
      <c r="G9" s="162">
        <v>2382955</v>
      </c>
      <c r="H9" s="162">
        <v>2357922</v>
      </c>
      <c r="I9" s="163">
        <f>IFERROR(H9/G9-1,"-")</f>
        <v>-1.0505024224125137E-2</v>
      </c>
      <c r="J9" s="162">
        <f t="shared" ref="J9:J19" si="0">H9-G9</f>
        <v>-25033</v>
      </c>
      <c r="K9" s="163">
        <f>H9/H$8</f>
        <v>0.11688567013594282</v>
      </c>
      <c r="L9" s="81"/>
    </row>
    <row r="10" spans="1:12" x14ac:dyDescent="0.25">
      <c r="A10" s="164" t="s">
        <v>105</v>
      </c>
      <c r="B10" s="165" t="s">
        <v>105</v>
      </c>
      <c r="C10" s="166">
        <v>217068</v>
      </c>
      <c r="D10" s="166">
        <v>576324</v>
      </c>
      <c r="E10" s="166">
        <v>688568</v>
      </c>
      <c r="F10" s="166">
        <v>754956</v>
      </c>
      <c r="G10" s="166">
        <v>769944</v>
      </c>
      <c r="H10" s="166">
        <v>667618</v>
      </c>
      <c r="I10" s="167">
        <f>IFERROR(H10/G10-1,"-")</f>
        <v>-0.13290057458724269</v>
      </c>
      <c r="J10" s="166">
        <f t="shared" si="0"/>
        <v>-102326</v>
      </c>
      <c r="K10" s="167">
        <f>H10/H$8</f>
        <v>3.3094808617425801E-2</v>
      </c>
      <c r="L10" s="81"/>
    </row>
    <row r="11" spans="1:12" x14ac:dyDescent="0.25">
      <c r="A11" s="164" t="s">
        <v>102</v>
      </c>
      <c r="B11" s="165" t="s">
        <v>102</v>
      </c>
      <c r="C11" s="166">
        <v>559084</v>
      </c>
      <c r="D11" s="166">
        <v>618188</v>
      </c>
      <c r="E11" s="166">
        <v>1602850</v>
      </c>
      <c r="F11" s="166">
        <v>1668372</v>
      </c>
      <c r="G11" s="166">
        <v>1613011</v>
      </c>
      <c r="H11" s="166">
        <v>1690304</v>
      </c>
      <c r="I11" s="167">
        <f>IFERROR(H11/G11-1,"-")</f>
        <v>4.7918458088630489E-2</v>
      </c>
      <c r="J11" s="166">
        <f t="shared" si="0"/>
        <v>77293</v>
      </c>
      <c r="K11" s="167">
        <f>H11/H$8</f>
        <v>8.3790861518517029E-2</v>
      </c>
      <c r="L11" s="81"/>
    </row>
    <row r="12" spans="1:12" x14ac:dyDescent="0.25">
      <c r="A12" s="1"/>
      <c r="B12" s="161" t="s">
        <v>109</v>
      </c>
      <c r="C12" s="162">
        <v>6891599</v>
      </c>
      <c r="D12" s="162">
        <v>2417578</v>
      </c>
      <c r="E12" s="162">
        <v>15033125</v>
      </c>
      <c r="F12" s="162">
        <v>17110878</v>
      </c>
      <c r="G12" s="162">
        <v>18366744</v>
      </c>
      <c r="H12" s="162">
        <v>17814970</v>
      </c>
      <c r="I12" s="163">
        <f>IFERROR(H12/G12-1,"-")</f>
        <v>-3.0042015068103556E-2</v>
      </c>
      <c r="J12" s="162">
        <f t="shared" si="0"/>
        <v>-551774</v>
      </c>
      <c r="K12" s="163">
        <f>H12/H$8</f>
        <v>0.88311432986405713</v>
      </c>
      <c r="L12" s="81"/>
    </row>
    <row r="13" spans="1:12" s="57" customFormat="1" x14ac:dyDescent="0.25">
      <c r="A13" s="164"/>
      <c r="B13" s="165" t="s">
        <v>112</v>
      </c>
      <c r="C13" s="166">
        <v>2759405</v>
      </c>
      <c r="D13" s="166">
        <v>238114</v>
      </c>
      <c r="E13" s="166">
        <v>6881896</v>
      </c>
      <c r="F13" s="166">
        <v>7724509</v>
      </c>
      <c r="G13" s="166">
        <v>8372564</v>
      </c>
      <c r="H13" s="166">
        <v>8171657</v>
      </c>
      <c r="I13" s="167">
        <f t="shared" ref="I13:I20" si="1">IFERROR(H13/G13-1,"-")</f>
        <v>-2.3995875098715258E-2</v>
      </c>
      <c r="J13" s="166">
        <f t="shared" si="0"/>
        <v>-200907</v>
      </c>
      <c r="K13" s="167">
        <f t="shared" ref="K13:K20" si="2">H13/H$8</f>
        <v>0.40508108604358761</v>
      </c>
      <c r="L13" s="168"/>
    </row>
    <row r="14" spans="1:12" s="57" customFormat="1" x14ac:dyDescent="0.25">
      <c r="A14" s="164"/>
      <c r="B14" s="165" t="s">
        <v>115</v>
      </c>
      <c r="C14" s="166">
        <v>1043329</v>
      </c>
      <c r="D14" s="166">
        <v>434041</v>
      </c>
      <c r="E14" s="166">
        <v>1736932</v>
      </c>
      <c r="F14" s="166">
        <v>2026546</v>
      </c>
      <c r="G14" s="166">
        <v>2156987</v>
      </c>
      <c r="H14" s="166">
        <v>2032736</v>
      </c>
      <c r="I14" s="167">
        <f t="shared" si="1"/>
        <v>-5.7603963306222972E-2</v>
      </c>
      <c r="J14" s="166">
        <f t="shared" si="0"/>
        <v>-124251</v>
      </c>
      <c r="K14" s="167">
        <f t="shared" si="2"/>
        <v>0.10076572065125813</v>
      </c>
      <c r="L14" s="168"/>
    </row>
    <row r="15" spans="1:12" x14ac:dyDescent="0.25">
      <c r="A15" s="164"/>
      <c r="B15" s="165" t="s">
        <v>118</v>
      </c>
      <c r="C15" s="166">
        <v>267443</v>
      </c>
      <c r="D15" s="166">
        <v>328795</v>
      </c>
      <c r="E15" s="166">
        <v>703222</v>
      </c>
      <c r="F15" s="166">
        <v>855474</v>
      </c>
      <c r="G15" s="166">
        <v>930863</v>
      </c>
      <c r="H15" s="166">
        <v>888423</v>
      </c>
      <c r="I15" s="167">
        <f t="shared" si="1"/>
        <v>-4.5592101093286597E-2</v>
      </c>
      <c r="J15" s="166">
        <f t="shared" si="0"/>
        <v>-42440</v>
      </c>
      <c r="K15" s="167">
        <f t="shared" si="2"/>
        <v>4.4040438029410954E-2</v>
      </c>
      <c r="L15" s="81"/>
    </row>
    <row r="16" spans="1:12" x14ac:dyDescent="0.25">
      <c r="A16" s="164"/>
      <c r="B16" s="165" t="s">
        <v>125</v>
      </c>
      <c r="C16" s="166">
        <v>237148</v>
      </c>
      <c r="D16" s="166">
        <v>130153</v>
      </c>
      <c r="E16" s="166">
        <v>748849</v>
      </c>
      <c r="F16" s="166">
        <v>715255</v>
      </c>
      <c r="G16" s="166">
        <v>770832</v>
      </c>
      <c r="H16" s="166">
        <v>719544</v>
      </c>
      <c r="I16" s="167">
        <f t="shared" si="1"/>
        <v>-6.6535898872906118E-2</v>
      </c>
      <c r="J16" s="166">
        <f t="shared" si="0"/>
        <v>-51288</v>
      </c>
      <c r="K16" s="167">
        <f t="shared" si="2"/>
        <v>3.5668856998788273E-2</v>
      </c>
      <c r="L16" s="81"/>
    </row>
    <row r="17" spans="1:12" x14ac:dyDescent="0.25">
      <c r="A17" s="164"/>
      <c r="B17" s="165" t="s">
        <v>121</v>
      </c>
      <c r="C17" s="166">
        <v>277641</v>
      </c>
      <c r="D17" s="166">
        <v>180488</v>
      </c>
      <c r="E17" s="166">
        <v>657750</v>
      </c>
      <c r="F17" s="166">
        <v>665059</v>
      </c>
      <c r="G17" s="166">
        <v>693453</v>
      </c>
      <c r="H17" s="166">
        <v>634647</v>
      </c>
      <c r="I17" s="167">
        <f t="shared" si="1"/>
        <v>-8.4801709704911521E-2</v>
      </c>
      <c r="J17" s="166">
        <f t="shared" si="0"/>
        <v>-58806</v>
      </c>
      <c r="K17" s="167">
        <f t="shared" si="2"/>
        <v>3.1460387533924238E-2</v>
      </c>
      <c r="L17" s="81"/>
    </row>
    <row r="18" spans="1:12" x14ac:dyDescent="0.25">
      <c r="A18" s="164"/>
      <c r="B18" s="165" t="s">
        <v>130</v>
      </c>
      <c r="C18" s="166">
        <v>239596</v>
      </c>
      <c r="D18" s="166">
        <v>13183</v>
      </c>
      <c r="E18" s="166">
        <v>280279</v>
      </c>
      <c r="F18" s="166">
        <v>345648</v>
      </c>
      <c r="G18" s="166">
        <v>328075</v>
      </c>
      <c r="H18" s="166">
        <v>318726</v>
      </c>
      <c r="I18" s="167">
        <f t="shared" si="1"/>
        <v>-2.8496532804998864E-2</v>
      </c>
      <c r="J18" s="166">
        <f t="shared" si="0"/>
        <v>-9349</v>
      </c>
      <c r="K18" s="167">
        <f t="shared" si="2"/>
        <v>1.5799717759853175E-2</v>
      </c>
      <c r="L18" s="81"/>
    </row>
    <row r="19" spans="1:12" x14ac:dyDescent="0.25">
      <c r="A19" s="164" t="s">
        <v>146</v>
      </c>
      <c r="B19" s="165" t="s">
        <v>133</v>
      </c>
      <c r="C19" s="166">
        <v>338441</v>
      </c>
      <c r="D19" s="166">
        <v>22784</v>
      </c>
      <c r="E19" s="166">
        <v>211989</v>
      </c>
      <c r="F19" s="166">
        <v>311489</v>
      </c>
      <c r="G19" s="166">
        <v>327943</v>
      </c>
      <c r="H19" s="166">
        <v>279977</v>
      </c>
      <c r="I19" s="167">
        <f t="shared" si="1"/>
        <v>-0.14626322257221525</v>
      </c>
      <c r="J19" s="166">
        <f t="shared" si="0"/>
        <v>-47966</v>
      </c>
      <c r="K19" s="167">
        <f t="shared" si="2"/>
        <v>1.3878872697082798E-2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1728596</v>
      </c>
      <c r="D20" s="171">
        <f t="shared" ref="D20:H20" si="4">D12-SUM(D13:D19)</f>
        <v>1070020</v>
      </c>
      <c r="E20" s="171">
        <f t="shared" si="4"/>
        <v>3812208</v>
      </c>
      <c r="F20" s="171">
        <f t="shared" si="4"/>
        <v>4466898</v>
      </c>
      <c r="G20" s="171">
        <f t="shared" si="4"/>
        <v>4786027</v>
      </c>
      <c r="H20" s="171">
        <f t="shared" si="4"/>
        <v>4769260</v>
      </c>
      <c r="I20" s="172">
        <f t="shared" si="1"/>
        <v>-3.5033233201567926E-3</v>
      </c>
      <c r="J20" s="171">
        <f>H20-G20</f>
        <v>-16767</v>
      </c>
      <c r="K20" s="172">
        <f t="shared" si="2"/>
        <v>0.236419250150152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1495386</v>
      </c>
      <c r="E22" s="178">
        <v>7078492</v>
      </c>
      <c r="F22" s="178">
        <v>7702716</v>
      </c>
      <c r="G22" s="178">
        <v>7945412</v>
      </c>
      <c r="H22" s="178">
        <v>7529941</v>
      </c>
      <c r="I22" s="179">
        <f>IFERROR(H22/G22-1,"-")</f>
        <v>-5.229068045810592E-2</v>
      </c>
      <c r="J22" s="178">
        <f>H22-G22</f>
        <v>-415471</v>
      </c>
      <c r="K22" s="179">
        <f>H22/H$8</f>
        <v>0.37327027775690269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435022</v>
      </c>
      <c r="E23" s="162">
        <v>491577</v>
      </c>
      <c r="F23" s="162">
        <v>444235</v>
      </c>
      <c r="G23" s="162">
        <v>394994</v>
      </c>
      <c r="H23" s="162">
        <v>344886</v>
      </c>
      <c r="I23" s="163">
        <f>IFERROR(H23/G23-1,"-")</f>
        <v>-0.12685762315376947</v>
      </c>
      <c r="J23" s="162">
        <f t="shared" ref="J23:J33" si="5">H23-G23</f>
        <v>-50108</v>
      </c>
      <c r="K23" s="163">
        <f>H23/H$8</f>
        <v>1.7096507530997538E-2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195582</v>
      </c>
      <c r="E24" s="166">
        <v>153193</v>
      </c>
      <c r="F24" s="166">
        <v>144752</v>
      </c>
      <c r="G24" s="166">
        <v>124187</v>
      </c>
      <c r="H24" s="166">
        <v>110376</v>
      </c>
      <c r="I24" s="167">
        <f>IFERROR(H24/G24-1,"-")</f>
        <v>-0.11121131841497101</v>
      </c>
      <c r="J24" s="166">
        <f t="shared" si="5"/>
        <v>-13811</v>
      </c>
      <c r="K24" s="167">
        <f>H24/H$8</f>
        <v>5.4715010619201254E-3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239440</v>
      </c>
      <c r="E25" s="166">
        <v>338384</v>
      </c>
      <c r="F25" s="166">
        <v>299483</v>
      </c>
      <c r="G25" s="166">
        <v>270807</v>
      </c>
      <c r="H25" s="166">
        <v>234510</v>
      </c>
      <c r="I25" s="167">
        <f>IFERROR(H25/G25-1,"-")</f>
        <v>-0.13403272441258907</v>
      </c>
      <c r="J25" s="166">
        <f t="shared" si="5"/>
        <v>-36297</v>
      </c>
      <c r="K25" s="167">
        <f>H25/H$8</f>
        <v>1.1625006469077413E-2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1060364</v>
      </c>
      <c r="E26" s="162">
        <v>6586915</v>
      </c>
      <c r="F26" s="162">
        <v>7258481</v>
      </c>
      <c r="G26" s="162">
        <v>7550418</v>
      </c>
      <c r="H26" s="162">
        <v>7185055</v>
      </c>
      <c r="I26" s="163">
        <f>IFERROR(H26/G26-1,"-")</f>
        <v>-4.8389771268292692E-2</v>
      </c>
      <c r="J26" s="162">
        <f t="shared" si="5"/>
        <v>-365363</v>
      </c>
      <c r="K26" s="163">
        <f>H26/H$8</f>
        <v>0.35617377022590513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102750</v>
      </c>
      <c r="E27" s="166">
        <v>3219803</v>
      </c>
      <c r="F27" s="166">
        <v>3619038</v>
      </c>
      <c r="G27" s="166">
        <v>3803979</v>
      </c>
      <c r="H27" s="166">
        <v>3658945</v>
      </c>
      <c r="I27" s="167">
        <f t="shared" ref="I27:I34" si="6">IFERROR(H27/G27-1,"-")</f>
        <v>-3.8126919207493004E-2</v>
      </c>
      <c r="J27" s="166">
        <f t="shared" si="5"/>
        <v>-145034</v>
      </c>
      <c r="K27" s="167">
        <f t="shared" ref="K27:K34" si="7">H27/H$8</f>
        <v>0.18137929851604817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203402</v>
      </c>
      <c r="E28" s="166">
        <v>784046</v>
      </c>
      <c r="F28" s="166">
        <v>848813</v>
      </c>
      <c r="G28" s="166">
        <v>833106</v>
      </c>
      <c r="H28" s="166">
        <v>765983</v>
      </c>
      <c r="I28" s="167">
        <f t="shared" si="6"/>
        <v>-8.0569579381255196E-2</v>
      </c>
      <c r="J28" s="166">
        <f t="shared" si="5"/>
        <v>-67123</v>
      </c>
      <c r="K28" s="167">
        <f t="shared" si="7"/>
        <v>3.7970906699941687E-2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139153</v>
      </c>
      <c r="E29" s="166">
        <v>268598</v>
      </c>
      <c r="F29" s="166">
        <v>295625</v>
      </c>
      <c r="G29" s="166">
        <v>295684</v>
      </c>
      <c r="H29" s="166">
        <v>229931</v>
      </c>
      <c r="I29" s="167">
        <f t="shared" si="6"/>
        <v>-0.22237591482799202</v>
      </c>
      <c r="J29" s="166">
        <f t="shared" si="5"/>
        <v>-65753</v>
      </c>
      <c r="K29" s="167">
        <f t="shared" si="7"/>
        <v>1.1398018687652717E-2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58063</v>
      </c>
      <c r="E30" s="166">
        <v>352462</v>
      </c>
      <c r="F30" s="166">
        <v>308568</v>
      </c>
      <c r="G30" s="166">
        <v>320361</v>
      </c>
      <c r="H30" s="166">
        <v>306740</v>
      </c>
      <c r="I30" s="167">
        <f t="shared" si="6"/>
        <v>-4.2517659765077487E-2</v>
      </c>
      <c r="J30" s="166">
        <f t="shared" si="5"/>
        <v>-13621</v>
      </c>
      <c r="K30" s="167">
        <f t="shared" si="7"/>
        <v>1.5205554067309734E-2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105256</v>
      </c>
      <c r="E31" s="166">
        <v>384091</v>
      </c>
      <c r="F31" s="166">
        <v>351760</v>
      </c>
      <c r="G31" s="166">
        <v>364965</v>
      </c>
      <c r="H31" s="166">
        <v>345856</v>
      </c>
      <c r="I31" s="167">
        <f t="shared" si="6"/>
        <v>-5.2358445330374148E-2</v>
      </c>
      <c r="J31" s="166">
        <f t="shared" si="5"/>
        <v>-19109</v>
      </c>
      <c r="K31" s="167">
        <f t="shared" si="7"/>
        <v>1.7144591861196698E-2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2364</v>
      </c>
      <c r="E32" s="166">
        <v>107392</v>
      </c>
      <c r="F32" s="166">
        <v>119814</v>
      </c>
      <c r="G32" s="166">
        <v>116998</v>
      </c>
      <c r="H32" s="166">
        <v>107961</v>
      </c>
      <c r="I32" s="167">
        <f t="shared" si="6"/>
        <v>-7.7240636592078471E-2</v>
      </c>
      <c r="J32" s="166">
        <f t="shared" si="5"/>
        <v>-9037</v>
      </c>
      <c r="K32" s="167">
        <f t="shared" si="7"/>
        <v>5.3517859511665461E-3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3357</v>
      </c>
      <c r="E33" s="166">
        <v>64639</v>
      </c>
      <c r="F33" s="166">
        <v>105292</v>
      </c>
      <c r="G33" s="166">
        <v>100074</v>
      </c>
      <c r="H33" s="166">
        <v>86215</v>
      </c>
      <c r="I33" s="167">
        <f t="shared" si="6"/>
        <v>-0.13848751923576552</v>
      </c>
      <c r="J33" s="166">
        <f t="shared" si="5"/>
        <v>-13859</v>
      </c>
      <c r="K33" s="167">
        <f t="shared" si="7"/>
        <v>4.2738046681655758E-3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446019</v>
      </c>
      <c r="E34" s="171">
        <f t="shared" si="9"/>
        <v>1405884</v>
      </c>
      <c r="F34" s="171">
        <f t="shared" si="9"/>
        <v>1609571</v>
      </c>
      <c r="G34" s="171">
        <f t="shared" si="9"/>
        <v>1715251</v>
      </c>
      <c r="H34" s="171">
        <f t="shared" si="9"/>
        <v>1683424</v>
      </c>
      <c r="I34" s="172">
        <f t="shared" si="6"/>
        <v>-1.8555301818800829E-2</v>
      </c>
      <c r="J34" s="171">
        <f>H34-G34</f>
        <v>-31827</v>
      </c>
      <c r="K34" s="172">
        <f t="shared" si="7"/>
        <v>8.3449809774424011E-2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689636</v>
      </c>
      <c r="E36" s="178">
        <v>4842970</v>
      </c>
      <c r="F36" s="178">
        <v>5449273</v>
      </c>
      <c r="G36" s="178">
        <v>5748289</v>
      </c>
      <c r="H36" s="178">
        <v>5752748</v>
      </c>
      <c r="I36" s="179">
        <f>IFERROR(H36/G36-1,"-")</f>
        <v>7.7570908491209067E-4</v>
      </c>
      <c r="J36" s="178">
        <f>H36-G36</f>
        <v>4459</v>
      </c>
      <c r="K36" s="179">
        <f>H36/H$8</f>
        <v>0.2851722003964528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143223</v>
      </c>
      <c r="E37" s="162">
        <v>274753</v>
      </c>
      <c r="F37" s="162">
        <v>263584</v>
      </c>
      <c r="G37" s="162">
        <v>296997</v>
      </c>
      <c r="H37" s="162">
        <v>306649</v>
      </c>
      <c r="I37" s="163">
        <f>IFERROR(H37/G37-1,"-")</f>
        <v>3.2498644767455565E-2</v>
      </c>
      <c r="J37" s="162">
        <f t="shared" ref="J37:J47" si="10">H37-G37</f>
        <v>9652</v>
      </c>
      <c r="K37" s="163">
        <f>H37/H$8</f>
        <v>1.520104306313641E-2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78227</v>
      </c>
      <c r="E38" s="166">
        <v>92834</v>
      </c>
      <c r="F38" s="166">
        <v>91543</v>
      </c>
      <c r="G38" s="166">
        <v>135442</v>
      </c>
      <c r="H38" s="166">
        <v>117154</v>
      </c>
      <c r="I38" s="167">
        <f>IFERROR(H38/G38-1,"-")</f>
        <v>-0.13502458616972579</v>
      </c>
      <c r="J38" s="166">
        <f t="shared" si="10"/>
        <v>-18288</v>
      </c>
      <c r="K38" s="167">
        <f>H38/H$8</f>
        <v>5.807496515621062E-3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64996</v>
      </c>
      <c r="E39" s="166">
        <v>181919</v>
      </c>
      <c r="F39" s="166">
        <v>172041</v>
      </c>
      <c r="G39" s="166">
        <v>161555</v>
      </c>
      <c r="H39" s="166">
        <v>189495</v>
      </c>
      <c r="I39" s="167">
        <f>IFERROR(H39/G39-1,"-")</f>
        <v>0.17294419857014631</v>
      </c>
      <c r="J39" s="166">
        <f t="shared" si="10"/>
        <v>27940</v>
      </c>
      <c r="K39" s="167">
        <f>H39/H$8</f>
        <v>9.3935465475153482E-3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546413</v>
      </c>
      <c r="E40" s="162">
        <v>4568217</v>
      </c>
      <c r="F40" s="162">
        <v>5185689</v>
      </c>
      <c r="G40" s="162">
        <v>5451292</v>
      </c>
      <c r="H40" s="162">
        <v>5446099</v>
      </c>
      <c r="I40" s="163">
        <f>IFERROR(H40/G40-1,"-")</f>
        <v>-9.5261820500536221E-4</v>
      </c>
      <c r="J40" s="162">
        <f t="shared" si="10"/>
        <v>-5193</v>
      </c>
      <c r="K40" s="163">
        <f>H40/H$8</f>
        <v>0.26997115733331639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54485</v>
      </c>
      <c r="E41" s="166">
        <v>2290845</v>
      </c>
      <c r="F41" s="166">
        <v>2583879</v>
      </c>
      <c r="G41" s="166">
        <v>2780617</v>
      </c>
      <c r="H41" s="166">
        <v>2778853</v>
      </c>
      <c r="I41" s="167">
        <f t="shared" ref="I41:I48" si="11">IFERROR(H41/G41-1,"-")</f>
        <v>-6.3439157568268012E-4</v>
      </c>
      <c r="J41" s="166">
        <f t="shared" si="10"/>
        <v>-1764</v>
      </c>
      <c r="K41" s="167">
        <f t="shared" ref="K41:K48" si="12">H41/H$8</f>
        <v>0.13775184044013125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41830</v>
      </c>
      <c r="E42" s="166">
        <v>171032</v>
      </c>
      <c r="F42" s="166">
        <v>201829</v>
      </c>
      <c r="G42" s="166">
        <v>196423</v>
      </c>
      <c r="H42" s="166">
        <v>200990</v>
      </c>
      <c r="I42" s="167">
        <f t="shared" si="11"/>
        <v>2.3250841296589497E-2</v>
      </c>
      <c r="J42" s="166">
        <f t="shared" si="10"/>
        <v>4567</v>
      </c>
      <c r="K42" s="167">
        <f t="shared" si="12"/>
        <v>9.9633706461126157E-3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53277</v>
      </c>
      <c r="E43" s="166">
        <v>102882</v>
      </c>
      <c r="F43" s="166">
        <v>136276</v>
      </c>
      <c r="G43" s="166">
        <v>139047</v>
      </c>
      <c r="H43" s="166">
        <v>139403</v>
      </c>
      <c r="I43" s="167">
        <f t="shared" si="11"/>
        <v>2.5602853711335083E-3</v>
      </c>
      <c r="J43" s="166">
        <f t="shared" si="10"/>
        <v>356</v>
      </c>
      <c r="K43" s="167">
        <f t="shared" si="12"/>
        <v>6.9104122502613901E-3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46500</v>
      </c>
      <c r="E44" s="166">
        <v>269663</v>
      </c>
      <c r="F44" s="166">
        <v>272422</v>
      </c>
      <c r="G44" s="166">
        <v>277333</v>
      </c>
      <c r="H44" s="166">
        <v>253690</v>
      </c>
      <c r="I44" s="167">
        <f t="shared" si="11"/>
        <v>-8.5251304388586968E-2</v>
      </c>
      <c r="J44" s="166">
        <f t="shared" si="10"/>
        <v>-23643</v>
      </c>
      <c r="K44" s="167">
        <f t="shared" si="12"/>
        <v>1.2575787348685552E-2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35024</v>
      </c>
      <c r="E45" s="166">
        <v>174517</v>
      </c>
      <c r="F45" s="166">
        <v>204547</v>
      </c>
      <c r="G45" s="166">
        <v>213212</v>
      </c>
      <c r="H45" s="166">
        <v>185882</v>
      </c>
      <c r="I45" s="167">
        <f t="shared" si="11"/>
        <v>-0.12818227867099408</v>
      </c>
      <c r="J45" s="166">
        <f t="shared" si="10"/>
        <v>-27330</v>
      </c>
      <c r="K45" s="167">
        <f t="shared" si="12"/>
        <v>9.2144448103920838E-3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7608</v>
      </c>
      <c r="E46" s="166">
        <v>111329</v>
      </c>
      <c r="F46" s="166">
        <v>123077</v>
      </c>
      <c r="G46" s="166">
        <v>117585</v>
      </c>
      <c r="H46" s="166">
        <v>124603</v>
      </c>
      <c r="I46" s="167">
        <f t="shared" si="11"/>
        <v>5.9684483565080493E-2</v>
      </c>
      <c r="J46" s="166">
        <f t="shared" si="10"/>
        <v>7018</v>
      </c>
      <c r="K46" s="167">
        <f t="shared" si="12"/>
        <v>6.1767544286659539E-3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14627</v>
      </c>
      <c r="E47" s="166">
        <v>99775</v>
      </c>
      <c r="F47" s="166">
        <v>126202</v>
      </c>
      <c r="G47" s="166">
        <v>137212</v>
      </c>
      <c r="H47" s="166">
        <v>118055</v>
      </c>
      <c r="I47" s="167">
        <f t="shared" si="11"/>
        <v>-0.13961606856543163</v>
      </c>
      <c r="J47" s="166">
        <f t="shared" si="10"/>
        <v>-19157</v>
      </c>
      <c r="K47" s="167">
        <f t="shared" si="12"/>
        <v>5.852160414084406E-3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293062</v>
      </c>
      <c r="E48" s="171">
        <f t="shared" si="14"/>
        <v>1348174</v>
      </c>
      <c r="F48" s="171">
        <f t="shared" si="14"/>
        <v>1537457</v>
      </c>
      <c r="G48" s="171">
        <f t="shared" si="14"/>
        <v>1589863</v>
      </c>
      <c r="H48" s="171">
        <f t="shared" si="14"/>
        <v>1644623</v>
      </c>
      <c r="I48" s="172">
        <f t="shared" si="11"/>
        <v>3.4443219321413254E-2</v>
      </c>
      <c r="J48" s="171">
        <f>H48-G48</f>
        <v>54760</v>
      </c>
      <c r="K48" s="172">
        <f t="shared" si="12"/>
        <v>8.1526386994983172E-2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30230</v>
      </c>
      <c r="E50" s="178">
        <v>90655</v>
      </c>
      <c r="F50" s="178">
        <v>97937</v>
      </c>
      <c r="G50" s="178">
        <v>107952</v>
      </c>
      <c r="H50" s="178">
        <v>111349</v>
      </c>
      <c r="I50" s="179">
        <f>IFERROR(H50/G50-1,"-")</f>
        <v>3.146768934341182E-2</v>
      </c>
      <c r="J50" s="178">
        <f>H50-G50</f>
        <v>3397</v>
      </c>
      <c r="K50" s="179">
        <f>H50/H$8</f>
        <v>5.5197341065425821E-3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7885</v>
      </c>
      <c r="E51" s="162">
        <v>8218</v>
      </c>
      <c r="F51" s="162">
        <v>25393</v>
      </c>
      <c r="G51" s="162">
        <v>16001</v>
      </c>
      <c r="H51" s="162">
        <v>15491</v>
      </c>
      <c r="I51" s="163">
        <f>IFERROR(H51/G51-1,"-")</f>
        <v>-3.1873007937003983E-2</v>
      </c>
      <c r="J51" s="162">
        <f t="shared" ref="J51:J61" si="15">H51-G51</f>
        <v>-510</v>
      </c>
      <c r="K51" s="163">
        <f>H51/H$8</f>
        <v>7.6791171042803381E-4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3874</v>
      </c>
      <c r="E52" s="166">
        <v>1843</v>
      </c>
      <c r="F52" s="166">
        <v>17313</v>
      </c>
      <c r="G52" s="166">
        <v>8782</v>
      </c>
      <c r="H52" s="166">
        <v>8944</v>
      </c>
      <c r="I52" s="167">
        <f>IFERROR(H52/G52-1,"-")</f>
        <v>1.8446823047141958E-2</v>
      </c>
      <c r="J52" s="166">
        <f t="shared" si="15"/>
        <v>162</v>
      </c>
      <c r="K52" s="167">
        <f>H52/H$8</f>
        <v>4.4336726732091758E-4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4011</v>
      </c>
      <c r="E53" s="166">
        <v>6375</v>
      </c>
      <c r="F53" s="166">
        <v>8080</v>
      </c>
      <c r="G53" s="166">
        <v>7219</v>
      </c>
      <c r="H53" s="166">
        <v>6547</v>
      </c>
      <c r="I53" s="167">
        <f>IFERROR(H53/G53-1,"-")</f>
        <v>-9.3087685274968801E-2</v>
      </c>
      <c r="J53" s="166">
        <f t="shared" si="15"/>
        <v>-672</v>
      </c>
      <c r="K53" s="167">
        <f>H53/H$8</f>
        <v>3.2454444310711623E-4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22345</v>
      </c>
      <c r="E54" s="162">
        <v>82437</v>
      </c>
      <c r="F54" s="162">
        <v>72544</v>
      </c>
      <c r="G54" s="162">
        <v>91951</v>
      </c>
      <c r="H54" s="162">
        <v>95858</v>
      </c>
      <c r="I54" s="163">
        <f>IFERROR(H54/G54-1,"-")</f>
        <v>4.2490021859468596E-2</v>
      </c>
      <c r="J54" s="162">
        <f t="shared" si="15"/>
        <v>3907</v>
      </c>
      <c r="K54" s="163">
        <f>H54/H$8</f>
        <v>4.7518223961145484E-3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970</v>
      </c>
      <c r="E55" s="166">
        <v>38516</v>
      </c>
      <c r="F55" s="166">
        <v>30653</v>
      </c>
      <c r="G55" s="166">
        <v>38778</v>
      </c>
      <c r="H55" s="166">
        <v>40064</v>
      </c>
      <c r="I55" s="167">
        <f t="shared" ref="I55:I62" si="16">IFERROR(H55/G55-1,"-")</f>
        <v>3.3163133735623296E-2</v>
      </c>
      <c r="J55" s="166">
        <f t="shared" si="15"/>
        <v>1286</v>
      </c>
      <c r="K55" s="167">
        <f t="shared" ref="K55:K62" si="17">H55/H$8</f>
        <v>1.9860315516486184E-3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9395</v>
      </c>
      <c r="E56" s="166">
        <v>19543</v>
      </c>
      <c r="F56" s="166">
        <v>15311</v>
      </c>
      <c r="G56" s="166">
        <v>22194</v>
      </c>
      <c r="H56" s="166">
        <v>21813</v>
      </c>
      <c r="I56" s="167">
        <f t="shared" si="16"/>
        <v>-1.7166801838334633E-2</v>
      </c>
      <c r="J56" s="166">
        <f t="shared" si="15"/>
        <v>-381</v>
      </c>
      <c r="K56" s="167">
        <f t="shared" si="17"/>
        <v>1.081302571787922E-3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1717</v>
      </c>
      <c r="E57" s="166">
        <v>3004</v>
      </c>
      <c r="F57" s="166">
        <v>3820</v>
      </c>
      <c r="G57" s="166">
        <v>2949</v>
      </c>
      <c r="H57" s="166">
        <v>3236</v>
      </c>
      <c r="I57" s="167">
        <f t="shared" si="16"/>
        <v>9.7321125805357678E-2</v>
      </c>
      <c r="J57" s="166">
        <f t="shared" si="15"/>
        <v>287</v>
      </c>
      <c r="K57" s="167">
        <f t="shared" si="17"/>
        <v>1.6041329126235347E-4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733</v>
      </c>
      <c r="E58" s="166">
        <v>1863</v>
      </c>
      <c r="F58" s="166">
        <v>1177</v>
      </c>
      <c r="G58" s="166">
        <v>2539</v>
      </c>
      <c r="H58" s="166">
        <v>2598</v>
      </c>
      <c r="I58" s="167">
        <f t="shared" si="16"/>
        <v>2.3237495076801951E-2</v>
      </c>
      <c r="J58" s="166">
        <f t="shared" si="15"/>
        <v>59</v>
      </c>
      <c r="K58" s="167">
        <f t="shared" si="17"/>
        <v>1.2878669057465831E-4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502</v>
      </c>
      <c r="E59" s="166">
        <v>1397</v>
      </c>
      <c r="F59" s="166">
        <v>1553</v>
      </c>
      <c r="G59" s="166">
        <v>1479</v>
      </c>
      <c r="H59" s="166">
        <v>1818</v>
      </c>
      <c r="I59" s="167">
        <f t="shared" si="16"/>
        <v>0.22920892494929013</v>
      </c>
      <c r="J59" s="166">
        <f t="shared" si="15"/>
        <v>339</v>
      </c>
      <c r="K59" s="167">
        <f t="shared" si="17"/>
        <v>9.0120940517601542E-5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194</v>
      </c>
      <c r="E60" s="166">
        <v>264</v>
      </c>
      <c r="F60" s="166">
        <v>526</v>
      </c>
      <c r="G60" s="166">
        <v>405</v>
      </c>
      <c r="H60" s="166">
        <v>624</v>
      </c>
      <c r="I60" s="167">
        <f t="shared" si="16"/>
        <v>0.54074074074074074</v>
      </c>
      <c r="J60" s="166">
        <f t="shared" si="15"/>
        <v>219</v>
      </c>
      <c r="K60" s="167">
        <f t="shared" si="17"/>
        <v>3.0932600045645416E-5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72</v>
      </c>
      <c r="E61" s="166">
        <v>254</v>
      </c>
      <c r="F61" s="166">
        <v>443</v>
      </c>
      <c r="G61" s="166">
        <v>365</v>
      </c>
      <c r="H61" s="166">
        <v>1018</v>
      </c>
      <c r="I61" s="167">
        <f t="shared" si="16"/>
        <v>1.7890410958904108</v>
      </c>
      <c r="J61" s="166">
        <f t="shared" si="15"/>
        <v>653</v>
      </c>
      <c r="K61" s="167">
        <f t="shared" si="17"/>
        <v>5.0463760971902294E-5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8762</v>
      </c>
      <c r="E62" s="171">
        <f t="shared" si="19"/>
        <v>17596</v>
      </c>
      <c r="F62" s="171">
        <f t="shared" si="19"/>
        <v>19061</v>
      </c>
      <c r="G62" s="171">
        <f t="shared" si="19"/>
        <v>23242</v>
      </c>
      <c r="H62" s="171">
        <f t="shared" si="19"/>
        <v>24687</v>
      </c>
      <c r="I62" s="172">
        <f t="shared" si="16"/>
        <v>6.2171930126495134E-2</v>
      </c>
      <c r="J62" s="171">
        <f>H62-G62</f>
        <v>1445</v>
      </c>
      <c r="K62" s="172">
        <f t="shared" si="17"/>
        <v>1.2237709893058468E-3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126687</v>
      </c>
      <c r="E64" s="178">
        <v>528576</v>
      </c>
      <c r="F64" s="178">
        <v>651133</v>
      </c>
      <c r="G64" s="178">
        <v>789627</v>
      </c>
      <c r="H64" s="178">
        <v>648050</v>
      </c>
      <c r="I64" s="179">
        <f>IFERROR(H64/G64-1,"-")</f>
        <v>-0.17929604737426663</v>
      </c>
      <c r="J64" s="178">
        <f>H64-G64</f>
        <v>-141577</v>
      </c>
      <c r="K64" s="179">
        <f>H64/H$8</f>
        <v>3.2124794005737999E-2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30458</v>
      </c>
      <c r="E65" s="162">
        <v>93842</v>
      </c>
      <c r="F65" s="162">
        <v>96105</v>
      </c>
      <c r="G65" s="162">
        <v>145276</v>
      </c>
      <c r="H65" s="162">
        <v>105740</v>
      </c>
      <c r="I65" s="163">
        <f>IFERROR(H65/G65-1,"-")</f>
        <v>-0.27214405682975851</v>
      </c>
      <c r="J65" s="162">
        <f t="shared" ref="J65:J75" si="20">H65-G65</f>
        <v>-39536</v>
      </c>
      <c r="K65" s="163">
        <f>H65/H$8</f>
        <v>5.2416877064527983E-3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27996</v>
      </c>
      <c r="E66" s="166">
        <v>68246</v>
      </c>
      <c r="F66" s="166">
        <v>59518</v>
      </c>
      <c r="G66" s="166">
        <v>69239</v>
      </c>
      <c r="H66" s="166">
        <v>26925</v>
      </c>
      <c r="I66" s="167">
        <f>IFERROR(H66/G66-1,"-")</f>
        <v>-0.61112956570718813</v>
      </c>
      <c r="J66" s="166">
        <f t="shared" si="20"/>
        <v>-42314</v>
      </c>
      <c r="K66" s="167">
        <f>H66/H$8</f>
        <v>1.3347119490849403E-3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2462</v>
      </c>
      <c r="E67" s="166">
        <v>25596</v>
      </c>
      <c r="F67" s="166">
        <v>36587</v>
      </c>
      <c r="G67" s="166">
        <v>76037</v>
      </c>
      <c r="H67" s="166">
        <v>78815</v>
      </c>
      <c r="I67" s="167">
        <f>IFERROR(H67/G67-1,"-")</f>
        <v>3.6534844878151507E-2</v>
      </c>
      <c r="J67" s="166">
        <f t="shared" si="20"/>
        <v>2778</v>
      </c>
      <c r="K67" s="167">
        <f>H67/H$8</f>
        <v>3.9069757573678577E-3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96229</v>
      </c>
      <c r="E68" s="162">
        <v>434734</v>
      </c>
      <c r="F68" s="162">
        <v>555028</v>
      </c>
      <c r="G68" s="162">
        <v>644351</v>
      </c>
      <c r="H68" s="162">
        <v>542310</v>
      </c>
      <c r="I68" s="163">
        <f>IFERROR(H68/G68-1,"-")</f>
        <v>-0.1583624453131911</v>
      </c>
      <c r="J68" s="162">
        <f t="shared" si="20"/>
        <v>-102041</v>
      </c>
      <c r="K68" s="163">
        <f>H68/H$8</f>
        <v>2.6883106299285198E-2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188897</v>
      </c>
      <c r="F69" s="166">
        <v>201050</v>
      </c>
      <c r="G69" s="166">
        <v>255984</v>
      </c>
      <c r="H69" s="166">
        <v>263981</v>
      </c>
      <c r="I69" s="167">
        <f t="shared" ref="I69:I76" si="21">IFERROR(H69/G69-1,"-")</f>
        <v>3.124023376461027E-2</v>
      </c>
      <c r="J69" s="166">
        <f t="shared" si="20"/>
        <v>7997</v>
      </c>
      <c r="K69" s="167">
        <f t="shared" ref="K69:K76" si="22">H69/H$8</f>
        <v>1.3085927392066541E-2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19328</v>
      </c>
      <c r="E70" s="166">
        <v>39436</v>
      </c>
      <c r="F70" s="166">
        <v>46978</v>
      </c>
      <c r="G70" s="166">
        <v>44928</v>
      </c>
      <c r="H70" s="166">
        <v>44080</v>
      </c>
      <c r="I70" s="167">
        <f t="shared" si="21"/>
        <v>-1.8874643874643882E-2</v>
      </c>
      <c r="J70" s="166">
        <f t="shared" si="20"/>
        <v>-848</v>
      </c>
      <c r="K70" s="167">
        <f t="shared" si="22"/>
        <v>2.1851105929680285E-3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7814</v>
      </c>
      <c r="E71" s="166">
        <v>57147</v>
      </c>
      <c r="F71" s="166">
        <v>73127</v>
      </c>
      <c r="G71" s="166">
        <v>76426</v>
      </c>
      <c r="H71" s="166">
        <v>38088</v>
      </c>
      <c r="I71" s="167">
        <f t="shared" si="21"/>
        <v>-0.50163556904718287</v>
      </c>
      <c r="J71" s="166">
        <f t="shared" si="20"/>
        <v>-38338</v>
      </c>
      <c r="K71" s="167">
        <f t="shared" si="22"/>
        <v>1.8880783181707411E-3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3662</v>
      </c>
      <c r="E72" s="166">
        <v>13982</v>
      </c>
      <c r="F72" s="166">
        <v>15315</v>
      </c>
      <c r="G72" s="166">
        <v>24986</v>
      </c>
      <c r="H72" s="166">
        <v>21212</v>
      </c>
      <c r="I72" s="167">
        <f t="shared" si="21"/>
        <v>-0.15104458496758189</v>
      </c>
      <c r="J72" s="166">
        <f t="shared" si="20"/>
        <v>-3774</v>
      </c>
      <c r="K72" s="167">
        <f t="shared" si="22"/>
        <v>1.0515101156542157E-3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9029</v>
      </c>
      <c r="E73" s="166">
        <v>13550</v>
      </c>
      <c r="F73" s="166">
        <v>13177</v>
      </c>
      <c r="G73" s="166">
        <v>16042</v>
      </c>
      <c r="H73" s="166">
        <v>11556</v>
      </c>
      <c r="I73" s="167">
        <f t="shared" si="21"/>
        <v>-0.27964094252586957</v>
      </c>
      <c r="J73" s="166">
        <f t="shared" si="20"/>
        <v>-4486</v>
      </c>
      <c r="K73" s="167">
        <f t="shared" si="22"/>
        <v>5.728479585376256E-4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7736</v>
      </c>
      <c r="F74" s="166">
        <v>23119</v>
      </c>
      <c r="G74" s="166">
        <v>17330</v>
      </c>
      <c r="H74" s="166">
        <v>11571</v>
      </c>
      <c r="I74" s="167">
        <f t="shared" si="21"/>
        <v>-0.33231390652048476</v>
      </c>
      <c r="J74" s="166">
        <f t="shared" si="20"/>
        <v>-5759</v>
      </c>
      <c r="K74" s="167">
        <f t="shared" si="22"/>
        <v>5.7359153065410749E-4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2578</v>
      </c>
      <c r="F75" s="166">
        <v>6882</v>
      </c>
      <c r="G75" s="166">
        <v>11802</v>
      </c>
      <c r="H75" s="166">
        <v>14949</v>
      </c>
      <c r="I75" s="167">
        <f t="shared" si="21"/>
        <v>0.26664972038637513</v>
      </c>
      <c r="J75" s="166">
        <f t="shared" si="20"/>
        <v>3147</v>
      </c>
      <c r="K75" s="167">
        <f t="shared" si="22"/>
        <v>7.4104397128582254E-4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44663</v>
      </c>
      <c r="E76" s="171">
        <f t="shared" si="24"/>
        <v>111408</v>
      </c>
      <c r="F76" s="171">
        <f t="shared" si="24"/>
        <v>175380</v>
      </c>
      <c r="G76" s="171">
        <f t="shared" si="24"/>
        <v>196853</v>
      </c>
      <c r="H76" s="171">
        <f t="shared" si="24"/>
        <v>136873</v>
      </c>
      <c r="I76" s="172">
        <f t="shared" si="21"/>
        <v>-0.30469436584659615</v>
      </c>
      <c r="J76" s="171">
        <f>H76-G76</f>
        <v>-59980</v>
      </c>
      <c r="K76" s="172">
        <f t="shared" si="22"/>
        <v>6.7849964199481168E-3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527002</v>
      </c>
      <c r="E78" s="178">
        <v>2370169</v>
      </c>
      <c r="F78" s="178">
        <v>2875439</v>
      </c>
      <c r="G78" s="178">
        <v>3267951</v>
      </c>
      <c r="H78" s="178">
        <v>3257587</v>
      </c>
      <c r="I78" s="179">
        <f>IFERROR(H78/G78-1,"-")</f>
        <v>-3.1714061808147953E-3</v>
      </c>
      <c r="J78" s="178">
        <f>H78-G78</f>
        <v>-10364</v>
      </c>
      <c r="K78" s="179">
        <f>H78/H$8</f>
        <v>0.16148339068091971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253803</v>
      </c>
      <c r="E79" s="162">
        <v>942866</v>
      </c>
      <c r="F79" s="162">
        <v>997467</v>
      </c>
      <c r="G79" s="162">
        <v>962386</v>
      </c>
      <c r="H79" s="162">
        <v>1000706</v>
      </c>
      <c r="I79" s="163">
        <f>IFERROR(H79/G79-1,"-")</f>
        <v>3.9817703083793843E-2</v>
      </c>
      <c r="J79" s="162">
        <f t="shared" ref="J79:J89" si="25">H79-G79</f>
        <v>38320</v>
      </c>
      <c r="K79" s="163">
        <f>H79/H$8</f>
        <v>4.9606471893073142E-2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73899</v>
      </c>
      <c r="E80" s="166">
        <v>144660</v>
      </c>
      <c r="F80" s="166">
        <v>161617</v>
      </c>
      <c r="G80" s="166">
        <v>168927</v>
      </c>
      <c r="H80" s="166">
        <v>129237</v>
      </c>
      <c r="I80" s="167">
        <f>IFERROR(H80/G80-1,"-")</f>
        <v>-0.23495355982169808</v>
      </c>
      <c r="J80" s="166">
        <f t="shared" si="25"/>
        <v>-39690</v>
      </c>
      <c r="K80" s="167">
        <f>H80/H$8</f>
        <v>6.4064686411844174E-3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179904</v>
      </c>
      <c r="E81" s="166">
        <v>798206</v>
      </c>
      <c r="F81" s="166">
        <v>835850</v>
      </c>
      <c r="G81" s="166">
        <v>793459</v>
      </c>
      <c r="H81" s="166">
        <v>871469</v>
      </c>
      <c r="I81" s="167">
        <f>IFERROR(H81/G81-1,"-")</f>
        <v>9.8316359131347619E-2</v>
      </c>
      <c r="J81" s="166">
        <f t="shared" si="25"/>
        <v>78010</v>
      </c>
      <c r="K81" s="167">
        <f>H81/H$8</f>
        <v>4.3200003251888726E-2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273199</v>
      </c>
      <c r="E82" s="162">
        <v>1427303</v>
      </c>
      <c r="F82" s="162">
        <v>1877972</v>
      </c>
      <c r="G82" s="162">
        <v>2305565</v>
      </c>
      <c r="H82" s="162">
        <v>2256881</v>
      </c>
      <c r="I82" s="163">
        <f>IFERROR(H82/G82-1,"-")</f>
        <v>-2.1115865308503512E-2</v>
      </c>
      <c r="J82" s="162">
        <f t="shared" si="25"/>
        <v>-48684</v>
      </c>
      <c r="K82" s="163">
        <f>H82/H$8</f>
        <v>0.11187691878784659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19180</v>
      </c>
      <c r="E83" s="166">
        <v>260585</v>
      </c>
      <c r="F83" s="166">
        <v>339553</v>
      </c>
      <c r="G83" s="166">
        <v>431902</v>
      </c>
      <c r="H83" s="166">
        <v>418676</v>
      </c>
      <c r="I83" s="167">
        <f t="shared" ref="I83:I90" si="26">IFERROR(H83/G83-1,"-")</f>
        <v>-3.062268755412112E-2</v>
      </c>
      <c r="J83" s="166">
        <f t="shared" si="25"/>
        <v>-13226</v>
      </c>
      <c r="K83" s="167">
        <f t="shared" ref="K83:K90" si="27">H83/H$8</f>
        <v>2.0754386629343972E-2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86240</v>
      </c>
      <c r="E84" s="166">
        <v>541030</v>
      </c>
      <c r="F84" s="166">
        <v>679879</v>
      </c>
      <c r="G84" s="166">
        <v>810815</v>
      </c>
      <c r="H84" s="166">
        <v>757320</v>
      </c>
      <c r="I84" s="167">
        <f t="shared" si="26"/>
        <v>-6.5976825786400073E-2</v>
      </c>
      <c r="J84" s="166">
        <f t="shared" si="25"/>
        <v>-53495</v>
      </c>
      <c r="K84" s="167">
        <f t="shared" si="27"/>
        <v>3.7541469016936196E-2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37513</v>
      </c>
      <c r="E85" s="166">
        <v>100552</v>
      </c>
      <c r="F85" s="166">
        <v>140498</v>
      </c>
      <c r="G85" s="166">
        <v>221925</v>
      </c>
      <c r="H85" s="166">
        <v>224077</v>
      </c>
      <c r="I85" s="167">
        <f t="shared" si="26"/>
        <v>9.6969696969697594E-3</v>
      </c>
      <c r="J85" s="166">
        <f t="shared" si="25"/>
        <v>2152</v>
      </c>
      <c r="K85" s="167">
        <f t="shared" si="27"/>
        <v>1.1107827276327063E-2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6493</v>
      </c>
      <c r="E86" s="166">
        <v>37868</v>
      </c>
      <c r="F86" s="166">
        <v>41944</v>
      </c>
      <c r="G86" s="166">
        <v>67417</v>
      </c>
      <c r="H86" s="166">
        <v>64133</v>
      </c>
      <c r="I86" s="167">
        <f t="shared" si="26"/>
        <v>-4.871174926205557E-2</v>
      </c>
      <c r="J86" s="166">
        <f t="shared" si="25"/>
        <v>-3284</v>
      </c>
      <c r="K86" s="167">
        <f t="shared" si="27"/>
        <v>3.1791673697554122E-3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5783</v>
      </c>
      <c r="E87" s="166">
        <v>18858</v>
      </c>
      <c r="F87" s="166">
        <v>22888</v>
      </c>
      <c r="G87" s="166">
        <v>32457</v>
      </c>
      <c r="H87" s="166">
        <v>31368</v>
      </c>
      <c r="I87" s="167">
        <f t="shared" si="26"/>
        <v>-3.3552084296145646E-2</v>
      </c>
      <c r="J87" s="166">
        <f t="shared" si="25"/>
        <v>-1089</v>
      </c>
      <c r="K87" s="167">
        <f t="shared" si="27"/>
        <v>1.5549580099868676E-3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1862</v>
      </c>
      <c r="E88" s="166">
        <v>31874</v>
      </c>
      <c r="F88" s="166">
        <v>48452</v>
      </c>
      <c r="G88" s="166">
        <v>43908</v>
      </c>
      <c r="H88" s="166">
        <v>45980</v>
      </c>
      <c r="I88" s="167">
        <f t="shared" si="26"/>
        <v>4.7189578208982397E-2</v>
      </c>
      <c r="J88" s="166">
        <f t="shared" si="25"/>
        <v>2072</v>
      </c>
      <c r="K88" s="167">
        <f t="shared" si="27"/>
        <v>2.2792963943890645E-3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3721</v>
      </c>
      <c r="E89" s="166">
        <v>27744</v>
      </c>
      <c r="F89" s="166">
        <v>48239</v>
      </c>
      <c r="G89" s="166">
        <v>51255</v>
      </c>
      <c r="H89" s="166">
        <v>39810</v>
      </c>
      <c r="I89" s="167">
        <f t="shared" si="26"/>
        <v>-0.22329528826455958</v>
      </c>
      <c r="J89" s="166">
        <f t="shared" si="25"/>
        <v>-11445</v>
      </c>
      <c r="K89" s="167">
        <f t="shared" si="27"/>
        <v>1.9734403971428589E-3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112407</v>
      </c>
      <c r="E90" s="171">
        <f t="shared" si="29"/>
        <v>408792</v>
      </c>
      <c r="F90" s="171">
        <f t="shared" si="29"/>
        <v>556519</v>
      </c>
      <c r="G90" s="171">
        <f t="shared" si="29"/>
        <v>645886</v>
      </c>
      <c r="H90" s="171">
        <f t="shared" si="29"/>
        <v>675517</v>
      </c>
      <c r="I90" s="172">
        <f t="shared" si="26"/>
        <v>4.5876516908556653E-2</v>
      </c>
      <c r="J90" s="171">
        <f>H90-G90</f>
        <v>29631</v>
      </c>
      <c r="K90" s="172">
        <f t="shared" si="27"/>
        <v>3.3486373693965149E-2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31710</v>
      </c>
      <c r="E92" s="178">
        <v>79758</v>
      </c>
      <c r="F92" s="178">
        <v>89670</v>
      </c>
      <c r="G92" s="178">
        <v>91218</v>
      </c>
      <c r="H92" s="178">
        <v>88503</v>
      </c>
      <c r="I92" s="179">
        <f>IFERROR(H92/G92-1,"-")</f>
        <v>-2.9763862395579821E-2</v>
      </c>
      <c r="J92" s="178">
        <f>H92-G92</f>
        <v>-2715</v>
      </c>
      <c r="K92" s="179">
        <f>H92/H$8</f>
        <v>4.387224201666276E-3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16403</v>
      </c>
      <c r="E93" s="162">
        <v>40667</v>
      </c>
      <c r="F93" s="162">
        <v>44097</v>
      </c>
      <c r="G93" s="162">
        <v>39604</v>
      </c>
      <c r="H93" s="162">
        <v>40990</v>
      </c>
      <c r="I93" s="163">
        <f>IFERROR(H93/G93-1,"-")</f>
        <v>3.4996465003535038E-2</v>
      </c>
      <c r="J93" s="162">
        <f t="shared" ref="J93:J103" si="30">H93-G93</f>
        <v>1386</v>
      </c>
      <c r="K93" s="163">
        <f>H93/H$8</f>
        <v>2.0319347369727654E-3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8602</v>
      </c>
      <c r="E94" s="166">
        <v>17927</v>
      </c>
      <c r="F94" s="166">
        <v>11336</v>
      </c>
      <c r="G94" s="166">
        <v>10885</v>
      </c>
      <c r="H94" s="166">
        <v>13609</v>
      </c>
      <c r="I94" s="167">
        <f>IFERROR(H94/G94-1,"-")</f>
        <v>0.25025264124942592</v>
      </c>
      <c r="J94" s="166">
        <f t="shared" si="30"/>
        <v>2724</v>
      </c>
      <c r="K94" s="167">
        <f>H94/H$8</f>
        <v>6.7461819554677635E-4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7801</v>
      </c>
      <c r="E95" s="166">
        <v>22740</v>
      </c>
      <c r="F95" s="166">
        <v>32761</v>
      </c>
      <c r="G95" s="166">
        <v>28719</v>
      </c>
      <c r="H95" s="166">
        <v>27381</v>
      </c>
      <c r="I95" s="167">
        <f>IFERROR(H95/G95-1,"-")</f>
        <v>-4.6589365924997406E-2</v>
      </c>
      <c r="J95" s="166">
        <f t="shared" si="30"/>
        <v>-1338</v>
      </c>
      <c r="K95" s="167">
        <f>H95/H$8</f>
        <v>1.3573165414259888E-3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15307</v>
      </c>
      <c r="E96" s="162">
        <v>39091</v>
      </c>
      <c r="F96" s="162">
        <v>45573</v>
      </c>
      <c r="G96" s="162">
        <v>51614</v>
      </c>
      <c r="H96" s="162">
        <v>47513</v>
      </c>
      <c r="I96" s="163">
        <f>IFERROR(H96/G96-1,"-")</f>
        <v>-7.9455186577285231E-2</v>
      </c>
      <c r="J96" s="162">
        <f t="shared" si="30"/>
        <v>-4101</v>
      </c>
      <c r="K96" s="163">
        <f>H96/H$8</f>
        <v>2.3552894646935107E-3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533</v>
      </c>
      <c r="E97" s="166">
        <v>5474</v>
      </c>
      <c r="F97" s="166">
        <v>7202</v>
      </c>
      <c r="G97" s="166">
        <v>8421</v>
      </c>
      <c r="H97" s="166">
        <v>6326</v>
      </c>
      <c r="I97" s="167">
        <f t="shared" ref="I97:I104" si="31">IFERROR(H97/G97-1,"-")</f>
        <v>-0.24878280489253057</v>
      </c>
      <c r="J97" s="166">
        <f t="shared" si="30"/>
        <v>-2095</v>
      </c>
      <c r="K97" s="167">
        <f t="shared" ref="K97:K104" si="32">H97/H$8</f>
        <v>3.1358914725761682E-4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4748</v>
      </c>
      <c r="E98" s="166">
        <v>12221</v>
      </c>
      <c r="F98" s="166">
        <v>13422</v>
      </c>
      <c r="G98" s="166">
        <v>15403</v>
      </c>
      <c r="H98" s="166">
        <v>13877</v>
      </c>
      <c r="I98" s="167">
        <f t="shared" si="31"/>
        <v>-9.9071609426735097E-2</v>
      </c>
      <c r="J98" s="166">
        <f t="shared" si="30"/>
        <v>-1526</v>
      </c>
      <c r="K98" s="167">
        <f t="shared" si="32"/>
        <v>6.8790335069458558E-4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3957</v>
      </c>
      <c r="E99" s="166">
        <v>4754</v>
      </c>
      <c r="F99" s="166">
        <v>5298</v>
      </c>
      <c r="G99" s="166">
        <v>6232</v>
      </c>
      <c r="H99" s="166">
        <v>5585</v>
      </c>
      <c r="I99" s="167">
        <f t="shared" si="31"/>
        <v>-0.10381899871630296</v>
      </c>
      <c r="J99" s="166">
        <f t="shared" si="30"/>
        <v>-647</v>
      </c>
      <c r="K99" s="167">
        <f t="shared" si="32"/>
        <v>2.7685668470341286E-4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265</v>
      </c>
      <c r="E100" s="166">
        <v>2720</v>
      </c>
      <c r="F100" s="166">
        <v>2323</v>
      </c>
      <c r="G100" s="166">
        <v>2822</v>
      </c>
      <c r="H100" s="166">
        <v>1917</v>
      </c>
      <c r="I100" s="167">
        <f t="shared" si="31"/>
        <v>-0.32069454287739196</v>
      </c>
      <c r="J100" s="166">
        <f t="shared" si="30"/>
        <v>-905</v>
      </c>
      <c r="K100" s="167">
        <f t="shared" si="32"/>
        <v>9.5028516486381819E-5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519</v>
      </c>
      <c r="E101" s="166">
        <v>1281</v>
      </c>
      <c r="F101" s="166">
        <v>986</v>
      </c>
      <c r="G101" s="166">
        <v>1399</v>
      </c>
      <c r="H101" s="166">
        <v>1787</v>
      </c>
      <c r="I101" s="167">
        <f t="shared" si="31"/>
        <v>0.2773409578270194</v>
      </c>
      <c r="J101" s="166">
        <f t="shared" si="30"/>
        <v>388</v>
      </c>
      <c r="K101" s="167">
        <f t="shared" si="32"/>
        <v>8.8584224810205693E-5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40</v>
      </c>
      <c r="E102" s="166">
        <v>540</v>
      </c>
      <c r="F102" s="166">
        <v>278</v>
      </c>
      <c r="G102" s="166">
        <v>592</v>
      </c>
      <c r="H102" s="166">
        <v>355</v>
      </c>
      <c r="I102" s="167">
        <f t="shared" si="31"/>
        <v>-0.40033783783783783</v>
      </c>
      <c r="J102" s="166">
        <f t="shared" si="30"/>
        <v>-237</v>
      </c>
      <c r="K102" s="167">
        <f t="shared" si="32"/>
        <v>1.7597873423404041E-5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118</v>
      </c>
      <c r="E103" s="166">
        <v>227</v>
      </c>
      <c r="F103" s="166">
        <v>606</v>
      </c>
      <c r="G103" s="166">
        <v>824</v>
      </c>
      <c r="H103" s="166">
        <v>453</v>
      </c>
      <c r="I103" s="167">
        <f t="shared" si="31"/>
        <v>-0.45024271844660191</v>
      </c>
      <c r="J103" s="166">
        <f t="shared" si="30"/>
        <v>-371</v>
      </c>
      <c r="K103" s="167">
        <f t="shared" si="32"/>
        <v>2.2455877917752199E-5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5127</v>
      </c>
      <c r="E104" s="171">
        <f t="shared" si="34"/>
        <v>11874</v>
      </c>
      <c r="F104" s="171">
        <f t="shared" si="34"/>
        <v>15458</v>
      </c>
      <c r="G104" s="171">
        <f t="shared" si="34"/>
        <v>15921</v>
      </c>
      <c r="H104" s="171">
        <f t="shared" si="34"/>
        <v>17213</v>
      </c>
      <c r="I104" s="172">
        <f t="shared" si="31"/>
        <v>8.1150681489856158E-2</v>
      </c>
      <c r="J104" s="171">
        <f>H104-G104</f>
        <v>1292</v>
      </c>
      <c r="K104" s="172">
        <f t="shared" si="32"/>
        <v>8.5327378940015146E-4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272756</v>
      </c>
      <c r="E106" s="178">
        <v>716456</v>
      </c>
      <c r="F106" s="178">
        <v>803223</v>
      </c>
      <c r="G106" s="178">
        <v>845212</v>
      </c>
      <c r="H106" s="178">
        <v>862102</v>
      </c>
      <c r="I106" s="179">
        <f>IFERROR(H106/G106-1,"-")</f>
        <v>1.9983152155908845E-2</v>
      </c>
      <c r="J106" s="178">
        <f>H106-G106</f>
        <v>16890</v>
      </c>
      <c r="K106" s="179">
        <f>H106/H$8</f>
        <v>4.2735667250883014E-2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97776</v>
      </c>
      <c r="E107" s="162">
        <v>91706</v>
      </c>
      <c r="F107" s="162">
        <v>120161</v>
      </c>
      <c r="G107" s="162">
        <v>117785</v>
      </c>
      <c r="H107" s="162">
        <v>133860</v>
      </c>
      <c r="I107" s="163">
        <f>IFERROR(H107/G107-1,"-")</f>
        <v>0.13647748015451877</v>
      </c>
      <c r="J107" s="162">
        <f t="shared" ref="J107:J117" si="35">H107-G107</f>
        <v>16075</v>
      </c>
      <c r="K107" s="163">
        <f>H107/H$8</f>
        <v>6.6356375674841263E-3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61490</v>
      </c>
      <c r="E108" s="166">
        <v>31557</v>
      </c>
      <c r="F108" s="166">
        <v>35572</v>
      </c>
      <c r="G108" s="166">
        <v>29032</v>
      </c>
      <c r="H108" s="166">
        <v>51917</v>
      </c>
      <c r="I108" s="167">
        <f>IFERROR(H108/G108-1,"-")</f>
        <v>0.78826811793882623</v>
      </c>
      <c r="J108" s="166">
        <f t="shared" si="35"/>
        <v>22885</v>
      </c>
      <c r="K108" s="167">
        <f>H108/H$8</f>
        <v>2.5736022380925846E-3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36286</v>
      </c>
      <c r="E109" s="166">
        <v>60149</v>
      </c>
      <c r="F109" s="166">
        <v>84589</v>
      </c>
      <c r="G109" s="166">
        <v>88753</v>
      </c>
      <c r="H109" s="166">
        <v>81943</v>
      </c>
      <c r="I109" s="167">
        <f>IFERROR(H109/G109-1,"-")</f>
        <v>-7.6729800682793781E-2</v>
      </c>
      <c r="J109" s="166">
        <f t="shared" si="35"/>
        <v>-6810</v>
      </c>
      <c r="K109" s="167">
        <f>H109/H$8</f>
        <v>4.0620353293915421E-3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174980</v>
      </c>
      <c r="E110" s="162">
        <v>624750</v>
      </c>
      <c r="F110" s="162">
        <v>683062</v>
      </c>
      <c r="G110" s="162">
        <v>727427</v>
      </c>
      <c r="H110" s="162">
        <v>728242</v>
      </c>
      <c r="I110" s="163">
        <f>IFERROR(H110/G110-1,"-")</f>
        <v>1.1203873378360374E-3</v>
      </c>
      <c r="J110" s="162">
        <f t="shared" si="35"/>
        <v>815</v>
      </c>
      <c r="K110" s="163">
        <f>H110/H$8</f>
        <v>3.6100029683398892E-2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38195</v>
      </c>
      <c r="E111" s="166">
        <v>376995</v>
      </c>
      <c r="F111" s="166">
        <v>411458</v>
      </c>
      <c r="G111" s="166">
        <v>437572</v>
      </c>
      <c r="H111" s="166">
        <v>420949</v>
      </c>
      <c r="I111" s="167">
        <f t="shared" ref="I111:I118" si="36">IFERROR(H111/G111-1,"-")</f>
        <v>-3.798917663835899E-2</v>
      </c>
      <c r="J111" s="166">
        <f t="shared" si="35"/>
        <v>-16623</v>
      </c>
      <c r="K111" s="167">
        <f t="shared" ref="K111:K118" si="37">H111/H$8</f>
        <v>2.0867062590728191E-2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33343</v>
      </c>
      <c r="E112" s="166">
        <v>27921</v>
      </c>
      <c r="F112" s="166">
        <v>37035</v>
      </c>
      <c r="G112" s="166">
        <v>33099</v>
      </c>
      <c r="H112" s="166">
        <v>38383</v>
      </c>
      <c r="I112" s="167">
        <f t="shared" si="36"/>
        <v>0.1596422852654158</v>
      </c>
      <c r="J112" s="166">
        <f t="shared" si="35"/>
        <v>5284</v>
      </c>
      <c r="K112" s="167">
        <f t="shared" si="37"/>
        <v>1.9027019031282177E-3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35236</v>
      </c>
      <c r="E113" s="166">
        <v>35399</v>
      </c>
      <c r="F113" s="166">
        <v>49821</v>
      </c>
      <c r="G113" s="166">
        <v>42952</v>
      </c>
      <c r="H113" s="166">
        <v>62216</v>
      </c>
      <c r="I113" s="167">
        <f t="shared" si="36"/>
        <v>0.44850065189048238</v>
      </c>
      <c r="J113" s="166">
        <f t="shared" si="35"/>
        <v>19264</v>
      </c>
      <c r="K113" s="167">
        <f t="shared" si="37"/>
        <v>3.0841388532690307E-3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10036</v>
      </c>
      <c r="E114" s="166">
        <v>26570</v>
      </c>
      <c r="F114" s="166">
        <v>22048</v>
      </c>
      <c r="G114" s="166">
        <v>24551</v>
      </c>
      <c r="H114" s="166">
        <v>27432</v>
      </c>
      <c r="I114" s="167">
        <f t="shared" si="36"/>
        <v>0.11734756221742493</v>
      </c>
      <c r="J114" s="166">
        <f t="shared" si="35"/>
        <v>2881</v>
      </c>
      <c r="K114" s="167">
        <f t="shared" si="37"/>
        <v>1.3598446866220273E-3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16223</v>
      </c>
      <c r="E115" s="166">
        <v>27329</v>
      </c>
      <c r="F115" s="166">
        <v>28296</v>
      </c>
      <c r="G115" s="166">
        <v>18839</v>
      </c>
      <c r="H115" s="166">
        <v>21565</v>
      </c>
      <c r="I115" s="167">
        <f t="shared" si="36"/>
        <v>0.14469982483146659</v>
      </c>
      <c r="J115" s="166">
        <f t="shared" si="35"/>
        <v>2726</v>
      </c>
      <c r="K115" s="167">
        <f t="shared" si="37"/>
        <v>1.0690088461287554E-3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277</v>
      </c>
      <c r="E116" s="166">
        <v>3665</v>
      </c>
      <c r="F116" s="166">
        <v>6774</v>
      </c>
      <c r="G116" s="166">
        <v>9961</v>
      </c>
      <c r="H116" s="166">
        <v>6153</v>
      </c>
      <c r="I116" s="167">
        <f t="shared" si="36"/>
        <v>-0.38229093464511599</v>
      </c>
      <c r="J116" s="166">
        <f t="shared" si="35"/>
        <v>-3808</v>
      </c>
      <c r="K116" s="167">
        <f t="shared" si="37"/>
        <v>3.0501328218085933E-4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98</v>
      </c>
      <c r="E117" s="166">
        <v>5242</v>
      </c>
      <c r="F117" s="166">
        <v>4254</v>
      </c>
      <c r="G117" s="166">
        <v>8870</v>
      </c>
      <c r="H117" s="166">
        <v>5019</v>
      </c>
      <c r="I117" s="167">
        <f t="shared" si="36"/>
        <v>-0.43416009019165724</v>
      </c>
      <c r="J117" s="166">
        <f t="shared" si="35"/>
        <v>-3851</v>
      </c>
      <c r="K117" s="167">
        <f t="shared" si="37"/>
        <v>2.4879923017483065E-4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41572</v>
      </c>
      <c r="E118" s="171">
        <f t="shared" si="39"/>
        <v>121629</v>
      </c>
      <c r="F118" s="171">
        <f t="shared" si="39"/>
        <v>123376</v>
      </c>
      <c r="G118" s="171">
        <f t="shared" si="39"/>
        <v>151583</v>
      </c>
      <c r="H118" s="171">
        <f t="shared" si="39"/>
        <v>146525</v>
      </c>
      <c r="I118" s="172">
        <f t="shared" si="36"/>
        <v>-3.3367857873244366E-2</v>
      </c>
      <c r="J118" s="171">
        <f>H118-G118</f>
        <v>-5058</v>
      </c>
      <c r="K118" s="172">
        <f t="shared" si="37"/>
        <v>7.2634602911669779E-3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148140</v>
      </c>
      <c r="E120" s="178">
        <v>301230</v>
      </c>
      <c r="F120" s="178">
        <v>334500</v>
      </c>
      <c r="G120" s="178">
        <v>347016</v>
      </c>
      <c r="H120" s="178">
        <v>351506</v>
      </c>
      <c r="I120" s="179">
        <f>IFERROR(H120/G120-1,"-")</f>
        <v>1.293888466237858E-2</v>
      </c>
      <c r="J120" s="178">
        <f>H120-G120</f>
        <v>4490</v>
      </c>
      <c r="K120" s="179">
        <f>H120/H$8</f>
        <v>1.7424670691738201E-2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92186</v>
      </c>
      <c r="E121" s="162">
        <v>153498</v>
      </c>
      <c r="F121" s="162">
        <v>179706</v>
      </c>
      <c r="G121" s="162">
        <v>181102</v>
      </c>
      <c r="H121" s="162">
        <v>199199</v>
      </c>
      <c r="I121" s="163">
        <f>IFERROR(H121/G121-1,"-")</f>
        <v>9.9927112897703951E-2</v>
      </c>
      <c r="J121" s="162">
        <f t="shared" ref="J121:J131" si="40">H121-G121</f>
        <v>18097</v>
      </c>
      <c r="K121" s="163">
        <f>H121/H$8</f>
        <v>9.8745881354046806E-3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43538</v>
      </c>
      <c r="E122" s="166">
        <v>71529</v>
      </c>
      <c r="F122" s="166">
        <v>73766</v>
      </c>
      <c r="G122" s="166">
        <v>78322</v>
      </c>
      <c r="H122" s="166">
        <v>92475</v>
      </c>
      <c r="I122" s="167">
        <f>IFERROR(H122/G122-1,"-")</f>
        <v>0.18070273997088937</v>
      </c>
      <c r="J122" s="166">
        <f t="shared" si="40"/>
        <v>14153</v>
      </c>
      <c r="K122" s="167">
        <f>H122/H$8</f>
        <v>4.5841220981106727E-3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48648</v>
      </c>
      <c r="E123" s="166">
        <v>81969</v>
      </c>
      <c r="F123" s="166">
        <v>105940</v>
      </c>
      <c r="G123" s="166">
        <v>102780</v>
      </c>
      <c r="H123" s="166">
        <v>106724</v>
      </c>
      <c r="I123" s="167">
        <f>IFERROR(H123/G123-1,"-")</f>
        <v>3.8373224362716396E-2</v>
      </c>
      <c r="J123" s="166">
        <f t="shared" si="40"/>
        <v>3944</v>
      </c>
      <c r="K123" s="167">
        <f>H123/H$8</f>
        <v>5.2904660372940079E-3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55954</v>
      </c>
      <c r="E124" s="162">
        <v>147732</v>
      </c>
      <c r="F124" s="162">
        <v>154794</v>
      </c>
      <c r="G124" s="162">
        <v>165914</v>
      </c>
      <c r="H124" s="162">
        <v>152307</v>
      </c>
      <c r="I124" s="163">
        <f>IFERROR(H124/G124-1,"-")</f>
        <v>-8.2012367853225188E-2</v>
      </c>
      <c r="J124" s="162">
        <f t="shared" si="40"/>
        <v>-13607</v>
      </c>
      <c r="K124" s="163">
        <f>H124/H$8</f>
        <v>7.5500825563335197E-3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2290</v>
      </c>
      <c r="E125" s="166">
        <v>19804</v>
      </c>
      <c r="F125" s="166">
        <v>19086</v>
      </c>
      <c r="G125" s="166">
        <v>23566</v>
      </c>
      <c r="H125" s="166">
        <v>18207</v>
      </c>
      <c r="I125" s="167">
        <f t="shared" ref="I125:I132" si="41">IFERROR(H125/G125-1,"-")</f>
        <v>-0.22740388695578373</v>
      </c>
      <c r="J125" s="166">
        <f t="shared" si="40"/>
        <v>-5359</v>
      </c>
      <c r="K125" s="167">
        <f t="shared" ref="K125:K132" si="42">H125/H$8</f>
        <v>9.0254783498568277E-4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6124</v>
      </c>
      <c r="E126" s="166">
        <v>18108</v>
      </c>
      <c r="F126" s="166">
        <v>24451</v>
      </c>
      <c r="G126" s="166">
        <v>23939</v>
      </c>
      <c r="H126" s="166">
        <v>23413</v>
      </c>
      <c r="I126" s="167">
        <f t="shared" si="41"/>
        <v>-2.1972513471740673E-2</v>
      </c>
      <c r="J126" s="166">
        <f t="shared" si="40"/>
        <v>-526</v>
      </c>
      <c r="K126" s="167">
        <f t="shared" si="42"/>
        <v>1.1606169308793206E-3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8235</v>
      </c>
      <c r="E127" s="166">
        <v>12644</v>
      </c>
      <c r="F127" s="166">
        <v>15479</v>
      </c>
      <c r="G127" s="166">
        <v>14205</v>
      </c>
      <c r="H127" s="166">
        <v>13040</v>
      </c>
      <c r="I127" s="167">
        <f t="shared" si="41"/>
        <v>-8.2013375571981739E-2</v>
      </c>
      <c r="J127" s="166">
        <f t="shared" si="40"/>
        <v>-1165</v>
      </c>
      <c r="K127" s="167">
        <f t="shared" si="42"/>
        <v>6.464120265948978E-4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1068</v>
      </c>
      <c r="E128" s="166">
        <v>3483</v>
      </c>
      <c r="F128" s="166">
        <v>3838</v>
      </c>
      <c r="G128" s="166">
        <v>4135</v>
      </c>
      <c r="H128" s="166">
        <v>4656</v>
      </c>
      <c r="I128" s="167">
        <f t="shared" si="41"/>
        <v>0.12599758162031449</v>
      </c>
      <c r="J128" s="166">
        <f t="shared" si="40"/>
        <v>521</v>
      </c>
      <c r="K128" s="167">
        <f t="shared" si="42"/>
        <v>2.3080478495596962E-4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856</v>
      </c>
      <c r="E129" s="166">
        <v>2733</v>
      </c>
      <c r="F129" s="166">
        <v>3233</v>
      </c>
      <c r="G129" s="166">
        <v>3301</v>
      </c>
      <c r="H129" s="166">
        <v>3524</v>
      </c>
      <c r="I129" s="167">
        <f t="shared" si="41"/>
        <v>6.7555286276885784E-2</v>
      </c>
      <c r="J129" s="166">
        <f t="shared" si="40"/>
        <v>223</v>
      </c>
      <c r="K129" s="167">
        <f t="shared" si="42"/>
        <v>1.7468987589880518E-4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179</v>
      </c>
      <c r="E130" s="166">
        <v>1578</v>
      </c>
      <c r="F130" s="166">
        <v>2025</v>
      </c>
      <c r="G130" s="166">
        <v>2833</v>
      </c>
      <c r="H130" s="166">
        <v>1771</v>
      </c>
      <c r="I130" s="167">
        <f t="shared" si="41"/>
        <v>-0.37486763148605717</v>
      </c>
      <c r="J130" s="166">
        <f t="shared" si="40"/>
        <v>-1062</v>
      </c>
      <c r="K130" s="167">
        <f t="shared" si="42"/>
        <v>8.7791081219291709E-5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413</v>
      </c>
      <c r="E131" s="166">
        <v>2435</v>
      </c>
      <c r="F131" s="166">
        <v>2962</v>
      </c>
      <c r="G131" s="166">
        <v>3278</v>
      </c>
      <c r="H131" s="166">
        <v>2815</v>
      </c>
      <c r="I131" s="167">
        <f t="shared" si="41"/>
        <v>-0.14124466137888958</v>
      </c>
      <c r="J131" s="166">
        <f t="shared" si="40"/>
        <v>-463</v>
      </c>
      <c r="K131" s="167">
        <f t="shared" si="42"/>
        <v>1.3954370052642924E-4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36789</v>
      </c>
      <c r="E132" s="171">
        <f t="shared" si="44"/>
        <v>86947</v>
      </c>
      <c r="F132" s="171">
        <f t="shared" si="44"/>
        <v>83720</v>
      </c>
      <c r="G132" s="171">
        <f t="shared" si="44"/>
        <v>90657</v>
      </c>
      <c r="H132" s="171">
        <f t="shared" si="44"/>
        <v>84881</v>
      </c>
      <c r="I132" s="172">
        <f t="shared" si="41"/>
        <v>-6.3712675248464024E-2</v>
      </c>
      <c r="J132" s="171">
        <f>H132-G132</f>
        <v>-5776</v>
      </c>
      <c r="K132" s="172">
        <f t="shared" si="42"/>
        <v>4.2076763212731223E-3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193247</v>
      </c>
      <c r="E134" s="178">
        <v>975225</v>
      </c>
      <c r="F134" s="178">
        <v>1060434</v>
      </c>
      <c r="G134" s="178">
        <v>1162503</v>
      </c>
      <c r="H134" s="178">
        <v>1148016</v>
      </c>
      <c r="I134" s="179">
        <f>IFERROR(H134/G134-1,"-")</f>
        <v>-1.2461903324120449E-2</v>
      </c>
      <c r="J134" s="178">
        <f>H134-G134</f>
        <v>-14487</v>
      </c>
      <c r="K134" s="179">
        <f>H134/H$8</f>
        <v>5.6908845791669334E-2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67362</v>
      </c>
      <c r="E135" s="162">
        <v>53266</v>
      </c>
      <c r="F135" s="162">
        <v>66298</v>
      </c>
      <c r="G135" s="162">
        <v>51686</v>
      </c>
      <c r="H135" s="162">
        <v>53709</v>
      </c>
      <c r="I135" s="163">
        <f>IFERROR(H135/G135-1,"-")</f>
        <v>3.9140192702085574E-2</v>
      </c>
      <c r="J135" s="162">
        <f t="shared" ref="J135:J145" si="45">H135-G135</f>
        <v>2023</v>
      </c>
      <c r="K135" s="163">
        <f>H135/H$8</f>
        <v>2.6624343202749511E-3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43296</v>
      </c>
      <c r="E136" s="166">
        <v>27987</v>
      </c>
      <c r="F136" s="166">
        <v>36719</v>
      </c>
      <c r="G136" s="166">
        <v>26159</v>
      </c>
      <c r="H136" s="166">
        <v>22257</v>
      </c>
      <c r="I136" s="167">
        <f>IFERROR(H136/G136-1,"-")</f>
        <v>-0.14916472342214915</v>
      </c>
      <c r="J136" s="166">
        <f t="shared" si="45"/>
        <v>-3902</v>
      </c>
      <c r="K136" s="167">
        <f>H136/H$8</f>
        <v>1.1033123064357851E-3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24066</v>
      </c>
      <c r="E137" s="166">
        <v>25279</v>
      </c>
      <c r="F137" s="166">
        <v>29579</v>
      </c>
      <c r="G137" s="166">
        <v>25527</v>
      </c>
      <c r="H137" s="166">
        <v>31452</v>
      </c>
      <c r="I137" s="167">
        <f>IFERROR(H137/G137-1,"-")</f>
        <v>0.23210718063227165</v>
      </c>
      <c r="J137" s="166">
        <f t="shared" si="45"/>
        <v>5925</v>
      </c>
      <c r="K137" s="167">
        <f>H137/H$8</f>
        <v>1.5591220138391659E-3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125885</v>
      </c>
      <c r="E138" s="162">
        <v>921959</v>
      </c>
      <c r="F138" s="162">
        <v>994136</v>
      </c>
      <c r="G138" s="162">
        <v>1110817</v>
      </c>
      <c r="H138" s="162">
        <v>1094307</v>
      </c>
      <c r="I138" s="163">
        <f>IFERROR(H138/G138-1,"-")</f>
        <v>-1.4862934218687673E-2</v>
      </c>
      <c r="J138" s="162">
        <f t="shared" si="45"/>
        <v>-16510</v>
      </c>
      <c r="K138" s="163">
        <f>H138/H$8</f>
        <v>5.4246411471394383E-2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6335</v>
      </c>
      <c r="E139" s="166">
        <v>406353</v>
      </c>
      <c r="F139" s="166">
        <v>399598</v>
      </c>
      <c r="G139" s="166">
        <v>490709</v>
      </c>
      <c r="H139" s="166">
        <v>502592</v>
      </c>
      <c r="I139" s="167">
        <f t="shared" ref="I139:I146" si="46">IFERROR(H139/G139-1,"-")</f>
        <v>2.4215981365738104E-2</v>
      </c>
      <c r="J139" s="166">
        <f t="shared" si="45"/>
        <v>11883</v>
      </c>
      <c r="K139" s="167">
        <f t="shared" ref="K139:K146" si="47">H139/H$8</f>
        <v>2.4914226477790097E-2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15964</v>
      </c>
      <c r="E140" s="166">
        <v>68439</v>
      </c>
      <c r="F140" s="166">
        <v>98861</v>
      </c>
      <c r="G140" s="166">
        <v>115682</v>
      </c>
      <c r="H140" s="166">
        <v>110066</v>
      </c>
      <c r="I140" s="167">
        <f t="shared" si="46"/>
        <v>-4.8546878511782299E-2</v>
      </c>
      <c r="J140" s="166">
        <f t="shared" si="45"/>
        <v>-5616</v>
      </c>
      <c r="K140" s="167">
        <f t="shared" si="47"/>
        <v>5.4561339048461669E-3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30470</v>
      </c>
      <c r="E141" s="166">
        <v>99586</v>
      </c>
      <c r="F141" s="166">
        <v>95765</v>
      </c>
      <c r="G141" s="166">
        <v>104164</v>
      </c>
      <c r="H141" s="166">
        <v>93454</v>
      </c>
      <c r="I141" s="167">
        <f t="shared" si="46"/>
        <v>-0.10281863215698317</v>
      </c>
      <c r="J141" s="166">
        <f t="shared" si="45"/>
        <v>-10710</v>
      </c>
      <c r="K141" s="167">
        <f t="shared" si="47"/>
        <v>4.632652571579722E-3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1849</v>
      </c>
      <c r="E142" s="166">
        <v>35752</v>
      </c>
      <c r="F142" s="166">
        <v>41063</v>
      </c>
      <c r="G142" s="166">
        <v>37926</v>
      </c>
      <c r="H142" s="166">
        <v>29877</v>
      </c>
      <c r="I142" s="167">
        <f t="shared" si="46"/>
        <v>-0.2122290776775827</v>
      </c>
      <c r="J142" s="166">
        <f t="shared" si="45"/>
        <v>-8049</v>
      </c>
      <c r="K142" s="167">
        <f t="shared" si="47"/>
        <v>1.4810469416085706E-3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4557</v>
      </c>
      <c r="E143" s="166">
        <v>18876</v>
      </c>
      <c r="F143" s="166">
        <v>23555</v>
      </c>
      <c r="G143" s="166">
        <v>28751</v>
      </c>
      <c r="H143" s="166">
        <v>21101</v>
      </c>
      <c r="I143" s="167">
        <f t="shared" si="46"/>
        <v>-0.2660777016451602</v>
      </c>
      <c r="J143" s="166">
        <f t="shared" si="45"/>
        <v>-7650</v>
      </c>
      <c r="K143" s="167">
        <f t="shared" si="47"/>
        <v>1.0460076819922498E-3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422</v>
      </c>
      <c r="E144" s="166">
        <v>14520</v>
      </c>
      <c r="F144" s="166">
        <v>18490</v>
      </c>
      <c r="G144" s="166">
        <v>16363</v>
      </c>
      <c r="H144" s="166">
        <v>18066</v>
      </c>
      <c r="I144" s="167">
        <f t="shared" si="46"/>
        <v>0.104076269632708</v>
      </c>
      <c r="J144" s="166">
        <f t="shared" si="45"/>
        <v>1703</v>
      </c>
      <c r="K144" s="167">
        <f t="shared" si="47"/>
        <v>8.9555825709075327E-4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206</v>
      </c>
      <c r="E145" s="166">
        <v>6498</v>
      </c>
      <c r="F145" s="166">
        <v>12672</v>
      </c>
      <c r="G145" s="166">
        <v>10614</v>
      </c>
      <c r="H145" s="166">
        <v>8883</v>
      </c>
      <c r="I145" s="167">
        <f t="shared" si="46"/>
        <v>-0.16308648954211424</v>
      </c>
      <c r="J145" s="166">
        <f t="shared" si="45"/>
        <v>-1731</v>
      </c>
      <c r="K145" s="167">
        <f t="shared" si="47"/>
        <v>4.4034340738055805E-4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66082</v>
      </c>
      <c r="E146" s="171">
        <f t="shared" si="49"/>
        <v>271935</v>
      </c>
      <c r="F146" s="171">
        <f t="shared" si="49"/>
        <v>304132</v>
      </c>
      <c r="G146" s="171">
        <f t="shared" si="49"/>
        <v>306608</v>
      </c>
      <c r="H146" s="171">
        <f t="shared" si="49"/>
        <v>310268</v>
      </c>
      <c r="I146" s="172">
        <f t="shared" si="46"/>
        <v>1.1937066221364034E-2</v>
      </c>
      <c r="J146" s="171">
        <f>H146-G146</f>
        <v>3660</v>
      </c>
      <c r="K146" s="172">
        <f t="shared" si="47"/>
        <v>1.5380442229106268E-2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97296</v>
      </c>
      <c r="E148" s="178">
        <v>341012</v>
      </c>
      <c r="F148" s="178">
        <v>469881</v>
      </c>
      <c r="G148" s="178">
        <v>444519</v>
      </c>
      <c r="H148" s="178">
        <v>423090</v>
      </c>
      <c r="I148" s="179">
        <f>IFERROR(H148/G148-1,"-")</f>
        <v>-4.8207163248365048E-2</v>
      </c>
      <c r="J148" s="178">
        <f>H148-G148</f>
        <v>-21429</v>
      </c>
      <c r="K148" s="179">
        <f>H148/H$8</f>
        <v>2.0973195117487367E-2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50394</v>
      </c>
      <c r="E149" s="162">
        <v>141025</v>
      </c>
      <c r="F149" s="162">
        <v>186282</v>
      </c>
      <c r="G149" s="162">
        <v>177124</v>
      </c>
      <c r="H149" s="162">
        <v>156692</v>
      </c>
      <c r="I149" s="163">
        <f>IFERROR(H149/G149-1,"-")</f>
        <v>-0.11535421512612631</v>
      </c>
      <c r="J149" s="162">
        <f t="shared" ref="J149:J159" si="50">H149-G149</f>
        <v>-20432</v>
      </c>
      <c r="K149" s="163">
        <f>H149/H$8</f>
        <v>7.7674534717183837E-3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39820</v>
      </c>
      <c r="E150" s="166">
        <v>78792</v>
      </c>
      <c r="F150" s="166">
        <v>122820</v>
      </c>
      <c r="G150" s="166">
        <v>118969</v>
      </c>
      <c r="H150" s="166">
        <v>94724</v>
      </c>
      <c r="I150" s="167">
        <f>IFERROR(H150/G150-1,"-")</f>
        <v>-0.20379258462288496</v>
      </c>
      <c r="J150" s="166">
        <f t="shared" si="50"/>
        <v>-24245</v>
      </c>
      <c r="K150" s="167">
        <f>H150/H$8</f>
        <v>4.6956083441085199E-3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10574</v>
      </c>
      <c r="E151" s="166">
        <v>62233</v>
      </c>
      <c r="F151" s="166">
        <v>63462</v>
      </c>
      <c r="G151" s="166">
        <v>58155</v>
      </c>
      <c r="H151" s="166">
        <v>61968</v>
      </c>
      <c r="I151" s="167">
        <f>IFERROR(H151/G151-1,"-")</f>
        <v>6.5566159401599267E-2</v>
      </c>
      <c r="J151" s="166">
        <f t="shared" si="50"/>
        <v>3813</v>
      </c>
      <c r="K151" s="167">
        <f>H151/H$8</f>
        <v>3.0718451276098638E-3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46902</v>
      </c>
      <c r="E152" s="162">
        <v>199987</v>
      </c>
      <c r="F152" s="162">
        <v>283599</v>
      </c>
      <c r="G152" s="162">
        <v>267395</v>
      </c>
      <c r="H152" s="162">
        <v>266398</v>
      </c>
      <c r="I152" s="163">
        <f>IFERROR(H152/G152-1,"-")</f>
        <v>-3.7285663531479996E-3</v>
      </c>
      <c r="J152" s="162">
        <f t="shared" si="50"/>
        <v>-997</v>
      </c>
      <c r="K152" s="163">
        <f>H152/H$8</f>
        <v>1.3205741645768985E-2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1645</v>
      </c>
      <c r="E153" s="166">
        <v>74624</v>
      </c>
      <c r="F153" s="166">
        <v>112992</v>
      </c>
      <c r="G153" s="166">
        <v>101036</v>
      </c>
      <c r="H153" s="166">
        <v>63064</v>
      </c>
      <c r="I153" s="167">
        <f t="shared" ref="I153:I160" si="51">IFERROR(H153/G153-1,"-")</f>
        <v>-0.37582643810127081</v>
      </c>
      <c r="J153" s="166">
        <f t="shared" si="50"/>
        <v>-37972</v>
      </c>
      <c r="K153" s="167">
        <f t="shared" ref="K153:K160" si="52">H153/H$8</f>
        <v>3.1261754635874719E-3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13667</v>
      </c>
      <c r="E154" s="166">
        <v>55156</v>
      </c>
      <c r="F154" s="166">
        <v>59967</v>
      </c>
      <c r="G154" s="166">
        <v>61398</v>
      </c>
      <c r="H154" s="166">
        <v>56811</v>
      </c>
      <c r="I154" s="167">
        <f t="shared" si="51"/>
        <v>-7.47092739177172E-2</v>
      </c>
      <c r="J154" s="166">
        <f t="shared" si="50"/>
        <v>-4587</v>
      </c>
      <c r="K154" s="167">
        <f t="shared" si="52"/>
        <v>2.8162050339633998E-3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11423</v>
      </c>
      <c r="E155" s="166">
        <v>18656</v>
      </c>
      <c r="F155" s="166">
        <v>39765</v>
      </c>
      <c r="G155" s="166">
        <v>27279</v>
      </c>
      <c r="H155" s="166">
        <v>79393</v>
      </c>
      <c r="I155" s="167">
        <f t="shared" si="51"/>
        <v>1.9104072729938779</v>
      </c>
      <c r="J155" s="166">
        <f t="shared" si="50"/>
        <v>52114</v>
      </c>
      <c r="K155" s="167">
        <f t="shared" si="52"/>
        <v>3.9356280695896258E-3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1484</v>
      </c>
      <c r="E156" s="166">
        <v>4486</v>
      </c>
      <c r="F156" s="166">
        <v>6557</v>
      </c>
      <c r="G156" s="166">
        <v>8762</v>
      </c>
      <c r="H156" s="166">
        <v>7289</v>
      </c>
      <c r="I156" s="167">
        <f t="shared" si="51"/>
        <v>-0.16811230312713987</v>
      </c>
      <c r="J156" s="166">
        <f t="shared" si="50"/>
        <v>-1473</v>
      </c>
      <c r="K156" s="167">
        <f t="shared" si="52"/>
        <v>3.6132647713575227E-4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2739</v>
      </c>
      <c r="E157" s="166">
        <v>15118</v>
      </c>
      <c r="F157" s="166">
        <v>15064</v>
      </c>
      <c r="G157" s="166">
        <v>13008</v>
      </c>
      <c r="H157" s="166">
        <v>10190</v>
      </c>
      <c r="I157" s="167">
        <f t="shared" si="51"/>
        <v>-0.21663591635916357</v>
      </c>
      <c r="J157" s="166">
        <f t="shared" si="50"/>
        <v>-2818</v>
      </c>
      <c r="K157" s="167">
        <f t="shared" si="52"/>
        <v>5.0513332446334416E-4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235</v>
      </c>
      <c r="E158" s="166">
        <v>1381</v>
      </c>
      <c r="F158" s="166">
        <v>3093</v>
      </c>
      <c r="G158" s="166">
        <v>2100</v>
      </c>
      <c r="H158" s="166">
        <v>1642</v>
      </c>
      <c r="I158" s="167">
        <f t="shared" si="51"/>
        <v>-0.21809523809523812</v>
      </c>
      <c r="J158" s="166">
        <f t="shared" si="50"/>
        <v>-458</v>
      </c>
      <c r="K158" s="167">
        <f t="shared" si="52"/>
        <v>8.1396361017547703E-5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172</v>
      </c>
      <c r="E159" s="166">
        <v>2597</v>
      </c>
      <c r="F159" s="166">
        <v>3937</v>
      </c>
      <c r="G159" s="166">
        <v>3649</v>
      </c>
      <c r="H159" s="166">
        <v>2760</v>
      </c>
      <c r="I159" s="167">
        <f t="shared" si="51"/>
        <v>-0.24362839134009318</v>
      </c>
      <c r="J159" s="166">
        <f t="shared" si="50"/>
        <v>-889</v>
      </c>
      <c r="K159" s="167">
        <f t="shared" si="52"/>
        <v>1.3681726943266239E-4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15537</v>
      </c>
      <c r="E160" s="171">
        <f t="shared" si="54"/>
        <v>27969</v>
      </c>
      <c r="F160" s="171">
        <f t="shared" si="54"/>
        <v>42224</v>
      </c>
      <c r="G160" s="171">
        <f t="shared" si="54"/>
        <v>50163</v>
      </c>
      <c r="H160" s="171">
        <f t="shared" si="54"/>
        <v>45249</v>
      </c>
      <c r="I160" s="172">
        <f t="shared" si="51"/>
        <v>-9.7960648286585683E-2</v>
      </c>
      <c r="J160" s="171">
        <f>H160-G160</f>
        <v>-4914</v>
      </c>
      <c r="K160" s="172">
        <f t="shared" si="52"/>
        <v>2.2430596465791816E-3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436C-A2EA-4022-A6A9-509988D88DA0}">
  <sheetPr>
    <tabColor rgb="FFF29140"/>
    <pageSetUpPr fitToPage="1"/>
  </sheetPr>
  <dimension ref="A1:P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5AD64-9EA6-4AE7-A1B7-A3875704919F}">
  <sheetPr>
    <tabColor theme="3" tint="0.39997558519241921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75F94-924E-4B0E-8B05-EA8E2F4AB2D8}">
  <sheetPr>
    <tabColor theme="8" tint="0.59999389629810485"/>
  </sheetPr>
  <dimension ref="B1:P220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224964</v>
      </c>
      <c r="F7" s="68">
        <v>455417</v>
      </c>
      <c r="G7" s="68">
        <v>453884</v>
      </c>
      <c r="H7" s="68">
        <v>480798</v>
      </c>
      <c r="I7" s="68">
        <v>487331</v>
      </c>
      <c r="J7" s="69">
        <f>I7/H7-1</f>
        <v>1.358782690443805E-2</v>
      </c>
      <c r="K7" s="68">
        <f>I7-H7</f>
        <v>6533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94144</v>
      </c>
      <c r="F8" s="16">
        <v>164843</v>
      </c>
      <c r="G8" s="16">
        <v>163971</v>
      </c>
      <c r="H8" s="16">
        <v>166795</v>
      </c>
      <c r="I8" s="16">
        <v>155030</v>
      </c>
      <c r="J8" s="17">
        <f t="shared" ref="J8:J63" si="0">I8/H8-1</f>
        <v>-7.0535687520609125E-2</v>
      </c>
      <c r="K8" s="16">
        <f t="shared" ref="K8:K50" si="1">I8-H8</f>
        <v>-11765</v>
      </c>
      <c r="L8" s="18">
        <f t="shared" ref="L8:L17" si="2">I8/$I$7</f>
        <v>0.31812053819683134</v>
      </c>
      <c r="P8" s="70"/>
    </row>
    <row r="9" spans="2:16" x14ac:dyDescent="0.25">
      <c r="B9" s="284"/>
      <c r="C9" s="286"/>
      <c r="D9" s="19" t="s">
        <v>47</v>
      </c>
      <c r="E9" s="20">
        <v>42074</v>
      </c>
      <c r="F9" s="20">
        <v>119732</v>
      </c>
      <c r="G9" s="20">
        <v>112830</v>
      </c>
      <c r="H9" s="20">
        <v>121148</v>
      </c>
      <c r="I9" s="20">
        <v>127552</v>
      </c>
      <c r="J9" s="62">
        <f t="shared" si="0"/>
        <v>5.2860963449664844E-2</v>
      </c>
      <c r="K9" s="20">
        <f t="shared" si="1"/>
        <v>6404</v>
      </c>
      <c r="L9" s="63">
        <f t="shared" si="2"/>
        <v>0.26173586330440707</v>
      </c>
      <c r="P9" s="70"/>
    </row>
    <row r="10" spans="2:16" x14ac:dyDescent="0.25">
      <c r="B10" s="284"/>
      <c r="C10" s="286"/>
      <c r="D10" s="19" t="s">
        <v>48</v>
      </c>
      <c r="E10" s="20">
        <v>1838</v>
      </c>
      <c r="F10" s="20">
        <v>2342</v>
      </c>
      <c r="G10" s="20">
        <v>2800</v>
      </c>
      <c r="H10" s="20">
        <v>2508</v>
      </c>
      <c r="I10" s="20">
        <v>2685</v>
      </c>
      <c r="J10" s="62">
        <f t="shared" si="0"/>
        <v>7.0574162679425845E-2</v>
      </c>
      <c r="K10" s="20">
        <f t="shared" si="1"/>
        <v>177</v>
      </c>
      <c r="L10" s="63">
        <f t="shared" si="2"/>
        <v>5.5096023031574026E-3</v>
      </c>
      <c r="P10" s="70"/>
    </row>
    <row r="11" spans="2:16" x14ac:dyDescent="0.25">
      <c r="B11" s="284"/>
      <c r="C11" s="286"/>
      <c r="D11" s="19" t="s">
        <v>49</v>
      </c>
      <c r="E11" s="20">
        <v>2379</v>
      </c>
      <c r="F11" s="20">
        <v>24503</v>
      </c>
      <c r="G11" s="20">
        <v>23244</v>
      </c>
      <c r="H11" s="20">
        <v>16852</v>
      </c>
      <c r="I11" s="20">
        <v>17502</v>
      </c>
      <c r="J11" s="62">
        <f t="shared" si="0"/>
        <v>3.8571089484927601E-2</v>
      </c>
      <c r="K11" s="20">
        <f t="shared" si="1"/>
        <v>650</v>
      </c>
      <c r="L11" s="63">
        <f t="shared" si="2"/>
        <v>3.5913988644268473E-2</v>
      </c>
      <c r="P11" s="70"/>
    </row>
    <row r="12" spans="2:16" x14ac:dyDescent="0.25">
      <c r="B12" s="284"/>
      <c r="C12" s="286"/>
      <c r="D12" s="19" t="s">
        <v>50</v>
      </c>
      <c r="E12" s="20">
        <v>41575</v>
      </c>
      <c r="F12" s="20">
        <v>73949</v>
      </c>
      <c r="G12" s="20">
        <v>74357</v>
      </c>
      <c r="H12" s="20">
        <v>90048</v>
      </c>
      <c r="I12" s="20">
        <v>93261</v>
      </c>
      <c r="J12" s="62">
        <f t="shared" si="0"/>
        <v>3.5680970149253755E-2</v>
      </c>
      <c r="K12" s="20">
        <f t="shared" si="1"/>
        <v>3213</v>
      </c>
      <c r="L12" s="63">
        <f t="shared" si="2"/>
        <v>0.1913709573164851</v>
      </c>
      <c r="P12" s="70"/>
    </row>
    <row r="13" spans="2:16" x14ac:dyDescent="0.25">
      <c r="B13" s="284"/>
      <c r="C13" s="286"/>
      <c r="D13" s="19" t="s">
        <v>51</v>
      </c>
      <c r="E13" s="20">
        <v>2428</v>
      </c>
      <c r="F13" s="20">
        <v>4275</v>
      </c>
      <c r="G13" s="20">
        <v>4340</v>
      </c>
      <c r="H13" s="20">
        <v>4593</v>
      </c>
      <c r="I13" s="20">
        <v>3637</v>
      </c>
      <c r="J13" s="62">
        <f t="shared" si="0"/>
        <v>-0.20814282603962553</v>
      </c>
      <c r="K13" s="20">
        <f t="shared" si="1"/>
        <v>-956</v>
      </c>
      <c r="L13" s="63">
        <f t="shared" si="2"/>
        <v>7.4631000285227088E-3</v>
      </c>
      <c r="P13" s="70"/>
    </row>
    <row r="14" spans="2:16" x14ac:dyDescent="0.25">
      <c r="B14" s="284"/>
      <c r="C14" s="286"/>
      <c r="D14" s="19" t="s">
        <v>52</v>
      </c>
      <c r="E14" s="20">
        <v>10658</v>
      </c>
      <c r="F14" s="20">
        <v>15515</v>
      </c>
      <c r="G14" s="20">
        <v>21748</v>
      </c>
      <c r="H14" s="20">
        <v>20589</v>
      </c>
      <c r="I14" s="20">
        <v>25675</v>
      </c>
      <c r="J14" s="62">
        <f t="shared" si="0"/>
        <v>0.24702511049589582</v>
      </c>
      <c r="K14" s="20">
        <f t="shared" si="1"/>
        <v>5086</v>
      </c>
      <c r="L14" s="63">
        <f t="shared" si="2"/>
        <v>5.2684930776002351E-2</v>
      </c>
      <c r="P14" s="70"/>
    </row>
    <row r="15" spans="2:16" x14ac:dyDescent="0.25">
      <c r="B15" s="284"/>
      <c r="C15" s="286"/>
      <c r="D15" s="19" t="s">
        <v>53</v>
      </c>
      <c r="E15" s="20">
        <v>14398</v>
      </c>
      <c r="F15" s="20">
        <v>18083</v>
      </c>
      <c r="G15" s="20">
        <v>16810</v>
      </c>
      <c r="H15" s="20">
        <v>21632</v>
      </c>
      <c r="I15" s="20">
        <v>23873</v>
      </c>
      <c r="J15" s="62">
        <f t="shared" si="0"/>
        <v>0.10359652366863914</v>
      </c>
      <c r="K15" s="20">
        <f t="shared" si="1"/>
        <v>2241</v>
      </c>
      <c r="L15" s="63">
        <f t="shared" si="2"/>
        <v>4.898723865298945E-2</v>
      </c>
      <c r="P15" s="70"/>
    </row>
    <row r="16" spans="2:16" x14ac:dyDescent="0.25">
      <c r="B16" s="284"/>
      <c r="C16" s="286"/>
      <c r="D16" s="19" t="s">
        <v>54</v>
      </c>
      <c r="E16" s="20">
        <v>10219</v>
      </c>
      <c r="F16" s="20">
        <v>23111</v>
      </c>
      <c r="G16" s="20">
        <v>24276</v>
      </c>
      <c r="H16" s="20">
        <v>24893</v>
      </c>
      <c r="I16" s="20">
        <v>26869</v>
      </c>
      <c r="J16" s="62">
        <f t="shared" si="0"/>
        <v>7.937974530992653E-2</v>
      </c>
      <c r="K16" s="20">
        <f t="shared" si="1"/>
        <v>1976</v>
      </c>
      <c r="L16" s="63">
        <f t="shared" si="2"/>
        <v>5.5135010906344969E-2</v>
      </c>
      <c r="P16" s="70"/>
    </row>
    <row r="17" spans="2:16" x14ac:dyDescent="0.25">
      <c r="B17" s="284"/>
      <c r="C17" s="287"/>
      <c r="D17" s="23" t="s">
        <v>55</v>
      </c>
      <c r="E17" s="71">
        <v>5251</v>
      </c>
      <c r="F17" s="71">
        <v>9064</v>
      </c>
      <c r="G17" s="71">
        <v>9508</v>
      </c>
      <c r="H17" s="71">
        <v>11740</v>
      </c>
      <c r="I17" s="71">
        <v>11247</v>
      </c>
      <c r="J17" s="25">
        <f t="shared" si="0"/>
        <v>-4.199318568994892E-2</v>
      </c>
      <c r="K17" s="71">
        <f t="shared" si="1"/>
        <v>-493</v>
      </c>
      <c r="L17" s="47">
        <f t="shared" si="2"/>
        <v>2.3078769870991174E-2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246325</v>
      </c>
      <c r="F18" s="68">
        <v>525893</v>
      </c>
      <c r="G18" s="68">
        <v>533489</v>
      </c>
      <c r="H18" s="68">
        <v>558529</v>
      </c>
      <c r="I18" s="68">
        <v>564894</v>
      </c>
      <c r="J18" s="69">
        <f t="shared" si="0"/>
        <v>1.1396006295107286E-2</v>
      </c>
      <c r="K18" s="68">
        <f t="shared" si="1"/>
        <v>6365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104300</v>
      </c>
      <c r="F19" s="27">
        <v>193056</v>
      </c>
      <c r="G19" s="27">
        <v>195421</v>
      </c>
      <c r="H19" s="27">
        <v>198178</v>
      </c>
      <c r="I19" s="27">
        <v>184181</v>
      </c>
      <c r="J19" s="28">
        <f t="shared" si="0"/>
        <v>-7.062842495130639E-2</v>
      </c>
      <c r="K19" s="27">
        <f t="shared" si="1"/>
        <v>-13997</v>
      </c>
      <c r="L19" s="18">
        <f t="shared" si="3"/>
        <v>0.32604524034597643</v>
      </c>
    </row>
    <row r="20" spans="2:16" x14ac:dyDescent="0.25">
      <c r="B20" s="284"/>
      <c r="C20" s="289"/>
      <c r="D20" s="4" t="s">
        <v>47</v>
      </c>
      <c r="E20" s="29">
        <v>46309</v>
      </c>
      <c r="F20" s="29">
        <v>140298</v>
      </c>
      <c r="G20" s="29">
        <v>135627</v>
      </c>
      <c r="H20" s="29">
        <v>144210</v>
      </c>
      <c r="I20" s="29">
        <v>151264</v>
      </c>
      <c r="J20" s="72">
        <f t="shared" si="0"/>
        <v>4.8914777061230152E-2</v>
      </c>
      <c r="K20" s="29">
        <f t="shared" si="1"/>
        <v>7054</v>
      </c>
      <c r="L20" s="63">
        <f>I20/$I$18</f>
        <v>0.26777413107591869</v>
      </c>
    </row>
    <row r="21" spans="2:16" x14ac:dyDescent="0.25">
      <c r="B21" s="284"/>
      <c r="C21" s="289"/>
      <c r="D21" s="4" t="s">
        <v>48</v>
      </c>
      <c r="E21" s="29">
        <v>2038</v>
      </c>
      <c r="F21" s="29">
        <v>2613</v>
      </c>
      <c r="G21" s="29">
        <v>3056</v>
      </c>
      <c r="H21" s="29">
        <v>2720</v>
      </c>
      <c r="I21" s="29">
        <v>3023</v>
      </c>
      <c r="J21" s="72">
        <f t="shared" si="0"/>
        <v>0.11139705882352935</v>
      </c>
      <c r="K21" s="29">
        <f t="shared" si="1"/>
        <v>303</v>
      </c>
      <c r="L21" s="63">
        <f t="shared" ref="L21:L28" si="4">I21/$I$18</f>
        <v>5.35144646606266E-3</v>
      </c>
    </row>
    <row r="22" spans="2:16" x14ac:dyDescent="0.25">
      <c r="B22" s="284"/>
      <c r="C22" s="289"/>
      <c r="D22" s="4" t="s">
        <v>49</v>
      </c>
      <c r="E22" s="29">
        <v>2426</v>
      </c>
      <c r="F22" s="29">
        <v>27893</v>
      </c>
      <c r="G22" s="29">
        <v>26664</v>
      </c>
      <c r="H22" s="29">
        <v>19100</v>
      </c>
      <c r="I22" s="29">
        <v>20231</v>
      </c>
      <c r="J22" s="72">
        <f t="shared" si="0"/>
        <v>5.9214659685863813E-2</v>
      </c>
      <c r="K22" s="29">
        <f t="shared" si="1"/>
        <v>1131</v>
      </c>
      <c r="L22" s="63">
        <f t="shared" si="4"/>
        <v>3.5813798694976404E-2</v>
      </c>
    </row>
    <row r="23" spans="2:16" x14ac:dyDescent="0.25">
      <c r="B23" s="284"/>
      <c r="C23" s="289"/>
      <c r="D23" s="4" t="s">
        <v>50</v>
      </c>
      <c r="E23" s="29">
        <v>44986</v>
      </c>
      <c r="F23" s="29">
        <v>84199</v>
      </c>
      <c r="G23" s="29">
        <v>86585</v>
      </c>
      <c r="H23" s="29">
        <v>101084</v>
      </c>
      <c r="I23" s="29">
        <v>104813</v>
      </c>
      <c r="J23" s="72">
        <f t="shared" si="0"/>
        <v>3.6890111194650022E-2</v>
      </c>
      <c r="K23" s="29">
        <f t="shared" si="1"/>
        <v>3729</v>
      </c>
      <c r="L23" s="63">
        <f t="shared" si="4"/>
        <v>0.1855445446402334</v>
      </c>
    </row>
    <row r="24" spans="2:16" x14ac:dyDescent="0.25">
      <c r="B24" s="284"/>
      <c r="C24" s="289"/>
      <c r="D24" s="4" t="s">
        <v>51</v>
      </c>
      <c r="E24" s="29">
        <v>2531</v>
      </c>
      <c r="F24" s="29">
        <v>4460</v>
      </c>
      <c r="G24" s="29">
        <v>4564</v>
      </c>
      <c r="H24" s="29">
        <v>4705</v>
      </c>
      <c r="I24" s="29">
        <v>3825</v>
      </c>
      <c r="J24" s="72">
        <f t="shared" si="0"/>
        <v>-0.18703506907545164</v>
      </c>
      <c r="K24" s="29">
        <f t="shared" si="1"/>
        <v>-880</v>
      </c>
      <c r="L24" s="63">
        <f t="shared" si="4"/>
        <v>6.7711818500462029E-3</v>
      </c>
    </row>
    <row r="25" spans="2:16" x14ac:dyDescent="0.25">
      <c r="B25" s="284"/>
      <c r="C25" s="289"/>
      <c r="D25" s="4" t="s">
        <v>52</v>
      </c>
      <c r="E25" s="29">
        <v>12400</v>
      </c>
      <c r="F25" s="29">
        <v>17775</v>
      </c>
      <c r="G25" s="29">
        <v>24316</v>
      </c>
      <c r="H25" s="29">
        <v>23859</v>
      </c>
      <c r="I25" s="29">
        <v>29368</v>
      </c>
      <c r="J25" s="72">
        <f t="shared" si="0"/>
        <v>0.23089819355379526</v>
      </c>
      <c r="K25" s="29">
        <f t="shared" si="1"/>
        <v>5509</v>
      </c>
      <c r="L25" s="63">
        <f t="shared" si="4"/>
        <v>5.1988514659387426E-2</v>
      </c>
    </row>
    <row r="26" spans="2:16" x14ac:dyDescent="0.25">
      <c r="B26" s="284"/>
      <c r="C26" s="289"/>
      <c r="D26" s="4" t="s">
        <v>53</v>
      </c>
      <c r="E26" s="29">
        <v>14859</v>
      </c>
      <c r="F26" s="29">
        <v>18761</v>
      </c>
      <c r="G26" s="29">
        <v>17627</v>
      </c>
      <c r="H26" s="29">
        <v>22231</v>
      </c>
      <c r="I26" s="29">
        <v>24531</v>
      </c>
      <c r="J26" s="72">
        <f t="shared" si="0"/>
        <v>0.10345913364221127</v>
      </c>
      <c r="K26" s="29">
        <f t="shared" si="1"/>
        <v>2300</v>
      </c>
      <c r="L26" s="63">
        <f t="shared" si="4"/>
        <v>4.3425846264962986E-2</v>
      </c>
    </row>
    <row r="27" spans="2:16" x14ac:dyDescent="0.25">
      <c r="B27" s="284"/>
      <c r="C27" s="289"/>
      <c r="D27" s="4" t="s">
        <v>54</v>
      </c>
      <c r="E27" s="29">
        <v>10937</v>
      </c>
      <c r="F27" s="29">
        <v>26589</v>
      </c>
      <c r="G27" s="29">
        <v>28421</v>
      </c>
      <c r="H27" s="29">
        <v>29387</v>
      </c>
      <c r="I27" s="29">
        <v>31278</v>
      </c>
      <c r="J27" s="30">
        <f t="shared" si="0"/>
        <v>6.4348181168544016E-2</v>
      </c>
      <c r="K27" s="29">
        <f t="shared" si="1"/>
        <v>1891</v>
      </c>
      <c r="L27" s="31">
        <f t="shared" si="4"/>
        <v>5.5369679975358209E-2</v>
      </c>
    </row>
    <row r="28" spans="2:16" x14ac:dyDescent="0.25">
      <c r="B28" s="284"/>
      <c r="C28" s="290"/>
      <c r="D28" s="32" t="s">
        <v>55</v>
      </c>
      <c r="E28" s="73">
        <v>5539</v>
      </c>
      <c r="F28" s="73">
        <v>10249</v>
      </c>
      <c r="G28" s="73">
        <v>11208</v>
      </c>
      <c r="H28" s="73">
        <v>13055</v>
      </c>
      <c r="I28" s="73">
        <v>12380</v>
      </c>
      <c r="J28" s="34">
        <f t="shared" si="0"/>
        <v>-5.1704327843738018E-2</v>
      </c>
      <c r="K28" s="73">
        <f t="shared" si="1"/>
        <v>-675</v>
      </c>
      <c r="L28" s="74">
        <f t="shared" si="4"/>
        <v>2.1915616027077648E-2</v>
      </c>
    </row>
    <row r="29" spans="2:16" x14ac:dyDescent="0.25">
      <c r="B29" s="284"/>
      <c r="C29" s="291" t="s">
        <v>21</v>
      </c>
      <c r="D29" s="67" t="s">
        <v>45</v>
      </c>
      <c r="E29" s="68">
        <v>1243542</v>
      </c>
      <c r="F29" s="68">
        <v>2966022</v>
      </c>
      <c r="G29" s="68">
        <v>3074274</v>
      </c>
      <c r="H29" s="68">
        <v>3194799</v>
      </c>
      <c r="I29" s="68">
        <v>3188994</v>
      </c>
      <c r="J29" s="69">
        <f t="shared" si="0"/>
        <v>-1.8170157183597935E-3</v>
      </c>
      <c r="K29" s="68">
        <f t="shared" si="1"/>
        <v>-5805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553215</v>
      </c>
      <c r="F30" s="16">
        <v>1179956</v>
      </c>
      <c r="G30" s="16">
        <v>1205442</v>
      </c>
      <c r="H30" s="16">
        <v>1224963</v>
      </c>
      <c r="I30" s="16">
        <v>1156556</v>
      </c>
      <c r="J30" s="17">
        <f t="shared" si="0"/>
        <v>-5.5844135700425235E-2</v>
      </c>
      <c r="K30" s="16">
        <f t="shared" si="1"/>
        <v>-68407</v>
      </c>
      <c r="L30" s="18">
        <f t="shared" si="5"/>
        <v>0.36267111195568258</v>
      </c>
    </row>
    <row r="31" spans="2:16" x14ac:dyDescent="0.25">
      <c r="B31" s="284"/>
      <c r="C31" s="286"/>
      <c r="D31" s="19" t="s">
        <v>47</v>
      </c>
      <c r="E31" s="20">
        <v>254312</v>
      </c>
      <c r="F31" s="20">
        <v>858220</v>
      </c>
      <c r="G31" s="20">
        <v>871300</v>
      </c>
      <c r="H31" s="20">
        <v>895588</v>
      </c>
      <c r="I31" s="20">
        <v>931129</v>
      </c>
      <c r="J31" s="62">
        <f>I31/H31-1</f>
        <v>3.968454244585673E-2</v>
      </c>
      <c r="K31" s="20">
        <f t="shared" si="1"/>
        <v>35541</v>
      </c>
      <c r="L31" s="63">
        <f>I31/$I$29</f>
        <v>0.29198204825722468</v>
      </c>
    </row>
    <row r="32" spans="2:16" x14ac:dyDescent="0.25">
      <c r="B32" s="284"/>
      <c r="C32" s="286"/>
      <c r="D32" s="19" t="s">
        <v>48</v>
      </c>
      <c r="E32" s="20">
        <v>8689</v>
      </c>
      <c r="F32" s="20">
        <v>11471</v>
      </c>
      <c r="G32" s="20">
        <v>10514</v>
      </c>
      <c r="H32" s="20">
        <v>12513</v>
      </c>
      <c r="I32" s="20">
        <v>13153</v>
      </c>
      <c r="J32" s="62">
        <f t="shared" ref="J32:J41" si="6">I32/H32-1</f>
        <v>5.11468073203869E-2</v>
      </c>
      <c r="K32" s="20">
        <f t="shared" si="1"/>
        <v>640</v>
      </c>
      <c r="L32" s="63">
        <f t="shared" ref="L32:L39" si="7">I32/$I$29</f>
        <v>4.124498195982808E-3</v>
      </c>
    </row>
    <row r="33" spans="2:12" x14ac:dyDescent="0.25">
      <c r="B33" s="284"/>
      <c r="C33" s="286"/>
      <c r="D33" s="19" t="s">
        <v>49</v>
      </c>
      <c r="E33" s="20">
        <v>6598</v>
      </c>
      <c r="F33" s="20">
        <v>137368</v>
      </c>
      <c r="G33" s="20">
        <v>132622</v>
      </c>
      <c r="H33" s="20">
        <v>99510</v>
      </c>
      <c r="I33" s="20">
        <v>107220</v>
      </c>
      <c r="J33" s="62">
        <f t="shared" si="6"/>
        <v>7.7479650286403468E-2</v>
      </c>
      <c r="K33" s="20">
        <f t="shared" si="1"/>
        <v>7710</v>
      </c>
      <c r="L33" s="63">
        <f t="shared" si="7"/>
        <v>3.3621888282009939E-2</v>
      </c>
    </row>
    <row r="34" spans="2:12" x14ac:dyDescent="0.25">
      <c r="B34" s="284"/>
      <c r="C34" s="286"/>
      <c r="D34" s="19" t="s">
        <v>50</v>
      </c>
      <c r="E34" s="20">
        <v>225677</v>
      </c>
      <c r="F34" s="20">
        <v>417659</v>
      </c>
      <c r="G34" s="20">
        <v>454413</v>
      </c>
      <c r="H34" s="20">
        <v>532065</v>
      </c>
      <c r="I34" s="20">
        <v>528377</v>
      </c>
      <c r="J34" s="62">
        <f t="shared" si="6"/>
        <v>-6.9314839352334623E-3</v>
      </c>
      <c r="K34" s="20">
        <f t="shared" si="1"/>
        <v>-3688</v>
      </c>
      <c r="L34" s="63">
        <f t="shared" si="7"/>
        <v>0.1656876745456404</v>
      </c>
    </row>
    <row r="35" spans="2:12" x14ac:dyDescent="0.25">
      <c r="B35" s="284"/>
      <c r="C35" s="286"/>
      <c r="D35" s="19" t="s">
        <v>51</v>
      </c>
      <c r="E35" s="20">
        <v>5672</v>
      </c>
      <c r="F35" s="20">
        <v>10710</v>
      </c>
      <c r="G35" s="20">
        <v>9594</v>
      </c>
      <c r="H35" s="20">
        <v>10140</v>
      </c>
      <c r="I35" s="20">
        <v>9995</v>
      </c>
      <c r="J35" s="62">
        <f t="shared" si="6"/>
        <v>-1.429980276134124E-2</v>
      </c>
      <c r="K35" s="20">
        <f t="shared" si="1"/>
        <v>-145</v>
      </c>
      <c r="L35" s="63">
        <f t="shared" si="7"/>
        <v>3.1342172484488838E-3</v>
      </c>
    </row>
    <row r="36" spans="2:12" x14ac:dyDescent="0.25">
      <c r="B36" s="284"/>
      <c r="C36" s="286"/>
      <c r="D36" s="19" t="s">
        <v>52</v>
      </c>
      <c r="E36" s="20">
        <v>75700</v>
      </c>
      <c r="F36" s="20">
        <v>99960</v>
      </c>
      <c r="G36" s="20">
        <v>125973</v>
      </c>
      <c r="H36" s="20">
        <v>138511</v>
      </c>
      <c r="I36" s="20">
        <v>152631</v>
      </c>
      <c r="J36" s="62">
        <f t="shared" si="6"/>
        <v>0.10194136205788706</v>
      </c>
      <c r="K36" s="20">
        <f t="shared" si="1"/>
        <v>14120</v>
      </c>
      <c r="L36" s="63">
        <f t="shared" si="7"/>
        <v>4.7861802185893108E-2</v>
      </c>
    </row>
    <row r="37" spans="2:12" x14ac:dyDescent="0.25">
      <c r="B37" s="284"/>
      <c r="C37" s="286"/>
      <c r="D37" s="19" t="s">
        <v>53</v>
      </c>
      <c r="E37" s="20">
        <v>31224</v>
      </c>
      <c r="F37" s="20">
        <v>43286</v>
      </c>
      <c r="G37" s="20">
        <v>40407</v>
      </c>
      <c r="H37" s="20">
        <v>45242</v>
      </c>
      <c r="I37" s="20">
        <v>49837</v>
      </c>
      <c r="J37" s="62">
        <f t="shared" si="6"/>
        <v>0.10156491755448482</v>
      </c>
      <c r="K37" s="20">
        <f t="shared" si="1"/>
        <v>4595</v>
      </c>
      <c r="L37" s="63">
        <f t="shared" si="7"/>
        <v>1.5627812407298353E-2</v>
      </c>
    </row>
    <row r="38" spans="2:12" x14ac:dyDescent="0.25">
      <c r="B38" s="284"/>
      <c r="C38" s="286"/>
      <c r="D38" s="19" t="s">
        <v>54</v>
      </c>
      <c r="E38" s="20">
        <v>61086</v>
      </c>
      <c r="F38" s="20">
        <v>159520</v>
      </c>
      <c r="G38" s="20">
        <v>166431</v>
      </c>
      <c r="H38" s="20">
        <v>173767</v>
      </c>
      <c r="I38" s="20">
        <v>184020</v>
      </c>
      <c r="J38" s="21">
        <f t="shared" si="6"/>
        <v>5.9004298859967719E-2</v>
      </c>
      <c r="K38" s="20">
        <f t="shared" si="1"/>
        <v>10253</v>
      </c>
      <c r="L38" s="22">
        <f t="shared" si="7"/>
        <v>5.770471816503888E-2</v>
      </c>
    </row>
    <row r="39" spans="2:12" x14ac:dyDescent="0.25">
      <c r="B39" s="284"/>
      <c r="C39" s="287"/>
      <c r="D39" s="23" t="s">
        <v>55</v>
      </c>
      <c r="E39" s="71">
        <v>21369</v>
      </c>
      <c r="F39" s="71">
        <v>47872</v>
      </c>
      <c r="G39" s="71">
        <v>57578</v>
      </c>
      <c r="H39" s="71">
        <v>62500</v>
      </c>
      <c r="I39" s="71">
        <v>56076</v>
      </c>
      <c r="J39" s="25">
        <f t="shared" si="6"/>
        <v>-0.10278399999999999</v>
      </c>
      <c r="K39" s="71">
        <f t="shared" si="1"/>
        <v>-6424</v>
      </c>
      <c r="L39" s="47">
        <f t="shared" si="7"/>
        <v>1.7584228756780351E-2</v>
      </c>
    </row>
    <row r="40" spans="2:12" x14ac:dyDescent="0.25">
      <c r="B40" s="284"/>
      <c r="C40" s="300" t="s">
        <v>22</v>
      </c>
      <c r="D40" s="67" t="s">
        <v>45</v>
      </c>
      <c r="E40" s="75">
        <v>5.5277377713767537</v>
      </c>
      <c r="F40" s="75">
        <v>6.5127608323799944</v>
      </c>
      <c r="G40" s="75">
        <v>6.7732592468560249</v>
      </c>
      <c r="H40" s="75">
        <v>6.644784296107721</v>
      </c>
      <c r="I40" s="75">
        <v>6.5437946693315219</v>
      </c>
      <c r="J40" s="69">
        <f t="shared" si="6"/>
        <v>-1.5198330340889354E-2</v>
      </c>
      <c r="K40" s="75">
        <f t="shared" si="1"/>
        <v>-0.10098962677619916</v>
      </c>
      <c r="L40" s="69"/>
    </row>
    <row r="41" spans="2:12" x14ac:dyDescent="0.25">
      <c r="B41" s="284"/>
      <c r="C41" s="301"/>
      <c r="D41" s="26" t="s">
        <v>46</v>
      </c>
      <c r="E41" s="35">
        <v>5.8762640210740988</v>
      </c>
      <c r="F41" s="35">
        <v>7.1580594869057226</v>
      </c>
      <c r="G41" s="35">
        <v>7.3515560678412646</v>
      </c>
      <c r="H41" s="35">
        <v>7.3441230252705418</v>
      </c>
      <c r="I41" s="35">
        <v>7.4602077017351478</v>
      </c>
      <c r="J41" s="36">
        <f t="shared" si="6"/>
        <v>1.5806472204396238E-2</v>
      </c>
      <c r="K41" s="37">
        <f t="shared" si="1"/>
        <v>0.11608467646460596</v>
      </c>
      <c r="L41" s="38"/>
    </row>
    <row r="42" spans="2:12" x14ac:dyDescent="0.25">
      <c r="B42" s="284"/>
      <c r="C42" s="301"/>
      <c r="D42" s="4" t="s">
        <v>47</v>
      </c>
      <c r="E42" s="39">
        <v>6.0443979654893756</v>
      </c>
      <c r="F42" s="39">
        <v>7.167841512711723</v>
      </c>
      <c r="G42" s="39">
        <v>7.7222369937073472</v>
      </c>
      <c r="H42" s="39">
        <v>7.3925116386568499</v>
      </c>
      <c r="I42" s="39">
        <v>7.2999952960361263</v>
      </c>
      <c r="J42" s="76">
        <f t="shared" si="0"/>
        <v>-1.2514872771648866E-2</v>
      </c>
      <c r="K42" s="41">
        <f t="shared" si="1"/>
        <v>-9.2516342620723613E-2</v>
      </c>
      <c r="L42" s="77"/>
    </row>
    <row r="43" spans="2:12" x14ac:dyDescent="0.25">
      <c r="B43" s="284"/>
      <c r="C43" s="301"/>
      <c r="D43" s="4" t="s">
        <v>48</v>
      </c>
      <c r="E43" s="39">
        <v>4.7274211099020675</v>
      </c>
      <c r="F43" s="39">
        <v>4.897950469684031</v>
      </c>
      <c r="G43" s="39">
        <v>3.7549999999999999</v>
      </c>
      <c r="H43" s="39">
        <v>4.9892344497607652</v>
      </c>
      <c r="I43" s="39">
        <v>4.8986964618249536</v>
      </c>
      <c r="J43" s="76">
        <f t="shared" si="0"/>
        <v>-1.8146669363303447E-2</v>
      </c>
      <c r="K43" s="41">
        <f t="shared" si="1"/>
        <v>-9.0537987935811692E-2</v>
      </c>
      <c r="L43" s="77"/>
    </row>
    <row r="44" spans="2:12" x14ac:dyDescent="0.25">
      <c r="B44" s="284"/>
      <c r="C44" s="301"/>
      <c r="D44" s="4" t="s">
        <v>49</v>
      </c>
      <c r="E44" s="39">
        <v>2.7734342160571668</v>
      </c>
      <c r="F44" s="39">
        <v>5.606170672978819</v>
      </c>
      <c r="G44" s="39">
        <v>5.7056444673894342</v>
      </c>
      <c r="H44" s="39">
        <v>5.9049370994540711</v>
      </c>
      <c r="I44" s="39">
        <v>6.1261570106273568</v>
      </c>
      <c r="J44" s="76">
        <f t="shared" si="0"/>
        <v>3.7463550829988979E-2</v>
      </c>
      <c r="K44" s="41">
        <f t="shared" si="1"/>
        <v>0.22121991117328577</v>
      </c>
      <c r="L44" s="77"/>
    </row>
    <row r="45" spans="2:12" x14ac:dyDescent="0.25">
      <c r="B45" s="284"/>
      <c r="C45" s="301"/>
      <c r="D45" s="4" t="s">
        <v>50</v>
      </c>
      <c r="E45" s="39">
        <v>5.4281900180396869</v>
      </c>
      <c r="F45" s="39">
        <v>5.6479330349294781</v>
      </c>
      <c r="G45" s="39">
        <v>6.1112336431001788</v>
      </c>
      <c r="H45" s="39">
        <v>5.9086820362473347</v>
      </c>
      <c r="I45" s="39">
        <v>5.6655729619026172</v>
      </c>
      <c r="J45" s="76">
        <f t="shared" si="0"/>
        <v>-4.1144382597226081E-2</v>
      </c>
      <c r="K45" s="41">
        <f t="shared" si="1"/>
        <v>-0.24310907434471751</v>
      </c>
      <c r="L45" s="77"/>
    </row>
    <row r="46" spans="2:12" x14ac:dyDescent="0.25">
      <c r="B46" s="284"/>
      <c r="C46" s="301"/>
      <c r="D46" s="4" t="s">
        <v>51</v>
      </c>
      <c r="E46" s="39">
        <v>2.3360790774299836</v>
      </c>
      <c r="F46" s="39">
        <v>2.5052631578947366</v>
      </c>
      <c r="G46" s="39">
        <v>2.2105990783410139</v>
      </c>
      <c r="H46" s="39">
        <v>2.2077073807968648</v>
      </c>
      <c r="I46" s="39">
        <v>2.7481440747869121</v>
      </c>
      <c r="J46" s="76">
        <f t="shared" si="0"/>
        <v>0.24479543742566934</v>
      </c>
      <c r="K46" s="41">
        <f t="shared" si="1"/>
        <v>0.54043669399004735</v>
      </c>
      <c r="L46" s="77"/>
    </row>
    <row r="47" spans="2:12" x14ac:dyDescent="0.25">
      <c r="B47" s="284"/>
      <c r="C47" s="301"/>
      <c r="D47" s="4" t="s">
        <v>52</v>
      </c>
      <c r="E47" s="39">
        <v>7.1026458997935826</v>
      </c>
      <c r="F47" s="39">
        <v>6.4427972929423136</v>
      </c>
      <c r="G47" s="39">
        <v>5.7923947029611922</v>
      </c>
      <c r="H47" s="39">
        <v>6.7274272669872266</v>
      </c>
      <c r="I47" s="39">
        <v>5.9447322297955205</v>
      </c>
      <c r="J47" s="76">
        <f t="shared" si="0"/>
        <v>-0.1163438869168516</v>
      </c>
      <c r="K47" s="41">
        <f t="shared" si="1"/>
        <v>-0.78269503719170608</v>
      </c>
      <c r="L47" s="77"/>
    </row>
    <row r="48" spans="2:12" x14ac:dyDescent="0.25">
      <c r="B48" s="284"/>
      <c r="C48" s="301"/>
      <c r="D48" s="4" t="s">
        <v>53</v>
      </c>
      <c r="E48" s="39">
        <v>2.1686345325739684</v>
      </c>
      <c r="F48" s="39">
        <v>2.3937399767737655</v>
      </c>
      <c r="G48" s="39">
        <v>2.4037477691850091</v>
      </c>
      <c r="H48" s="39">
        <v>2.0914386094674557</v>
      </c>
      <c r="I48" s="39">
        <v>2.0875884890880911</v>
      </c>
      <c r="J48" s="76">
        <f t="shared" si="0"/>
        <v>-1.8408957173956519E-3</v>
      </c>
      <c r="K48" s="41">
        <f t="shared" si="1"/>
        <v>-3.8501203793646077E-3</v>
      </c>
      <c r="L48" s="77"/>
    </row>
    <row r="49" spans="2:12" x14ac:dyDescent="0.25">
      <c r="B49" s="284"/>
      <c r="C49" s="301"/>
      <c r="D49" s="4" t="s">
        <v>54</v>
      </c>
      <c r="E49" s="39">
        <v>5.9776886192386733</v>
      </c>
      <c r="F49" s="39">
        <v>6.9023408766388297</v>
      </c>
      <c r="G49" s="39">
        <v>6.8557834898665346</v>
      </c>
      <c r="H49" s="39">
        <v>6.9805567830313739</v>
      </c>
      <c r="I49" s="39">
        <v>6.848784844988649</v>
      </c>
      <c r="J49" s="40">
        <f t="shared" si="0"/>
        <v>-1.8876995365619154E-2</v>
      </c>
      <c r="K49" s="41">
        <f t="shared" si="1"/>
        <v>-0.13177193804272491</v>
      </c>
      <c r="L49" s="42"/>
    </row>
    <row r="50" spans="2:12" x14ac:dyDescent="0.25">
      <c r="B50" s="284"/>
      <c r="C50" s="302"/>
      <c r="D50" s="32" t="s">
        <v>55</v>
      </c>
      <c r="E50" s="78">
        <v>4.0695105694153497</v>
      </c>
      <c r="F50" s="78">
        <v>5.2815533980582527</v>
      </c>
      <c r="G50" s="78">
        <v>6.055742532604123</v>
      </c>
      <c r="H50" s="78">
        <v>5.3236797274275975</v>
      </c>
      <c r="I50" s="78">
        <v>4.9858628967724723</v>
      </c>
      <c r="J50" s="65">
        <f t="shared" si="0"/>
        <v>-6.3455513470258684E-2</v>
      </c>
      <c r="K50" s="79">
        <f t="shared" si="1"/>
        <v>-0.33781683065512524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0.4224</v>
      </c>
      <c r="F51" s="69">
        <v>0.76800000000000002</v>
      </c>
      <c r="G51" s="69">
        <v>19.441400000000002</v>
      </c>
      <c r="H51" s="69">
        <v>19.694900000000001</v>
      </c>
      <c r="I51" s="69">
        <v>20.112700000000004</v>
      </c>
      <c r="J51" s="69">
        <f t="shared" si="0"/>
        <v>2.1213613676637211E-2</v>
      </c>
      <c r="K51" s="75">
        <f t="shared" ref="K51" si="8">(I51-H51)*100</f>
        <v>41.780000000000328</v>
      </c>
      <c r="L51" s="69"/>
    </row>
    <row r="52" spans="2:12" x14ac:dyDescent="0.25">
      <c r="B52" s="284"/>
      <c r="C52" s="293"/>
      <c r="D52" s="15" t="s">
        <v>46</v>
      </c>
      <c r="E52" s="18">
        <v>0.49420000000000003</v>
      </c>
      <c r="F52" s="18">
        <v>0.86370000000000002</v>
      </c>
      <c r="G52" s="18">
        <v>0.86620000000000008</v>
      </c>
      <c r="H52" s="18">
        <v>0.85230000000000006</v>
      </c>
      <c r="I52" s="18">
        <v>0.84200000000000008</v>
      </c>
      <c r="J52" s="17">
        <f t="shared" si="0"/>
        <v>-1.208494661504167E-2</v>
      </c>
      <c r="K52" s="44">
        <f>(I52-H52)*100</f>
        <v>-1.0299999999999976</v>
      </c>
      <c r="L52" s="18"/>
    </row>
    <row r="53" spans="2:12" x14ac:dyDescent="0.25">
      <c r="B53" s="284"/>
      <c r="C53" s="293"/>
      <c r="D53" s="19" t="s">
        <v>47</v>
      </c>
      <c r="E53" s="63">
        <v>0.31109999999999999</v>
      </c>
      <c r="F53" s="63">
        <v>0.70909999999999995</v>
      </c>
      <c r="G53" s="63">
        <v>0.75749999999999995</v>
      </c>
      <c r="H53" s="63">
        <v>0.75879999999999992</v>
      </c>
      <c r="I53" s="63">
        <v>0.81150000000000011</v>
      </c>
      <c r="J53" s="62">
        <f t="shared" si="0"/>
        <v>6.9451765946231259E-2</v>
      </c>
      <c r="K53" s="46">
        <f t="shared" ref="K53:K61" si="9">(I53-H53)*100</f>
        <v>5.2700000000000191</v>
      </c>
      <c r="L53" s="63"/>
    </row>
    <row r="54" spans="2:12" x14ac:dyDescent="0.25">
      <c r="B54" s="284"/>
      <c r="C54" s="293"/>
      <c r="D54" s="19" t="s">
        <v>48</v>
      </c>
      <c r="E54" s="63">
        <v>0.34950000000000003</v>
      </c>
      <c r="F54" s="63">
        <v>0.43840000000000001</v>
      </c>
      <c r="G54" s="63">
        <v>0.44450000000000001</v>
      </c>
      <c r="H54" s="63">
        <v>0.44259999999999999</v>
      </c>
      <c r="I54" s="63">
        <v>0.4632</v>
      </c>
      <c r="J54" s="62">
        <f t="shared" si="0"/>
        <v>4.6543154089471406E-2</v>
      </c>
      <c r="K54" s="46">
        <f t="shared" si="9"/>
        <v>2.0600000000000005</v>
      </c>
      <c r="L54" s="63"/>
    </row>
    <row r="55" spans="2:12" x14ac:dyDescent="0.25">
      <c r="B55" s="284"/>
      <c r="C55" s="293"/>
      <c r="D55" s="19" t="s">
        <v>49</v>
      </c>
      <c r="E55" s="63">
        <v>4.9800000000000004E-2</v>
      </c>
      <c r="F55" s="63">
        <v>0.97129999999999994</v>
      </c>
      <c r="G55" s="63">
        <v>1.0004999999999999</v>
      </c>
      <c r="H55" s="63">
        <v>0.74549999999999994</v>
      </c>
      <c r="I55" s="63">
        <v>0.74930000000000008</v>
      </c>
      <c r="J55" s="62">
        <f t="shared" si="0"/>
        <v>5.0972501676729287E-3</v>
      </c>
      <c r="K55" s="46">
        <f t="shared" si="9"/>
        <v>0.38000000000001366</v>
      </c>
      <c r="L55" s="63"/>
    </row>
    <row r="56" spans="2:12" x14ac:dyDescent="0.25">
      <c r="B56" s="284"/>
      <c r="C56" s="293"/>
      <c r="D56" s="19" t="s">
        <v>50</v>
      </c>
      <c r="E56" s="63">
        <v>0.53280000000000005</v>
      </c>
      <c r="F56" s="63">
        <v>0.7229000000000001</v>
      </c>
      <c r="G56" s="63">
        <v>0.75970000000000004</v>
      </c>
      <c r="H56" s="63">
        <v>0.85219999999999996</v>
      </c>
      <c r="I56" s="63">
        <v>0.84770000000000001</v>
      </c>
      <c r="J56" s="62">
        <f t="shared" si="0"/>
        <v>-5.2804505984510586E-3</v>
      </c>
      <c r="K56" s="46">
        <f t="shared" si="9"/>
        <v>-0.44999999999999485</v>
      </c>
      <c r="L56" s="63"/>
    </row>
    <row r="57" spans="2:12" x14ac:dyDescent="0.25">
      <c r="B57" s="284"/>
      <c r="C57" s="293"/>
      <c r="D57" s="19" t="s">
        <v>51</v>
      </c>
      <c r="E57" s="63">
        <v>0.39350000000000002</v>
      </c>
      <c r="F57" s="63">
        <v>0.52110000000000001</v>
      </c>
      <c r="G57" s="63">
        <v>0.46679999999999999</v>
      </c>
      <c r="H57" s="63">
        <v>0.48599999999999999</v>
      </c>
      <c r="I57" s="63">
        <v>0.47909999999999997</v>
      </c>
      <c r="J57" s="62">
        <f t="shared" si="0"/>
        <v>-1.4197530864197616E-2</v>
      </c>
      <c r="K57" s="46">
        <f t="shared" si="9"/>
        <v>-0.69000000000000172</v>
      </c>
      <c r="L57" s="63"/>
    </row>
    <row r="58" spans="2:12" x14ac:dyDescent="0.25">
      <c r="B58" s="284"/>
      <c r="C58" s="293"/>
      <c r="D58" s="19" t="s">
        <v>52</v>
      </c>
      <c r="E58" s="63">
        <v>0.76500000000000001</v>
      </c>
      <c r="F58" s="63">
        <v>0.69299999999999995</v>
      </c>
      <c r="G58" s="63">
        <v>0.84819999999999995</v>
      </c>
      <c r="H58" s="63">
        <v>0.93140000000000001</v>
      </c>
      <c r="I58" s="63">
        <v>1.0691999999999999</v>
      </c>
      <c r="J58" s="62">
        <f t="shared" si="0"/>
        <v>0.14794932359888335</v>
      </c>
      <c r="K58" s="46">
        <f t="shared" si="9"/>
        <v>13.779999999999992</v>
      </c>
      <c r="L58" s="63"/>
    </row>
    <row r="59" spans="2:12" x14ac:dyDescent="0.25">
      <c r="B59" s="284"/>
      <c r="C59" s="293"/>
      <c r="D59" s="19" t="s">
        <v>53</v>
      </c>
      <c r="E59" s="63">
        <v>0.42359999999999998</v>
      </c>
      <c r="F59" s="63">
        <v>0.52890000000000004</v>
      </c>
      <c r="G59" s="63">
        <v>0.49259999999999998</v>
      </c>
      <c r="H59" s="63">
        <v>0.52629999999999999</v>
      </c>
      <c r="I59" s="63">
        <v>0.60099999999999998</v>
      </c>
      <c r="J59" s="62">
        <f t="shared" si="0"/>
        <v>0.14193425802774073</v>
      </c>
      <c r="K59" s="46">
        <f t="shared" si="9"/>
        <v>7.4699999999999989</v>
      </c>
      <c r="L59" s="63"/>
    </row>
    <row r="60" spans="2:12" x14ac:dyDescent="0.25">
      <c r="B60" s="284"/>
      <c r="C60" s="293"/>
      <c r="D60" s="19" t="s">
        <v>54</v>
      </c>
      <c r="E60" s="22">
        <v>0.39960000000000001</v>
      </c>
      <c r="F60" s="22">
        <v>0.80249999999999999</v>
      </c>
      <c r="G60" s="22">
        <v>0.83689999999999998</v>
      </c>
      <c r="H60" s="22">
        <v>0.87379999999999991</v>
      </c>
      <c r="I60" s="22">
        <v>0.91370000000000007</v>
      </c>
      <c r="J60" s="21">
        <f t="shared" si="0"/>
        <v>4.5662623025864324E-2</v>
      </c>
      <c r="K60" s="46">
        <f t="shared" si="9"/>
        <v>3.9900000000000158</v>
      </c>
      <c r="L60" s="22"/>
    </row>
    <row r="61" spans="2:12" x14ac:dyDescent="0.25">
      <c r="B61" s="284"/>
      <c r="C61" s="294"/>
      <c r="D61" s="23" t="s">
        <v>55</v>
      </c>
      <c r="E61" s="47">
        <v>0.24789999999999998</v>
      </c>
      <c r="F61" s="47">
        <v>0.50580000000000003</v>
      </c>
      <c r="G61" s="47">
        <v>0.60840000000000005</v>
      </c>
      <c r="H61" s="47">
        <v>0.6552</v>
      </c>
      <c r="I61" s="47">
        <v>0.58260000000000001</v>
      </c>
      <c r="J61" s="25">
        <f t="shared" si="0"/>
        <v>-0.11080586080586086</v>
      </c>
      <c r="K61" s="80">
        <f t="shared" si="9"/>
        <v>-7.26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94967</v>
      </c>
      <c r="F62" s="68">
        <v>124574</v>
      </c>
      <c r="G62" s="68">
        <v>123897</v>
      </c>
      <c r="H62" s="68">
        <v>127527</v>
      </c>
      <c r="I62" s="68">
        <v>124520</v>
      </c>
      <c r="J62" s="69">
        <f t="shared" si="0"/>
        <v>-2.3579320457628561E-2</v>
      </c>
      <c r="K62" s="68">
        <f t="shared" ref="K62:K63" si="10">I62-H62</f>
        <v>-3007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36110</v>
      </c>
      <c r="F63" s="27">
        <v>44069</v>
      </c>
      <c r="G63" s="27">
        <v>44891</v>
      </c>
      <c r="H63" s="27">
        <v>46362</v>
      </c>
      <c r="I63" s="27">
        <v>44311</v>
      </c>
      <c r="J63" s="36">
        <f t="shared" si="0"/>
        <v>-4.4238816271946813E-2</v>
      </c>
      <c r="K63" s="27">
        <f t="shared" si="10"/>
        <v>-2051</v>
      </c>
      <c r="L63" s="38">
        <f t="shared" si="11"/>
        <v>0.35585448120783808</v>
      </c>
    </row>
    <row r="64" spans="2:12" x14ac:dyDescent="0.25">
      <c r="B64" s="284"/>
      <c r="C64" s="297"/>
      <c r="D64" s="4" t="s">
        <v>47</v>
      </c>
      <c r="E64" s="29">
        <v>26368</v>
      </c>
      <c r="F64" s="29">
        <v>39041</v>
      </c>
      <c r="G64" s="29">
        <v>37104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0.29726148409893993</v>
      </c>
    </row>
    <row r="65" spans="2:12" x14ac:dyDescent="0.25">
      <c r="B65" s="284"/>
      <c r="C65" s="297"/>
      <c r="D65" s="4" t="s">
        <v>48</v>
      </c>
      <c r="E65" s="29">
        <v>802</v>
      </c>
      <c r="F65" s="29">
        <v>844</v>
      </c>
      <c r="G65" s="29">
        <v>763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7.3562479922903955E-3</v>
      </c>
    </row>
    <row r="66" spans="2:12" x14ac:dyDescent="0.25">
      <c r="B66" s="284"/>
      <c r="C66" s="297"/>
      <c r="D66" s="4" t="s">
        <v>49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3.7070350144555092E-2</v>
      </c>
    </row>
    <row r="67" spans="2:12" x14ac:dyDescent="0.25">
      <c r="B67" s="284"/>
      <c r="C67" s="297"/>
      <c r="D67" s="4" t="s">
        <v>50</v>
      </c>
      <c r="E67" s="29">
        <v>13664</v>
      </c>
      <c r="F67" s="29">
        <v>18637</v>
      </c>
      <c r="G67" s="29">
        <v>19295</v>
      </c>
      <c r="H67" s="29">
        <v>20140</v>
      </c>
      <c r="I67" s="29">
        <v>20107</v>
      </c>
      <c r="J67" s="76">
        <f t="shared" si="12"/>
        <v>-1.6385302879841079E-3</v>
      </c>
      <c r="K67" s="29">
        <f t="shared" si="13"/>
        <v>-33</v>
      </c>
      <c r="L67" s="77">
        <f t="shared" si="14"/>
        <v>0.1614760681015098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5.4047542563443627E-3</v>
      </c>
    </row>
    <row r="69" spans="2:12" x14ac:dyDescent="0.25">
      <c r="B69" s="284"/>
      <c r="C69" s="297"/>
      <c r="D69" s="4" t="s">
        <v>52</v>
      </c>
      <c r="E69" s="29">
        <v>3192</v>
      </c>
      <c r="F69" s="29">
        <v>4653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3.6982010921940249E-2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2640</v>
      </c>
      <c r="G70" s="29">
        <v>2646</v>
      </c>
      <c r="H70" s="29">
        <v>2773</v>
      </c>
      <c r="I70" s="29">
        <v>2675</v>
      </c>
      <c r="J70" s="76">
        <f t="shared" si="12"/>
        <v>-3.5340786152181725E-2</v>
      </c>
      <c r="K70" s="29">
        <f t="shared" si="13"/>
        <v>-98</v>
      </c>
      <c r="L70" s="77">
        <f t="shared" si="14"/>
        <v>2.1482492772245423E-2</v>
      </c>
    </row>
    <row r="71" spans="2:12" x14ac:dyDescent="0.25">
      <c r="B71" s="284"/>
      <c r="C71" s="297"/>
      <c r="D71" s="4" t="s">
        <v>54</v>
      </c>
      <c r="E71" s="29">
        <v>4931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5.2176357211692899E-2</v>
      </c>
    </row>
    <row r="72" spans="2:12" x14ac:dyDescent="0.25">
      <c r="B72" s="285"/>
      <c r="C72" s="298"/>
      <c r="D72" s="32" t="s">
        <v>55</v>
      </c>
      <c r="E72" s="73">
        <v>2781</v>
      </c>
      <c r="F72" s="73">
        <v>3053</v>
      </c>
      <c r="G72" s="73">
        <v>3053</v>
      </c>
      <c r="H72" s="73">
        <v>3077</v>
      </c>
      <c r="I72" s="73">
        <v>3105</v>
      </c>
      <c r="J72" s="65">
        <f t="shared" si="12"/>
        <v>9.0997725056873868E-3</v>
      </c>
      <c r="K72" s="73">
        <f t="shared" si="13"/>
        <v>28</v>
      </c>
      <c r="L72" s="56">
        <f t="shared" si="14"/>
        <v>2.4935753292643751E-2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234</v>
      </c>
      <c r="F79" s="13" t="s">
        <v>235</v>
      </c>
      <c r="G79" s="13" t="s">
        <v>236</v>
      </c>
      <c r="H79" s="13" t="s">
        <v>237</v>
      </c>
      <c r="I79" s="13" t="s">
        <v>238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julio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745750</v>
      </c>
      <c r="F80" s="68">
        <v>2658818</v>
      </c>
      <c r="G80" s="68">
        <v>2977282</v>
      </c>
      <c r="H80" s="68">
        <v>3166417</v>
      </c>
      <c r="I80" s="68">
        <v>3154023</v>
      </c>
      <c r="J80" s="69">
        <f t="shared" ref="J80:J81" si="15">I80/H80-1</f>
        <v>-3.9142033408738897E-3</v>
      </c>
      <c r="K80" s="68">
        <f t="shared" ref="K80:K81" si="16">I80-H80</f>
        <v>-12394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281997</v>
      </c>
      <c r="F81" s="16">
        <v>993053</v>
      </c>
      <c r="G81" s="16">
        <v>1080016</v>
      </c>
      <c r="H81" s="16">
        <v>1125712</v>
      </c>
      <c r="I81" s="16">
        <v>1072395</v>
      </c>
      <c r="J81" s="18">
        <f t="shared" si="15"/>
        <v>-4.736291342723542E-2</v>
      </c>
      <c r="K81" s="16">
        <f t="shared" si="16"/>
        <v>-53317</v>
      </c>
      <c r="L81" s="18">
        <f t="shared" si="17"/>
        <v>0.34000861756556627</v>
      </c>
      <c r="M81" s="81"/>
    </row>
    <row r="82" spans="2:13" x14ac:dyDescent="0.25">
      <c r="B82" s="284"/>
      <c r="C82" s="286"/>
      <c r="D82" s="19" t="s">
        <v>47</v>
      </c>
      <c r="E82" s="20">
        <v>123433</v>
      </c>
      <c r="F82" s="20">
        <v>692851</v>
      </c>
      <c r="G82" s="20">
        <v>750730</v>
      </c>
      <c r="H82" s="20">
        <v>796046</v>
      </c>
      <c r="I82" s="20">
        <v>823796</v>
      </c>
      <c r="J82" s="63">
        <f>I82/H82-1</f>
        <v>3.4859794534486621E-2</v>
      </c>
      <c r="K82" s="20">
        <f>I82-H82</f>
        <v>27750</v>
      </c>
      <c r="L82" s="63">
        <f>I82/$I$80</f>
        <v>0.26118896406272246</v>
      </c>
      <c r="M82" s="81"/>
    </row>
    <row r="83" spans="2:13" x14ac:dyDescent="0.25">
      <c r="B83" s="284"/>
      <c r="C83" s="286"/>
      <c r="D83" s="19" t="s">
        <v>48</v>
      </c>
      <c r="E83" s="20">
        <v>6896</v>
      </c>
      <c r="F83" s="20">
        <v>19165</v>
      </c>
      <c r="G83" s="20">
        <v>30246</v>
      </c>
      <c r="H83" s="20">
        <v>25739</v>
      </c>
      <c r="I83" s="20">
        <v>24470</v>
      </c>
      <c r="J83" s="63">
        <f t="shared" ref="J83:J136" si="18">I83/H83-1</f>
        <v>-4.9302614709196169E-2</v>
      </c>
      <c r="K83" s="20">
        <f t="shared" ref="K83:K112" si="19">I83-H83</f>
        <v>-1269</v>
      </c>
      <c r="L83" s="63">
        <f t="shared" ref="L83:L90" si="20">I83/$I$80</f>
        <v>7.7583454527757091E-3</v>
      </c>
      <c r="M83" s="81"/>
    </row>
    <row r="84" spans="2:13" x14ac:dyDescent="0.25">
      <c r="B84" s="284"/>
      <c r="C84" s="286"/>
      <c r="D84" s="19" t="s">
        <v>49</v>
      </c>
      <c r="E84" s="20">
        <v>19378</v>
      </c>
      <c r="F84" s="20">
        <v>91869</v>
      </c>
      <c r="G84" s="20">
        <v>109900</v>
      </c>
      <c r="H84" s="20">
        <v>133707</v>
      </c>
      <c r="I84" s="20">
        <v>111695</v>
      </c>
      <c r="J84" s="63">
        <f t="shared" si="18"/>
        <v>-0.16462862826927538</v>
      </c>
      <c r="K84" s="20">
        <f t="shared" si="19"/>
        <v>-22012</v>
      </c>
      <c r="L84" s="63">
        <f t="shared" si="20"/>
        <v>3.5413502057530973E-2</v>
      </c>
      <c r="M84" s="81"/>
    </row>
    <row r="85" spans="2:13" x14ac:dyDescent="0.25">
      <c r="B85" s="284"/>
      <c r="C85" s="286"/>
      <c r="D85" s="19" t="s">
        <v>50</v>
      </c>
      <c r="E85" s="20">
        <v>111657</v>
      </c>
      <c r="F85" s="20">
        <v>395281</v>
      </c>
      <c r="G85" s="20">
        <v>453294</v>
      </c>
      <c r="H85" s="20">
        <v>524679</v>
      </c>
      <c r="I85" s="20">
        <v>537199</v>
      </c>
      <c r="J85" s="63">
        <f t="shared" si="18"/>
        <v>2.3862209084030361E-2</v>
      </c>
      <c r="K85" s="20">
        <f t="shared" si="19"/>
        <v>12520</v>
      </c>
      <c r="L85" s="63">
        <f t="shared" si="20"/>
        <v>0.17032183975830234</v>
      </c>
      <c r="M85" s="81"/>
    </row>
    <row r="86" spans="2:13" x14ac:dyDescent="0.25">
      <c r="B86" s="284"/>
      <c r="C86" s="286"/>
      <c r="D86" s="19" t="s">
        <v>51</v>
      </c>
      <c r="E86" s="20">
        <v>14230</v>
      </c>
      <c r="F86" s="20">
        <v>28946</v>
      </c>
      <c r="G86" s="20">
        <v>35023</v>
      </c>
      <c r="H86" s="20">
        <v>33791</v>
      </c>
      <c r="I86" s="20">
        <v>31909</v>
      </c>
      <c r="J86" s="63">
        <f t="shared" si="18"/>
        <v>-5.5695303483175973E-2</v>
      </c>
      <c r="K86" s="20">
        <f t="shared" si="19"/>
        <v>-1882</v>
      </c>
      <c r="L86" s="63">
        <f t="shared" si="20"/>
        <v>1.0116920517066617E-2</v>
      </c>
      <c r="M86" s="81"/>
    </row>
    <row r="87" spans="2:13" x14ac:dyDescent="0.25">
      <c r="B87" s="284"/>
      <c r="C87" s="286"/>
      <c r="D87" s="19" t="s">
        <v>52</v>
      </c>
      <c r="E87" s="20">
        <v>43336</v>
      </c>
      <c r="F87" s="20">
        <v>107595</v>
      </c>
      <c r="G87" s="20">
        <v>148504</v>
      </c>
      <c r="H87" s="20">
        <v>138865</v>
      </c>
      <c r="I87" s="20">
        <v>154252</v>
      </c>
      <c r="J87" s="63">
        <f t="shared" si="18"/>
        <v>0.1108054585388687</v>
      </c>
      <c r="K87" s="20">
        <f t="shared" si="19"/>
        <v>15387</v>
      </c>
      <c r="L87" s="63">
        <f t="shared" si="20"/>
        <v>4.8906428393198149E-2</v>
      </c>
      <c r="M87" s="81"/>
    </row>
    <row r="88" spans="2:13" x14ac:dyDescent="0.25">
      <c r="B88" s="284"/>
      <c r="C88" s="286"/>
      <c r="D88" s="19" t="s">
        <v>53</v>
      </c>
      <c r="E88" s="20">
        <v>73201</v>
      </c>
      <c r="F88" s="20">
        <v>122504</v>
      </c>
      <c r="G88" s="20">
        <v>143386</v>
      </c>
      <c r="H88" s="20">
        <v>147042</v>
      </c>
      <c r="I88" s="20">
        <v>164634</v>
      </c>
      <c r="J88" s="63">
        <f t="shared" si="18"/>
        <v>0.11963928673440249</v>
      </c>
      <c r="K88" s="20">
        <f t="shared" si="19"/>
        <v>17592</v>
      </c>
      <c r="L88" s="63">
        <f t="shared" si="20"/>
        <v>5.2198097477412178E-2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44078</v>
      </c>
      <c r="F89" s="20">
        <v>145637</v>
      </c>
      <c r="G89" s="20">
        <v>157637</v>
      </c>
      <c r="H89" s="20">
        <v>167315</v>
      </c>
      <c r="I89" s="20">
        <v>162934</v>
      </c>
      <c r="J89" s="22">
        <f t="shared" si="18"/>
        <v>-2.6184143681080574E-2</v>
      </c>
      <c r="K89" s="20">
        <f t="shared" si="19"/>
        <v>-4381</v>
      </c>
      <c r="L89" s="22">
        <f t="shared" si="20"/>
        <v>5.1659103310280237E-2</v>
      </c>
      <c r="M89" s="81"/>
    </row>
    <row r="90" spans="2:13" x14ac:dyDescent="0.25">
      <c r="B90" s="284"/>
      <c r="C90" s="287"/>
      <c r="D90" s="23" t="s">
        <v>55</v>
      </c>
      <c r="E90" s="71">
        <v>27544</v>
      </c>
      <c r="F90" s="71">
        <v>61917</v>
      </c>
      <c r="G90" s="71">
        <v>68546</v>
      </c>
      <c r="H90" s="71">
        <v>73521</v>
      </c>
      <c r="I90" s="71">
        <v>70739</v>
      </c>
      <c r="J90" s="47">
        <f t="shared" si="18"/>
        <v>-3.7839528842099512E-2</v>
      </c>
      <c r="K90" s="71">
        <f t="shared" si="19"/>
        <v>-2782</v>
      </c>
      <c r="L90" s="47">
        <f t="shared" si="20"/>
        <v>2.242818140514511E-2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828020</v>
      </c>
      <c r="F91" s="68">
        <v>3127308</v>
      </c>
      <c r="G91" s="68">
        <v>3519163</v>
      </c>
      <c r="H91" s="68">
        <v>3743983</v>
      </c>
      <c r="I91" s="68">
        <v>3701970</v>
      </c>
      <c r="J91" s="69">
        <f t="shared" si="18"/>
        <v>-1.1221471892366996E-2</v>
      </c>
      <c r="K91" s="68">
        <f t="shared" si="19"/>
        <v>-42013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317821</v>
      </c>
      <c r="F92" s="27">
        <v>1189041</v>
      </c>
      <c r="G92" s="27">
        <v>1299694</v>
      </c>
      <c r="H92" s="27">
        <v>1355014</v>
      </c>
      <c r="I92" s="27">
        <v>1282726</v>
      </c>
      <c r="J92" s="82">
        <f t="shared" si="18"/>
        <v>-5.3348526288289233E-2</v>
      </c>
      <c r="K92" s="27">
        <f t="shared" si="19"/>
        <v>-72288</v>
      </c>
      <c r="L92" s="38">
        <f t="shared" si="21"/>
        <v>0.34649821581482293</v>
      </c>
    </row>
    <row r="93" spans="2:13" x14ac:dyDescent="0.25">
      <c r="B93" s="284"/>
      <c r="C93" s="289"/>
      <c r="D93" s="4" t="s">
        <v>47</v>
      </c>
      <c r="E93" s="29">
        <v>139606</v>
      </c>
      <c r="F93" s="29">
        <v>824563</v>
      </c>
      <c r="G93" s="29">
        <v>905307</v>
      </c>
      <c r="H93" s="29">
        <v>958144</v>
      </c>
      <c r="I93" s="29">
        <v>983095</v>
      </c>
      <c r="J93" s="83">
        <f t="shared" si="18"/>
        <v>2.6040970877028835E-2</v>
      </c>
      <c r="K93" s="29">
        <f t="shared" si="19"/>
        <v>24951</v>
      </c>
      <c r="L93" s="77">
        <f>I93/$I$91</f>
        <v>0.26555995861662846</v>
      </c>
    </row>
    <row r="94" spans="2:13" x14ac:dyDescent="0.25">
      <c r="B94" s="284"/>
      <c r="C94" s="289"/>
      <c r="D94" s="4" t="s">
        <v>48</v>
      </c>
      <c r="E94" s="29">
        <v>7616</v>
      </c>
      <c r="F94" s="29">
        <v>21504</v>
      </c>
      <c r="G94" s="29">
        <v>32605</v>
      </c>
      <c r="H94" s="29">
        <v>28406</v>
      </c>
      <c r="I94" s="29">
        <v>27330</v>
      </c>
      <c r="J94" s="83">
        <f t="shared" si="18"/>
        <v>-3.7879321270154143E-2</v>
      </c>
      <c r="K94" s="29">
        <f t="shared" si="19"/>
        <v>-1076</v>
      </c>
      <c r="L94" s="77">
        <f t="shared" ref="L94:L101" si="22">I94/$I$91</f>
        <v>7.3825557743579769E-3</v>
      </c>
    </row>
    <row r="95" spans="2:13" x14ac:dyDescent="0.25">
      <c r="B95" s="284"/>
      <c r="C95" s="289"/>
      <c r="D95" s="4" t="s">
        <v>49</v>
      </c>
      <c r="E95" s="29">
        <v>23661</v>
      </c>
      <c r="F95" s="29">
        <v>106766</v>
      </c>
      <c r="G95" s="29">
        <v>127703</v>
      </c>
      <c r="H95" s="29">
        <v>155107</v>
      </c>
      <c r="I95" s="29">
        <v>129030</v>
      </c>
      <c r="J95" s="83">
        <f t="shared" si="18"/>
        <v>-0.16812265081524369</v>
      </c>
      <c r="K95" s="29">
        <f t="shared" si="19"/>
        <v>-26077</v>
      </c>
      <c r="L95" s="77">
        <f t="shared" si="22"/>
        <v>3.4854415351826193E-2</v>
      </c>
    </row>
    <row r="96" spans="2:13" x14ac:dyDescent="0.25">
      <c r="B96" s="284"/>
      <c r="C96" s="289"/>
      <c r="D96" s="4" t="s">
        <v>50</v>
      </c>
      <c r="E96" s="29">
        <v>121455</v>
      </c>
      <c r="F96" s="29">
        <v>456752</v>
      </c>
      <c r="G96" s="29">
        <v>530374</v>
      </c>
      <c r="H96" s="29">
        <v>611065</v>
      </c>
      <c r="I96" s="29">
        <v>622231</v>
      </c>
      <c r="J96" s="83">
        <f t="shared" si="18"/>
        <v>1.8273015145688243E-2</v>
      </c>
      <c r="K96" s="29">
        <f t="shared" si="19"/>
        <v>11166</v>
      </c>
      <c r="L96" s="77">
        <f t="shared" si="22"/>
        <v>0.16808104873891469</v>
      </c>
    </row>
    <row r="97" spans="2:12" x14ac:dyDescent="0.25">
      <c r="B97" s="284"/>
      <c r="C97" s="289"/>
      <c r="D97" s="4" t="s">
        <v>51</v>
      </c>
      <c r="E97" s="29">
        <v>14777</v>
      </c>
      <c r="F97" s="29">
        <v>30304</v>
      </c>
      <c r="G97" s="29">
        <v>36788</v>
      </c>
      <c r="H97" s="29">
        <v>35530</v>
      </c>
      <c r="I97" s="29">
        <v>33664</v>
      </c>
      <c r="J97" s="83">
        <f t="shared" si="18"/>
        <v>-5.2518998029833952E-2</v>
      </c>
      <c r="K97" s="29">
        <f t="shared" si="19"/>
        <v>-1866</v>
      </c>
      <c r="L97" s="77">
        <f t="shared" si="22"/>
        <v>9.0935366845220252E-3</v>
      </c>
    </row>
    <row r="98" spans="2:12" x14ac:dyDescent="0.25">
      <c r="B98" s="284"/>
      <c r="C98" s="289"/>
      <c r="D98" s="4" t="s">
        <v>52</v>
      </c>
      <c r="E98" s="29">
        <v>49996</v>
      </c>
      <c r="F98" s="29">
        <v>127213</v>
      </c>
      <c r="G98" s="29">
        <v>167746</v>
      </c>
      <c r="H98" s="29">
        <v>161937</v>
      </c>
      <c r="I98" s="29">
        <v>176472</v>
      </c>
      <c r="J98" s="83">
        <f t="shared" si="18"/>
        <v>8.975712777191136E-2</v>
      </c>
      <c r="K98" s="29">
        <f t="shared" si="19"/>
        <v>14535</v>
      </c>
      <c r="L98" s="77">
        <f t="shared" si="22"/>
        <v>4.7669754211946615E-2</v>
      </c>
    </row>
    <row r="99" spans="2:12" x14ac:dyDescent="0.25">
      <c r="B99" s="284"/>
      <c r="C99" s="289"/>
      <c r="D99" s="4" t="s">
        <v>53</v>
      </c>
      <c r="E99" s="29">
        <v>75280</v>
      </c>
      <c r="F99" s="29">
        <v>128348</v>
      </c>
      <c r="G99" s="29">
        <v>149684</v>
      </c>
      <c r="H99" s="29">
        <v>153587</v>
      </c>
      <c r="I99" s="29">
        <v>171430</v>
      </c>
      <c r="J99" s="83">
        <f t="shared" si="18"/>
        <v>0.11617519711954793</v>
      </c>
      <c r="K99" s="29">
        <f t="shared" si="19"/>
        <v>17843</v>
      </c>
      <c r="L99" s="77">
        <f t="shared" si="22"/>
        <v>4.630777667025935E-2</v>
      </c>
    </row>
    <row r="100" spans="2:12" x14ac:dyDescent="0.25">
      <c r="B100" s="284"/>
      <c r="C100" s="289"/>
      <c r="D100" s="4" t="s">
        <v>54</v>
      </c>
      <c r="E100" s="29">
        <v>48429</v>
      </c>
      <c r="F100" s="29">
        <v>172180</v>
      </c>
      <c r="G100" s="29">
        <v>187556</v>
      </c>
      <c r="H100" s="29">
        <v>200403</v>
      </c>
      <c r="I100" s="29">
        <v>194366</v>
      </c>
      <c r="J100" s="31">
        <f t="shared" si="18"/>
        <v>-3.012429953643414E-2</v>
      </c>
      <c r="K100" s="29">
        <f t="shared" si="19"/>
        <v>-6037</v>
      </c>
      <c r="L100" s="42">
        <f t="shared" si="22"/>
        <v>5.2503396840060834E-2</v>
      </c>
    </row>
    <row r="101" spans="2:12" x14ac:dyDescent="0.25">
      <c r="B101" s="284"/>
      <c r="C101" s="290"/>
      <c r="D101" s="32" t="s">
        <v>55</v>
      </c>
      <c r="E101" s="73">
        <v>29379</v>
      </c>
      <c r="F101" s="73">
        <v>70637</v>
      </c>
      <c r="G101" s="73">
        <v>81706</v>
      </c>
      <c r="H101" s="73">
        <v>84790</v>
      </c>
      <c r="I101" s="73">
        <v>81626</v>
      </c>
      <c r="J101" s="74">
        <f t="shared" si="18"/>
        <v>-3.7315721193536988E-2</v>
      </c>
      <c r="K101" s="73">
        <f t="shared" si="19"/>
        <v>-3164</v>
      </c>
      <c r="L101" s="56">
        <f t="shared" si="22"/>
        <v>2.2049341296660967E-2</v>
      </c>
    </row>
    <row r="102" spans="2:12" x14ac:dyDescent="0.25">
      <c r="B102" s="284"/>
      <c r="C102" s="291" t="s">
        <v>21</v>
      </c>
      <c r="D102" s="67" t="s">
        <v>45</v>
      </c>
      <c r="E102" s="68">
        <v>3612090</v>
      </c>
      <c r="F102" s="68">
        <v>17324543</v>
      </c>
      <c r="G102" s="68">
        <v>19534206</v>
      </c>
      <c r="H102" s="68">
        <v>20749699</v>
      </c>
      <c r="I102" s="68">
        <v>20172892</v>
      </c>
      <c r="J102" s="69">
        <f t="shared" si="18"/>
        <v>-2.7798330954102002E-2</v>
      </c>
      <c r="K102" s="68">
        <f t="shared" si="19"/>
        <v>-576807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1495386</v>
      </c>
      <c r="F103" s="16">
        <v>7078492</v>
      </c>
      <c r="G103" s="16">
        <v>7702716</v>
      </c>
      <c r="H103" s="16">
        <v>7945412</v>
      </c>
      <c r="I103" s="16">
        <v>7529941</v>
      </c>
      <c r="J103" s="18">
        <f t="shared" si="18"/>
        <v>-5.229068045810592E-2</v>
      </c>
      <c r="K103" s="16">
        <f t="shared" si="19"/>
        <v>-415471</v>
      </c>
      <c r="L103" s="18">
        <f t="shared" si="23"/>
        <v>0.37327027775690269</v>
      </c>
    </row>
    <row r="104" spans="2:12" x14ac:dyDescent="0.25">
      <c r="B104" s="284"/>
      <c r="C104" s="286"/>
      <c r="D104" s="19" t="s">
        <v>47</v>
      </c>
      <c r="E104" s="20">
        <v>689636</v>
      </c>
      <c r="F104" s="20">
        <v>4842970</v>
      </c>
      <c r="G104" s="20">
        <v>5449273</v>
      </c>
      <c r="H104" s="20">
        <v>5748289</v>
      </c>
      <c r="I104" s="20">
        <v>5752748</v>
      </c>
      <c r="J104" s="63">
        <f t="shared" si="18"/>
        <v>7.7570908491209067E-4</v>
      </c>
      <c r="K104" s="20">
        <f t="shared" si="19"/>
        <v>4459</v>
      </c>
      <c r="L104" s="63">
        <f>I104/$I$102</f>
        <v>0.2851722003964528</v>
      </c>
    </row>
    <row r="105" spans="2:12" x14ac:dyDescent="0.25">
      <c r="B105" s="284"/>
      <c r="C105" s="286"/>
      <c r="D105" s="19" t="s">
        <v>48</v>
      </c>
      <c r="E105" s="20">
        <v>30230</v>
      </c>
      <c r="F105" s="20">
        <v>90655</v>
      </c>
      <c r="G105" s="20">
        <v>97937</v>
      </c>
      <c r="H105" s="20">
        <v>107952</v>
      </c>
      <c r="I105" s="20">
        <v>111349</v>
      </c>
      <c r="J105" s="63">
        <f t="shared" si="18"/>
        <v>3.146768934341182E-2</v>
      </c>
      <c r="K105" s="20">
        <f t="shared" si="19"/>
        <v>3397</v>
      </c>
      <c r="L105" s="63">
        <f t="shared" ref="L105:L112" si="24">I105/$I$102</f>
        <v>5.5197341065425821E-3</v>
      </c>
    </row>
    <row r="106" spans="2:12" x14ac:dyDescent="0.25">
      <c r="B106" s="284"/>
      <c r="C106" s="286"/>
      <c r="D106" s="19" t="s">
        <v>49</v>
      </c>
      <c r="E106" s="20">
        <v>126687</v>
      </c>
      <c r="F106" s="20">
        <v>528576</v>
      </c>
      <c r="G106" s="20">
        <v>651133</v>
      </c>
      <c r="H106" s="20">
        <v>789627</v>
      </c>
      <c r="I106" s="20">
        <v>648050</v>
      </c>
      <c r="J106" s="63">
        <f t="shared" si="18"/>
        <v>-0.17929604737426663</v>
      </c>
      <c r="K106" s="20">
        <f t="shared" si="19"/>
        <v>-141577</v>
      </c>
      <c r="L106" s="63">
        <f t="shared" si="24"/>
        <v>3.2124794005737999E-2</v>
      </c>
    </row>
    <row r="107" spans="2:12" x14ac:dyDescent="0.25">
      <c r="B107" s="284"/>
      <c r="C107" s="286"/>
      <c r="D107" s="19" t="s">
        <v>50</v>
      </c>
      <c r="E107" s="20">
        <v>527002</v>
      </c>
      <c r="F107" s="20">
        <v>2370169</v>
      </c>
      <c r="G107" s="20">
        <v>2875439</v>
      </c>
      <c r="H107" s="20">
        <v>3267951</v>
      </c>
      <c r="I107" s="20">
        <v>3257587</v>
      </c>
      <c r="J107" s="63">
        <f t="shared" si="18"/>
        <v>-3.1714061808147953E-3</v>
      </c>
      <c r="K107" s="20">
        <f t="shared" si="19"/>
        <v>-10364</v>
      </c>
      <c r="L107" s="63">
        <f t="shared" si="24"/>
        <v>0.16148339068091971</v>
      </c>
    </row>
    <row r="108" spans="2:12" x14ac:dyDescent="0.25">
      <c r="B108" s="284"/>
      <c r="C108" s="286"/>
      <c r="D108" s="19" t="s">
        <v>51</v>
      </c>
      <c r="E108" s="20">
        <v>31710</v>
      </c>
      <c r="F108" s="20">
        <v>79758</v>
      </c>
      <c r="G108" s="20">
        <v>89670</v>
      </c>
      <c r="H108" s="20">
        <v>91218</v>
      </c>
      <c r="I108" s="20">
        <v>88503</v>
      </c>
      <c r="J108" s="63">
        <f t="shared" si="18"/>
        <v>-2.9763862395579821E-2</v>
      </c>
      <c r="K108" s="20">
        <f t="shared" si="19"/>
        <v>-2715</v>
      </c>
      <c r="L108" s="63">
        <f t="shared" si="24"/>
        <v>4.387224201666276E-3</v>
      </c>
    </row>
    <row r="109" spans="2:12" x14ac:dyDescent="0.25">
      <c r="B109" s="284"/>
      <c r="C109" s="286"/>
      <c r="D109" s="19" t="s">
        <v>52</v>
      </c>
      <c r="E109" s="20">
        <v>272756</v>
      </c>
      <c r="F109" s="20">
        <v>716456</v>
      </c>
      <c r="G109" s="20">
        <v>803223</v>
      </c>
      <c r="H109" s="20">
        <v>845212</v>
      </c>
      <c r="I109" s="20">
        <v>862102</v>
      </c>
      <c r="J109" s="63">
        <f t="shared" si="18"/>
        <v>1.9983152155908845E-2</v>
      </c>
      <c r="K109" s="20">
        <f t="shared" si="19"/>
        <v>16890</v>
      </c>
      <c r="L109" s="63">
        <f t="shared" si="24"/>
        <v>4.2735667250883014E-2</v>
      </c>
    </row>
    <row r="110" spans="2:12" x14ac:dyDescent="0.25">
      <c r="B110" s="284"/>
      <c r="C110" s="286"/>
      <c r="D110" s="19" t="s">
        <v>53</v>
      </c>
      <c r="E110" s="20">
        <v>148140</v>
      </c>
      <c r="F110" s="20">
        <v>301230</v>
      </c>
      <c r="G110" s="20">
        <v>334500</v>
      </c>
      <c r="H110" s="20">
        <v>347016</v>
      </c>
      <c r="I110" s="20">
        <v>351506</v>
      </c>
      <c r="J110" s="63">
        <f t="shared" si="18"/>
        <v>1.293888466237858E-2</v>
      </c>
      <c r="K110" s="20">
        <f t="shared" si="19"/>
        <v>4490</v>
      </c>
      <c r="L110" s="63">
        <f t="shared" si="24"/>
        <v>1.7424670691738201E-2</v>
      </c>
    </row>
    <row r="111" spans="2:12" x14ac:dyDescent="0.25">
      <c r="B111" s="284"/>
      <c r="C111" s="286"/>
      <c r="D111" s="19" t="s">
        <v>54</v>
      </c>
      <c r="E111" s="20">
        <v>193247</v>
      </c>
      <c r="F111" s="20">
        <v>975225</v>
      </c>
      <c r="G111" s="20">
        <v>1060434</v>
      </c>
      <c r="H111" s="20">
        <v>1162503</v>
      </c>
      <c r="I111" s="20">
        <v>1148016</v>
      </c>
      <c r="J111" s="22">
        <f t="shared" si="18"/>
        <v>-1.2461903324120449E-2</v>
      </c>
      <c r="K111" s="20">
        <f t="shared" si="19"/>
        <v>-14487</v>
      </c>
      <c r="L111" s="22">
        <f t="shared" si="24"/>
        <v>5.6908845791669334E-2</v>
      </c>
    </row>
    <row r="112" spans="2:12" x14ac:dyDescent="0.25">
      <c r="B112" s="284"/>
      <c r="C112" s="287"/>
      <c r="D112" s="23" t="s">
        <v>55</v>
      </c>
      <c r="E112" s="71">
        <v>97296</v>
      </c>
      <c r="F112" s="71">
        <v>341012</v>
      </c>
      <c r="G112" s="71">
        <v>469881</v>
      </c>
      <c r="H112" s="71">
        <v>444519</v>
      </c>
      <c r="I112" s="71">
        <v>423090</v>
      </c>
      <c r="J112" s="47">
        <f t="shared" si="18"/>
        <v>-4.8207163248365048E-2</v>
      </c>
      <c r="K112" s="71">
        <f t="shared" si="19"/>
        <v>-21429</v>
      </c>
      <c r="L112" s="47">
        <f t="shared" si="24"/>
        <v>2.0973195117487367E-2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4.8435668789808917</v>
      </c>
      <c r="F113" s="75">
        <f t="shared" si="25"/>
        <v>6.5158814932048754</v>
      </c>
      <c r="G113" s="75">
        <f t="shared" si="25"/>
        <v>6.5610869242483583</v>
      </c>
      <c r="H113" s="75">
        <f t="shared" si="25"/>
        <v>6.553053182824625</v>
      </c>
      <c r="I113" s="75">
        <f t="shared" si="25"/>
        <v>6.3959241895192269</v>
      </c>
      <c r="J113" s="69">
        <f t="shared" si="18"/>
        <v>-2.3977982311700008E-2</v>
      </c>
      <c r="K113" s="75">
        <f t="shared" ref="K113:K114" si="26">(I113-H113)</f>
        <v>-0.15712899330539809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5.3028436472728435</v>
      </c>
      <c r="F114" s="37">
        <f t="shared" si="25"/>
        <v>7.1280102874670339</v>
      </c>
      <c r="G114" s="37">
        <f t="shared" si="25"/>
        <v>7.1320387846105984</v>
      </c>
      <c r="H114" s="37">
        <f t="shared" si="25"/>
        <v>7.0581214378100263</v>
      </c>
      <c r="I114" s="37">
        <f t="shared" si="25"/>
        <v>7.0216114398146203</v>
      </c>
      <c r="J114" s="82">
        <f t="shared" si="18"/>
        <v>-5.1727642145434904E-3</v>
      </c>
      <c r="K114" s="37">
        <f t="shared" si="26"/>
        <v>-3.6509997995405996E-2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5.587128239611773</v>
      </c>
      <c r="F115" s="41">
        <f>F104/F82</f>
        <v>6.9899155806948388</v>
      </c>
      <c r="G115" s="41">
        <f>G104/G82</f>
        <v>7.2586322645957937</v>
      </c>
      <c r="H115" s="41">
        <f>H104/H82</f>
        <v>7.2210512960306312</v>
      </c>
      <c r="I115" s="41">
        <f>I104/I82</f>
        <v>6.9832191464877225</v>
      </c>
      <c r="J115" s="83">
        <f t="shared" si="18"/>
        <v>-3.2935945168211633E-2</v>
      </c>
      <c r="K115" s="41">
        <f>(I115-H115)</f>
        <v>-0.23783214954290877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4.3837006960556844</v>
      </c>
      <c r="F116" s="41">
        <f t="shared" si="27"/>
        <v>4.730237411948865</v>
      </c>
      <c r="G116" s="41">
        <f t="shared" si="27"/>
        <v>3.2380149441248429</v>
      </c>
      <c r="H116" s="41">
        <f t="shared" si="27"/>
        <v>4.1941023349780489</v>
      </c>
      <c r="I116" s="41">
        <f t="shared" si="27"/>
        <v>4.5504290968532901</v>
      </c>
      <c r="J116" s="83">
        <f t="shared" si="18"/>
        <v>8.4959005149574107E-2</v>
      </c>
      <c r="K116" s="41">
        <f t="shared" ref="K116:K123" si="28">(I116-H116)</f>
        <v>0.35632676187524126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6.5376715863350192</v>
      </c>
      <c r="F117" s="41">
        <f t="shared" si="27"/>
        <v>5.7535839075204915</v>
      </c>
      <c r="G117" s="41">
        <f t="shared" si="27"/>
        <v>5.9247770700636941</v>
      </c>
      <c r="H117" s="41">
        <f t="shared" si="27"/>
        <v>5.9056519105207652</v>
      </c>
      <c r="I117" s="41">
        <f t="shared" si="27"/>
        <v>5.8019606965396839</v>
      </c>
      <c r="J117" s="83">
        <f t="shared" si="18"/>
        <v>-1.7557962364215585E-2</v>
      </c>
      <c r="K117" s="41">
        <f t="shared" si="28"/>
        <v>-0.10369121398108128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4.7198294777756882</v>
      </c>
      <c r="F118" s="41">
        <f t="shared" si="27"/>
        <v>5.996162223835702</v>
      </c>
      <c r="G118" s="41">
        <f t="shared" si="27"/>
        <v>6.3434305329432998</v>
      </c>
      <c r="H118" s="41">
        <f t="shared" si="27"/>
        <v>6.2284768401251052</v>
      </c>
      <c r="I118" s="41">
        <f t="shared" si="27"/>
        <v>6.0640228295287217</v>
      </c>
      <c r="J118" s="83">
        <f t="shared" si="18"/>
        <v>-2.6403567809217376E-2</v>
      </c>
      <c r="K118" s="41">
        <f t="shared" si="28"/>
        <v>-0.16445401059638343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2.2283907238229093</v>
      </c>
      <c r="F119" s="41">
        <f t="shared" si="27"/>
        <v>2.7554066192219997</v>
      </c>
      <c r="G119" s="41">
        <f t="shared" si="27"/>
        <v>2.5603175056391514</v>
      </c>
      <c r="H119" s="41">
        <f t="shared" si="27"/>
        <v>2.6994761918854131</v>
      </c>
      <c r="I119" s="41">
        <f t="shared" si="27"/>
        <v>2.7736061926102353</v>
      </c>
      <c r="J119" s="83">
        <f t="shared" si="18"/>
        <v>2.7460883317902862E-2</v>
      </c>
      <c r="K119" s="41">
        <f t="shared" si="28"/>
        <v>7.4130000724822231E-2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6.2939819088056117</v>
      </c>
      <c r="F120" s="41">
        <f t="shared" si="27"/>
        <v>6.658822435986802</v>
      </c>
      <c r="G120" s="41">
        <f t="shared" si="27"/>
        <v>5.4087634003124494</v>
      </c>
      <c r="H120" s="41">
        <f t="shared" si="27"/>
        <v>6.0865732906059842</v>
      </c>
      <c r="I120" s="41">
        <f t="shared" si="27"/>
        <v>5.5889194305422292</v>
      </c>
      <c r="J120" s="83">
        <f t="shared" si="18"/>
        <v>-8.1762567589851232E-2</v>
      </c>
      <c r="K120" s="41">
        <f t="shared" si="28"/>
        <v>-0.497653860063755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2.0237428450431003</v>
      </c>
      <c r="F121" s="41">
        <f t="shared" si="27"/>
        <v>2.4589401162411022</v>
      </c>
      <c r="G121" s="41">
        <f t="shared" si="27"/>
        <v>2.3328637384402939</v>
      </c>
      <c r="H121" s="41">
        <f t="shared" si="27"/>
        <v>2.3599787815726119</v>
      </c>
      <c r="I121" s="41">
        <f t="shared" si="27"/>
        <v>2.1350753793262629</v>
      </c>
      <c r="J121" s="83">
        <f t="shared" si="18"/>
        <v>-9.5298908618356659E-2</v>
      </c>
      <c r="K121" s="41">
        <f t="shared" si="28"/>
        <v>-0.22490340224634897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4.3842052724715277</v>
      </c>
      <c r="F122" s="41">
        <f t="shared" si="27"/>
        <v>6.6962722385108178</v>
      </c>
      <c r="G122" s="41">
        <f t="shared" si="27"/>
        <v>6.7270628088583262</v>
      </c>
      <c r="H122" s="41">
        <f t="shared" si="27"/>
        <v>6.9479903176642859</v>
      </c>
      <c r="I122" s="41">
        <f t="shared" si="27"/>
        <v>7.0458958842230599</v>
      </c>
      <c r="J122" s="31">
        <f t="shared" si="18"/>
        <v>1.40912065334724E-2</v>
      </c>
      <c r="K122" s="41">
        <f t="shared" si="28"/>
        <v>9.7905566558774026E-2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3.5323845483589893</v>
      </c>
      <c r="F123" s="79">
        <f t="shared" si="27"/>
        <v>5.507566581068204</v>
      </c>
      <c r="G123" s="79">
        <f t="shared" si="27"/>
        <v>6.8549733025997144</v>
      </c>
      <c r="H123" s="79">
        <f t="shared" si="27"/>
        <v>6.0461500795691023</v>
      </c>
      <c r="I123" s="79">
        <f t="shared" si="27"/>
        <v>5.9810005795954142</v>
      </c>
      <c r="J123" s="74">
        <f t="shared" si="18"/>
        <v>-1.0775369303821725E-2</v>
      </c>
      <c r="K123" s="79">
        <f t="shared" si="28"/>
        <v>-6.514949997368813E-2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0.27516832309502104</v>
      </c>
      <c r="F124" s="69">
        <v>0.66625956780707296</v>
      </c>
      <c r="G124" s="69">
        <v>0.73649695669425463</v>
      </c>
      <c r="H124" s="69">
        <v>0.76712282731489323</v>
      </c>
      <c r="I124" s="69">
        <v>0.76028557161867749</v>
      </c>
      <c r="J124" s="69">
        <f t="shared" si="18"/>
        <v>-8.9128565240950142E-3</v>
      </c>
      <c r="K124" s="75">
        <f t="shared" ref="K124:K125" si="29">(I124-H124)*100</f>
        <v>-0.68372556962157383</v>
      </c>
      <c r="L124" s="69"/>
    </row>
    <row r="125" spans="2:12" x14ac:dyDescent="0.25">
      <c r="B125" s="284"/>
      <c r="C125" s="293"/>
      <c r="D125" s="15" t="s">
        <v>46</v>
      </c>
      <c r="E125" s="18">
        <v>0.31746401747108693</v>
      </c>
      <c r="F125" s="18">
        <v>0.75866325066858042</v>
      </c>
      <c r="G125" s="18">
        <v>0.79494879806389862</v>
      </c>
      <c r="H125" s="18">
        <v>0.80472483180148136</v>
      </c>
      <c r="I125" s="18">
        <v>0.79729998016793413</v>
      </c>
      <c r="J125" s="18">
        <f t="shared" si="18"/>
        <v>-9.2265720406884411E-3</v>
      </c>
      <c r="K125" s="44">
        <f t="shared" si="29"/>
        <v>-0.74248516335472248</v>
      </c>
      <c r="L125" s="18"/>
    </row>
    <row r="126" spans="2:12" x14ac:dyDescent="0.25">
      <c r="B126" s="284"/>
      <c r="C126" s="293"/>
      <c r="D126" s="19" t="s">
        <v>47</v>
      </c>
      <c r="E126" s="63">
        <v>0.18941136952707033</v>
      </c>
      <c r="F126" s="63">
        <v>0.60684885109631315</v>
      </c>
      <c r="G126" s="63">
        <v>0.687485018396778</v>
      </c>
      <c r="H126" s="63">
        <v>0.71706247198725714</v>
      </c>
      <c r="I126" s="63">
        <v>0.72623621473093236</v>
      </c>
      <c r="J126" s="63">
        <f t="shared" si="18"/>
        <v>1.2793505589898224E-2</v>
      </c>
      <c r="K126" s="46">
        <f>(I126-H126)*100</f>
        <v>0.91737427436752172</v>
      </c>
      <c r="L126" s="63"/>
    </row>
    <row r="127" spans="2:12" x14ac:dyDescent="0.25">
      <c r="B127" s="284"/>
      <c r="C127" s="293"/>
      <c r="D127" s="19" t="s">
        <v>48</v>
      </c>
      <c r="E127" s="63">
        <v>0.24838953526589103</v>
      </c>
      <c r="F127" s="63">
        <v>0.51377160668744681</v>
      </c>
      <c r="G127" s="63">
        <v>0.51894025698768054</v>
      </c>
      <c r="H127" s="63">
        <v>0.56880907970029404</v>
      </c>
      <c r="I127" s="63">
        <v>0.57376280479007358</v>
      </c>
      <c r="J127" s="63">
        <f t="shared" si="18"/>
        <v>8.7089416582268875E-3</v>
      </c>
      <c r="K127" s="46">
        <f t="shared" ref="K127:K134" si="30">(I127-H127)*100</f>
        <v>0.49537250897795371</v>
      </c>
      <c r="L127" s="63"/>
    </row>
    <row r="128" spans="2:12" x14ac:dyDescent="0.25">
      <c r="B128" s="284"/>
      <c r="C128" s="293"/>
      <c r="D128" s="19" t="s">
        <v>49</v>
      </c>
      <c r="E128" s="63">
        <v>0.15964227388201138</v>
      </c>
      <c r="F128" s="63">
        <v>0.5465328844515398</v>
      </c>
      <c r="G128" s="63">
        <v>0.69208211455392676</v>
      </c>
      <c r="H128" s="63">
        <v>0.84663971865417198</v>
      </c>
      <c r="I128" s="63">
        <v>0.662226954645041</v>
      </c>
      <c r="J128" s="63">
        <f t="shared" si="18"/>
        <v>-0.21781728395907951</v>
      </c>
      <c r="K128" s="46">
        <f t="shared" si="30"/>
        <v>-18.441276400913097</v>
      </c>
      <c r="L128" s="63"/>
    </row>
    <row r="129" spans="2:12" x14ac:dyDescent="0.25">
      <c r="B129" s="284"/>
      <c r="C129" s="293"/>
      <c r="D129" s="19" t="s">
        <v>50</v>
      </c>
      <c r="E129" s="63">
        <v>0.33446980707448559</v>
      </c>
      <c r="F129" s="63">
        <v>0.60935386615172649</v>
      </c>
      <c r="G129" s="63">
        <v>0.71209590702710301</v>
      </c>
      <c r="H129" s="63">
        <v>0.76776192633133977</v>
      </c>
      <c r="I129" s="63">
        <v>0.76955479225528456</v>
      </c>
      <c r="J129" s="63">
        <f t="shared" si="18"/>
        <v>2.3351847264838632E-3</v>
      </c>
      <c r="K129" s="46">
        <f t="shared" si="30"/>
        <v>0.17928659239447864</v>
      </c>
      <c r="L129" s="63"/>
    </row>
    <row r="130" spans="2:12" x14ac:dyDescent="0.25">
      <c r="B130" s="284"/>
      <c r="C130" s="293"/>
      <c r="D130" s="19" t="s">
        <v>51</v>
      </c>
      <c r="E130" s="63">
        <v>0.32166768107121119</v>
      </c>
      <c r="F130" s="63">
        <v>0.58159782989149456</v>
      </c>
      <c r="G130" s="63">
        <v>0.63796636216170066</v>
      </c>
      <c r="H130" s="63">
        <v>0.6363350982567022</v>
      </c>
      <c r="I130" s="63">
        <v>0.62030754997336623</v>
      </c>
      <c r="J130" s="63">
        <f t="shared" si="18"/>
        <v>-2.5187276840841988E-2</v>
      </c>
      <c r="K130" s="46">
        <f t="shared" si="30"/>
        <v>-1.6027548283335968</v>
      </c>
      <c r="L130" s="63"/>
    </row>
    <row r="131" spans="2:12" x14ac:dyDescent="0.25">
      <c r="B131" s="284"/>
      <c r="C131" s="293"/>
      <c r="D131" s="19" t="s">
        <v>52</v>
      </c>
      <c r="E131" s="63">
        <v>0.58036895972083324</v>
      </c>
      <c r="F131" s="63">
        <v>0.78821510297482833</v>
      </c>
      <c r="G131" s="63">
        <v>0.79081355371510265</v>
      </c>
      <c r="H131" s="63">
        <v>0.82721106012071322</v>
      </c>
      <c r="I131" s="63">
        <v>0.84917919107029227</v>
      </c>
      <c r="J131" s="63">
        <f t="shared" si="18"/>
        <v>2.6556863186008695E-2</v>
      </c>
      <c r="K131" s="46">
        <f t="shared" si="30"/>
        <v>2.1968130949579057</v>
      </c>
      <c r="L131" s="63"/>
    </row>
    <row r="132" spans="2:12" x14ac:dyDescent="0.25">
      <c r="B132" s="284"/>
      <c r="C132" s="293"/>
      <c r="D132" s="19" t="s">
        <v>53</v>
      </c>
      <c r="E132" s="63">
        <v>0.32454743225450267</v>
      </c>
      <c r="F132" s="63">
        <v>0.54580441057363549</v>
      </c>
      <c r="G132" s="63">
        <v>0.56318440795765257</v>
      </c>
      <c r="H132" s="63">
        <v>0.58773237222914743</v>
      </c>
      <c r="I132" s="63">
        <v>0.61904040688664097</v>
      </c>
      <c r="J132" s="63">
        <f t="shared" si="18"/>
        <v>5.3269202339065735E-2</v>
      </c>
      <c r="K132" s="46">
        <f t="shared" si="30"/>
        <v>3.1308034657493544</v>
      </c>
      <c r="L132" s="63"/>
    </row>
    <row r="133" spans="2:12" x14ac:dyDescent="0.25">
      <c r="B133" s="284"/>
      <c r="C133" s="293"/>
      <c r="D133" s="19" t="s">
        <v>54</v>
      </c>
      <c r="E133" s="63">
        <v>0.27499896829315845</v>
      </c>
      <c r="F133" s="63">
        <v>0.71742325710048371</v>
      </c>
      <c r="G133" s="63">
        <v>0.79236088176089159</v>
      </c>
      <c r="H133" s="63">
        <v>0.85078106989560121</v>
      </c>
      <c r="I133" s="63">
        <v>0.83348773454221248</v>
      </c>
      <c r="J133" s="63">
        <f t="shared" si="18"/>
        <v>-2.0326422349184137E-2</v>
      </c>
      <c r="K133" s="46">
        <f t="shared" si="30"/>
        <v>-1.7293335353388728</v>
      </c>
      <c r="L133" s="22"/>
    </row>
    <row r="134" spans="2:12" x14ac:dyDescent="0.25">
      <c r="B134" s="284"/>
      <c r="C134" s="294"/>
      <c r="D134" s="23" t="s">
        <v>55</v>
      </c>
      <c r="E134" s="63">
        <v>0.17472317897920117</v>
      </c>
      <c r="F134" s="63">
        <v>0.48620287491195902</v>
      </c>
      <c r="G134" s="63">
        <v>0.72166812060746055</v>
      </c>
      <c r="H134" s="63">
        <v>0.67557003059312359</v>
      </c>
      <c r="I134" s="63">
        <v>0.64214683366015646</v>
      </c>
      <c r="J134" s="63">
        <f t="shared" si="18"/>
        <v>-4.9474066964786623E-2</v>
      </c>
      <c r="K134" s="46">
        <f t="shared" si="30"/>
        <v>-3.3423196932967136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61738.428571428572</v>
      </c>
      <c r="F135" s="68">
        <v>122631.42857142857</v>
      </c>
      <c r="G135" s="68">
        <v>125112.42857142857</v>
      </c>
      <c r="H135" s="68">
        <v>126990.85714285714</v>
      </c>
      <c r="I135" s="68">
        <v>125168.85714285714</v>
      </c>
      <c r="J135" s="69">
        <f t="shared" si="18"/>
        <v>-1.4347489583052098E-2</v>
      </c>
      <c r="K135" s="68">
        <f t="shared" ref="K135:K136" si="31">I135-H135</f>
        <v>-1822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22136.857142857141</v>
      </c>
      <c r="F136" s="27">
        <v>44006.428571428572</v>
      </c>
      <c r="G136" s="27">
        <v>45709.428571428572</v>
      </c>
      <c r="H136" s="27">
        <v>46354</v>
      </c>
      <c r="I136" s="27">
        <v>44549.285714285717</v>
      </c>
      <c r="J136" s="36">
        <f t="shared" si="18"/>
        <v>-3.8933302103686507E-2</v>
      </c>
      <c r="K136" s="27">
        <f t="shared" si="31"/>
        <v>-1804.7142857142826</v>
      </c>
      <c r="L136" s="38">
        <f t="shared" ref="L136:L145" si="32">I136/$I$135</f>
        <v>0.35591349742405121</v>
      </c>
    </row>
    <row r="137" spans="2:12" x14ac:dyDescent="0.25">
      <c r="B137" s="284"/>
      <c r="C137" s="289"/>
      <c r="D137" s="4" t="s">
        <v>47</v>
      </c>
      <c r="E137" s="29">
        <v>17129.571428571428</v>
      </c>
      <c r="F137" s="29">
        <v>37622.857142857145</v>
      </c>
      <c r="G137" s="29">
        <v>37383.714285714283</v>
      </c>
      <c r="H137" s="29">
        <v>37637.142857142855</v>
      </c>
      <c r="I137" s="29">
        <v>37371.857142857145</v>
      </c>
      <c r="J137" s="76">
        <f>I137/H137-1</f>
        <v>-7.0485083124571801E-3</v>
      </c>
      <c r="K137" s="29">
        <f>I137-H137</f>
        <v>-265.28571428571013</v>
      </c>
      <c r="L137" s="77">
        <f t="shared" si="32"/>
        <v>0.29857152965936301</v>
      </c>
    </row>
    <row r="138" spans="2:12" x14ac:dyDescent="0.25">
      <c r="B138" s="284"/>
      <c r="C138" s="289"/>
      <c r="D138" s="4" t="s">
        <v>48</v>
      </c>
      <c r="E138" s="29">
        <v>573.42857142857144</v>
      </c>
      <c r="F138" s="29">
        <v>832</v>
      </c>
      <c r="G138" s="29">
        <v>890.71428571428567</v>
      </c>
      <c r="H138" s="29">
        <v>890.71428571428567</v>
      </c>
      <c r="I138" s="29">
        <v>915.42857142857144</v>
      </c>
      <c r="J138" s="76">
        <f t="shared" ref="J138:J145" si="33">I138/H138-1</f>
        <v>2.7746591820368982E-2</v>
      </c>
      <c r="K138" s="29">
        <f t="shared" ref="K138:K145" si="34">I138-H138</f>
        <v>24.714285714285779</v>
      </c>
      <c r="L138" s="77">
        <f t="shared" si="32"/>
        <v>7.3135490115067417E-3</v>
      </c>
    </row>
    <row r="139" spans="2:12" x14ac:dyDescent="0.25">
      <c r="B139" s="284"/>
      <c r="C139" s="289"/>
      <c r="D139" s="4" t="s">
        <v>49</v>
      </c>
      <c r="E139" s="29">
        <v>3741.1428571428573</v>
      </c>
      <c r="F139" s="29">
        <v>4562</v>
      </c>
      <c r="G139" s="29">
        <v>4439.4285714285716</v>
      </c>
      <c r="H139" s="29">
        <v>4379.7142857142853</v>
      </c>
      <c r="I139" s="29">
        <v>4616</v>
      </c>
      <c r="J139" s="76">
        <f t="shared" si="33"/>
        <v>5.3950029356122586E-2</v>
      </c>
      <c r="K139" s="29">
        <f t="shared" si="34"/>
        <v>236.28571428571468</v>
      </c>
      <c r="L139" s="77">
        <f t="shared" si="32"/>
        <v>3.6878182843290551E-2</v>
      </c>
    </row>
    <row r="140" spans="2:12" x14ac:dyDescent="0.25">
      <c r="B140" s="284"/>
      <c r="C140" s="289"/>
      <c r="D140" s="4" t="s">
        <v>50</v>
      </c>
      <c r="E140" s="29">
        <v>7405.7142857142853</v>
      </c>
      <c r="F140" s="29">
        <v>18349.571428571428</v>
      </c>
      <c r="G140" s="29">
        <v>19048.857142857141</v>
      </c>
      <c r="H140" s="29">
        <v>19982.857142857141</v>
      </c>
      <c r="I140" s="29">
        <v>19970.714285714286</v>
      </c>
      <c r="J140" s="76">
        <f t="shared" si="33"/>
        <v>-6.0766371175280387E-4</v>
      </c>
      <c r="K140" s="29">
        <f t="shared" si="34"/>
        <v>-12.142857142855064</v>
      </c>
      <c r="L140" s="77">
        <f t="shared" si="32"/>
        <v>0.15955018477896146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646.71428571428567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5.3767367966929243E-3</v>
      </c>
    </row>
    <row r="142" spans="2:12" x14ac:dyDescent="0.25">
      <c r="B142" s="284"/>
      <c r="C142" s="289"/>
      <c r="D142" s="4" t="s">
        <v>52</v>
      </c>
      <c r="E142" s="29">
        <v>2206.5714285714284</v>
      </c>
      <c r="F142" s="29">
        <v>4286.7142857142853</v>
      </c>
      <c r="G142" s="29">
        <v>4791</v>
      </c>
      <c r="H142" s="29">
        <v>4797</v>
      </c>
      <c r="I142" s="29">
        <v>4789.2857142857147</v>
      </c>
      <c r="J142" s="76">
        <f t="shared" si="33"/>
        <v>-1.6081479496112827E-3</v>
      </c>
      <c r="K142" s="29">
        <f t="shared" si="34"/>
        <v>-7.7142857142853245</v>
      </c>
      <c r="L142" s="77">
        <f t="shared" si="32"/>
        <v>3.8262598409919406E-2</v>
      </c>
    </row>
    <row r="143" spans="2:12" x14ac:dyDescent="0.25">
      <c r="B143" s="284"/>
      <c r="C143" s="289"/>
      <c r="D143" s="4" t="s">
        <v>53</v>
      </c>
      <c r="E143" s="29">
        <v>2148.2857142857142</v>
      </c>
      <c r="F143" s="29">
        <v>2602.4285714285716</v>
      </c>
      <c r="G143" s="29">
        <v>2802</v>
      </c>
      <c r="H143" s="29">
        <v>2772</v>
      </c>
      <c r="I143" s="29">
        <v>2678.4285714285716</v>
      </c>
      <c r="J143" s="76">
        <f t="shared" si="33"/>
        <v>-3.3755926613069476E-2</v>
      </c>
      <c r="K143" s="29">
        <f t="shared" si="34"/>
        <v>-93.571428571428442</v>
      </c>
      <c r="L143" s="77">
        <f t="shared" si="32"/>
        <v>2.1398522224834567E-2</v>
      </c>
    </row>
    <row r="144" spans="2:12" x14ac:dyDescent="0.25">
      <c r="B144" s="284"/>
      <c r="C144" s="289"/>
      <c r="D144" s="4" t="s">
        <v>54</v>
      </c>
      <c r="E144" s="29">
        <v>3304.5714285714284</v>
      </c>
      <c r="F144" s="29">
        <v>6412</v>
      </c>
      <c r="G144" s="29">
        <v>6313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5.1905882567777013E-2</v>
      </c>
    </row>
    <row r="145" spans="2:12" x14ac:dyDescent="0.25">
      <c r="B145" s="285"/>
      <c r="C145" s="290"/>
      <c r="D145" s="32" t="s">
        <v>55</v>
      </c>
      <c r="E145" s="73">
        <v>2627.2857142857142</v>
      </c>
      <c r="F145" s="73">
        <v>3310.7142857142858</v>
      </c>
      <c r="G145" s="73">
        <v>3071.2857142857142</v>
      </c>
      <c r="H145" s="73">
        <v>3089.4285714285716</v>
      </c>
      <c r="I145" s="73">
        <v>3107.8571428571427</v>
      </c>
      <c r="J145" s="65">
        <f t="shared" si="33"/>
        <v>5.965042078978966E-3</v>
      </c>
      <c r="K145" s="73">
        <f t="shared" si="34"/>
        <v>18.428571428571104</v>
      </c>
      <c r="L145" s="56">
        <f t="shared" si="32"/>
        <v>2.4829316283603176E-2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D014F-DE75-474B-B8AB-2F970918943E}">
  <sheetPr>
    <tabColor theme="4" tint="0.79998168889431442"/>
  </sheetPr>
  <dimension ref="A1:O290"/>
  <sheetViews>
    <sheetView showGridLines="0" topLeftCell="J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233</v>
      </c>
      <c r="E1" t="s">
        <v>233</v>
      </c>
      <c r="G1" t="s">
        <v>233</v>
      </c>
    </row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2.2460468058191019</v>
      </c>
      <c r="D9" s="190">
        <v>-0.19145623509949861</v>
      </c>
      <c r="E9" s="189">
        <v>1.9022445982798406</v>
      </c>
      <c r="F9" s="190">
        <f t="shared" ref="F9:J21" si="0">IFERROR(E9-C9,"-")</f>
        <v>-0.34380220753926127</v>
      </c>
      <c r="G9" s="189">
        <v>2.8322493991234272</v>
      </c>
      <c r="H9" s="190">
        <f t="shared" si="0"/>
        <v>0.93000480084358661</v>
      </c>
      <c r="I9" s="189">
        <v>2.5235291626074803</v>
      </c>
      <c r="J9" s="190">
        <f t="shared" si="0"/>
        <v>-0.30872023651594693</v>
      </c>
      <c r="K9" s="189">
        <v>2.6250052373570201</v>
      </c>
      <c r="L9" s="190">
        <f t="shared" ref="L9:L21" si="1">IFERROR(K9-I9,"-")</f>
        <v>0.10147607474953979</v>
      </c>
      <c r="M9" s="189">
        <v>2.3200146329566702</v>
      </c>
      <c r="N9" s="190">
        <f t="shared" ref="N9:N15" si="2">IFERROR(M9-K9,"-")</f>
        <v>-0.30499060440034986</v>
      </c>
    </row>
    <row r="10" spans="1:15" x14ac:dyDescent="0.25">
      <c r="A10" s="1" t="s">
        <v>74</v>
      </c>
      <c r="B10" s="119" t="s">
        <v>75</v>
      </c>
      <c r="C10" s="189">
        <v>2.2190549563430921</v>
      </c>
      <c r="D10" s="190">
        <v>-4.0345875039200507E-2</v>
      </c>
      <c r="E10" s="189">
        <v>1.8830991170252456</v>
      </c>
      <c r="F10" s="190">
        <f t="shared" si="0"/>
        <v>-0.33595583931784656</v>
      </c>
      <c r="G10" s="189">
        <v>2.4567090685268771</v>
      </c>
      <c r="H10" s="190">
        <f t="shared" si="0"/>
        <v>0.57360995150163152</v>
      </c>
      <c r="I10" s="189">
        <v>2.2917233809001099</v>
      </c>
      <c r="J10" s="190">
        <f t="shared" si="0"/>
        <v>-0.16498568762676724</v>
      </c>
      <c r="K10" s="189">
        <v>2.4732375690607733</v>
      </c>
      <c r="L10" s="190">
        <f t="shared" si="1"/>
        <v>0.18151418816066345</v>
      </c>
      <c r="M10" s="189">
        <v>2.1117708416914067</v>
      </c>
      <c r="N10" s="190">
        <f t="shared" si="2"/>
        <v>-0.36146672736936658</v>
      </c>
    </row>
    <row r="11" spans="1:15" x14ac:dyDescent="0.25">
      <c r="A11" s="1" t="s">
        <v>76</v>
      </c>
      <c r="B11" s="119" t="s">
        <v>77</v>
      </c>
      <c r="C11" s="189">
        <v>2.2663384064458372</v>
      </c>
      <c r="D11" s="190">
        <v>-2.2689676301075323E-3</v>
      </c>
      <c r="E11" s="189">
        <v>2.1653413498836307</v>
      </c>
      <c r="F11" s="190">
        <f t="shared" si="0"/>
        <v>-0.10099705656220648</v>
      </c>
      <c r="G11" s="189">
        <v>2.3488082178119076</v>
      </c>
      <c r="H11" s="190">
        <f t="shared" si="0"/>
        <v>0.18346686792827693</v>
      </c>
      <c r="I11" s="189">
        <v>2.3180265353142131</v>
      </c>
      <c r="J11" s="190">
        <f t="shared" si="0"/>
        <v>-3.0781682497694529E-2</v>
      </c>
      <c r="K11" s="189">
        <v>2.5529145444255801</v>
      </c>
      <c r="L11" s="190">
        <f t="shared" si="1"/>
        <v>0.23488800911136698</v>
      </c>
      <c r="M11" s="189">
        <v>2.1110739128817468</v>
      </c>
      <c r="N11" s="190">
        <f t="shared" si="2"/>
        <v>-0.44184063154383324</v>
      </c>
    </row>
    <row r="12" spans="1:15" x14ac:dyDescent="0.25">
      <c r="A12" s="1" t="s">
        <v>78</v>
      </c>
      <c r="B12" s="119" t="s">
        <v>79</v>
      </c>
      <c r="C12" s="189" t="s">
        <v>233</v>
      </c>
      <c r="D12" s="190" t="s">
        <v>233</v>
      </c>
      <c r="E12" s="189">
        <v>2.0378243201000314</v>
      </c>
      <c r="F12" s="190" t="str">
        <f t="shared" si="0"/>
        <v>-</v>
      </c>
      <c r="G12" s="189">
        <v>2.5104382929642446</v>
      </c>
      <c r="H12" s="190">
        <f t="shared" si="0"/>
        <v>0.47261397286421314</v>
      </c>
      <c r="I12" s="189">
        <v>2.2301869061292678</v>
      </c>
      <c r="J12" s="190">
        <f t="shared" si="0"/>
        <v>-0.28025138683497675</v>
      </c>
      <c r="K12" s="189">
        <v>2.4243523043775292</v>
      </c>
      <c r="L12" s="190">
        <f t="shared" si="1"/>
        <v>0.1941653982482614</v>
      </c>
      <c r="M12" s="189">
        <v>2.2593373927218678</v>
      </c>
      <c r="N12" s="190">
        <f t="shared" si="2"/>
        <v>-0.1650149116556614</v>
      </c>
    </row>
    <row r="13" spans="1:15" x14ac:dyDescent="0.25">
      <c r="A13" s="1" t="s">
        <v>80</v>
      </c>
      <c r="B13" s="119" t="s">
        <v>81</v>
      </c>
      <c r="C13" s="189" t="s">
        <v>233</v>
      </c>
      <c r="D13" s="190" t="s">
        <v>233</v>
      </c>
      <c r="E13" s="189">
        <v>1.9151056197688323</v>
      </c>
      <c r="F13" s="190" t="str">
        <f t="shared" si="0"/>
        <v>-</v>
      </c>
      <c r="G13" s="189">
        <v>2.4632700120786208</v>
      </c>
      <c r="H13" s="190">
        <f t="shared" si="0"/>
        <v>0.54816439230978853</v>
      </c>
      <c r="I13" s="189">
        <v>2.3830322688887646</v>
      </c>
      <c r="J13" s="190">
        <f t="shared" si="0"/>
        <v>-8.0237743189856214E-2</v>
      </c>
      <c r="K13" s="189">
        <v>2.197144331670394</v>
      </c>
      <c r="L13" s="190">
        <f t="shared" si="1"/>
        <v>-0.1858879372183706</v>
      </c>
      <c r="M13" s="189">
        <v>2.0151193633952253</v>
      </c>
      <c r="N13" s="190">
        <f t="shared" si="2"/>
        <v>-0.18202496827516867</v>
      </c>
    </row>
    <row r="14" spans="1:15" x14ac:dyDescent="0.25">
      <c r="A14" s="1" t="s">
        <v>82</v>
      </c>
      <c r="B14" s="119" t="s">
        <v>83</v>
      </c>
      <c r="C14" s="189" t="s">
        <v>233</v>
      </c>
      <c r="D14" s="190" t="s">
        <v>233</v>
      </c>
      <c r="E14" s="189">
        <v>1.9788051104054354</v>
      </c>
      <c r="F14" s="190" t="str">
        <f t="shared" si="0"/>
        <v>-</v>
      </c>
      <c r="G14" s="189">
        <v>2.2983870967741935</v>
      </c>
      <c r="H14" s="190">
        <f t="shared" si="0"/>
        <v>0.31958198636875812</v>
      </c>
      <c r="I14" s="189">
        <v>2.1486403825835509</v>
      </c>
      <c r="J14" s="190">
        <f t="shared" si="0"/>
        <v>-0.14974671419064256</v>
      </c>
      <c r="K14" s="189">
        <v>2.0572924688125673</v>
      </c>
      <c r="L14" s="190">
        <f t="shared" si="1"/>
        <v>-9.1347913770983613E-2</v>
      </c>
      <c r="M14" s="189">
        <v>2.0359794950414409</v>
      </c>
      <c r="N14" s="190">
        <f t="shared" si="2"/>
        <v>-2.1312973771126398E-2</v>
      </c>
    </row>
    <row r="15" spans="1:15" x14ac:dyDescent="0.25">
      <c r="A15" s="1" t="s">
        <v>84</v>
      </c>
      <c r="B15" s="119" t="s">
        <v>85</v>
      </c>
      <c r="C15" s="189" t="s">
        <v>233</v>
      </c>
      <c r="D15" s="190" t="s">
        <v>233</v>
      </c>
      <c r="E15" s="189">
        <v>2.1686345325739684</v>
      </c>
      <c r="F15" s="190" t="str">
        <f t="shared" si="0"/>
        <v>-</v>
      </c>
      <c r="G15" s="189">
        <v>2.3937399767737655</v>
      </c>
      <c r="H15" s="190">
        <f t="shared" si="0"/>
        <v>0.22510544419979706</v>
      </c>
      <c r="I15" s="189">
        <v>2.4037477691850091</v>
      </c>
      <c r="J15" s="190">
        <f t="shared" si="0"/>
        <v>1.000779241124361E-2</v>
      </c>
      <c r="K15" s="189">
        <v>2.0914386094674557</v>
      </c>
      <c r="L15" s="190">
        <f t="shared" si="1"/>
        <v>-0.31230915971755335</v>
      </c>
      <c r="M15" s="189">
        <v>2.0875884890880911</v>
      </c>
      <c r="N15" s="190">
        <f t="shared" si="2"/>
        <v>-3.8501203793646077E-3</v>
      </c>
    </row>
    <row r="16" spans="1:15" x14ac:dyDescent="0.25">
      <c r="A16" s="1" t="s">
        <v>86</v>
      </c>
      <c r="B16" s="119" t="s">
        <v>87</v>
      </c>
      <c r="C16" s="189">
        <v>2.2469008264462809</v>
      </c>
      <c r="D16" s="190">
        <v>-0.55988522444910105</v>
      </c>
      <c r="E16" s="189">
        <v>2.5961220825852784</v>
      </c>
      <c r="F16" s="190">
        <f t="shared" si="0"/>
        <v>0.34922125613899757</v>
      </c>
      <c r="G16" s="189">
        <v>2.6865335051546393</v>
      </c>
      <c r="H16" s="190">
        <f t="shared" si="0"/>
        <v>9.0411422569360855E-2</v>
      </c>
      <c r="I16" s="189">
        <v>2.8928833455612621</v>
      </c>
      <c r="J16" s="190">
        <f t="shared" si="0"/>
        <v>0.20634984040662285</v>
      </c>
      <c r="K16" s="189">
        <v>2.8021182816919938</v>
      </c>
      <c r="L16" s="190">
        <f t="shared" si="1"/>
        <v>-9.0765063869268303E-2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1.9535228344335174</v>
      </c>
      <c r="D17" s="190">
        <v>-0.3270549544609298</v>
      </c>
      <c r="E17" s="189">
        <v>2.197656771687003</v>
      </c>
      <c r="F17" s="190">
        <f t="shared" si="0"/>
        <v>0.24413393725348564</v>
      </c>
      <c r="G17" s="189">
        <v>2.1155368505436143</v>
      </c>
      <c r="H17" s="190">
        <f t="shared" si="0"/>
        <v>-8.211992114338873E-2</v>
      </c>
      <c r="I17" s="189">
        <v>2.5199899579489111</v>
      </c>
      <c r="J17" s="190">
        <f t="shared" si="0"/>
        <v>0.40445310740529683</v>
      </c>
      <c r="K17" s="189">
        <v>2.2043213975583593</v>
      </c>
      <c r="L17" s="190">
        <f t="shared" si="1"/>
        <v>-0.3156685603905518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1.8614755861475587</v>
      </c>
      <c r="D18" s="190">
        <v>-0.28640683608299233</v>
      </c>
      <c r="E18" s="189">
        <v>2.1695147304903402</v>
      </c>
      <c r="F18" s="190">
        <f t="shared" si="0"/>
        <v>0.30803914434278146</v>
      </c>
      <c r="G18" s="189">
        <v>2.1997993799015139</v>
      </c>
      <c r="H18" s="190">
        <f t="shared" si="0"/>
        <v>3.0284649411173703E-2</v>
      </c>
      <c r="I18" s="189">
        <v>2.3996983408748114</v>
      </c>
      <c r="J18" s="190">
        <f t="shared" si="0"/>
        <v>0.19989896097329751</v>
      </c>
      <c r="K18" s="189">
        <v>2.2301287686818019</v>
      </c>
      <c r="L18" s="190">
        <f t="shared" si="1"/>
        <v>-0.1695695721930095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1.8271224086870681</v>
      </c>
      <c r="D19" s="190">
        <v>-0.37006458693202338</v>
      </c>
      <c r="E19" s="189">
        <v>2.1612137203166228</v>
      </c>
      <c r="F19" s="190">
        <f t="shared" si="0"/>
        <v>0.33409131162955474</v>
      </c>
      <c r="G19" s="189">
        <v>2.2195556611619343</v>
      </c>
      <c r="H19" s="190">
        <f t="shared" si="0"/>
        <v>5.8341940845311413E-2</v>
      </c>
      <c r="I19" s="189">
        <v>2.3657835805129506</v>
      </c>
      <c r="J19" s="190">
        <f t="shared" si="0"/>
        <v>0.14622791935101631</v>
      </c>
      <c r="K19" s="189">
        <v>2.1195535180386686</v>
      </c>
      <c r="L19" s="190">
        <f t="shared" si="1"/>
        <v>-0.24623006247428192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1.945705257110026</v>
      </c>
      <c r="D20" s="190">
        <v>-0.39368202004908115</v>
      </c>
      <c r="E20" s="189">
        <v>2.5686888669084516</v>
      </c>
      <c r="F20" s="190">
        <f t="shared" si="0"/>
        <v>0.6229836097984256</v>
      </c>
      <c r="G20" s="189">
        <v>2.2557062382641351</v>
      </c>
      <c r="H20" s="190">
        <f t="shared" si="0"/>
        <v>-0.31298262864431647</v>
      </c>
      <c r="I20" s="189">
        <v>2.5818146474218788</v>
      </c>
      <c r="J20" s="190">
        <f t="shared" si="0"/>
        <v>0.32610840915774375</v>
      </c>
      <c r="K20" s="189">
        <v>2.241869341020748</v>
      </c>
      <c r="L20" s="190">
        <f t="shared" si="1"/>
        <v>-0.33994530640113085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2.0931353607171839</v>
      </c>
      <c r="D21" s="192">
        <v>-0.19090610651508255</v>
      </c>
      <c r="E21" s="191">
        <v>2.1866149593931499</v>
      </c>
      <c r="F21" s="192">
        <f t="shared" si="0"/>
        <v>9.3479598675966002E-2</v>
      </c>
      <c r="G21" s="191">
        <v>2.3720011696365835</v>
      </c>
      <c r="H21" s="192">
        <f t="shared" si="0"/>
        <v>0.1853862102434336</v>
      </c>
      <c r="I21" s="191">
        <v>2.410875374829053</v>
      </c>
      <c r="J21" s="192">
        <f t="shared" si="0"/>
        <v>3.8874205192469535E-2</v>
      </c>
      <c r="K21" s="191">
        <v>2.328977841201255</v>
      </c>
      <c r="L21" s="192">
        <f t="shared" si="1"/>
        <v>-8.1897533627798058E-2</v>
      </c>
      <c r="M21" s="191">
        <v>2.1350753793262629</v>
      </c>
      <c r="N21" s="192">
        <v>-0.22490340224634897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1.8484012667279599</v>
      </c>
      <c r="D31" s="190">
        <v>-0.20583153750484429</v>
      </c>
      <c r="E31" s="189">
        <v>1.7809853733641263</v>
      </c>
      <c r="F31" s="190">
        <f t="shared" ref="F31:J43" si="3">IFERROR(E31-C31,"-")</f>
        <v>-6.7415893363833579E-2</v>
      </c>
      <c r="G31" s="189">
        <v>2.2843450479233227</v>
      </c>
      <c r="H31" s="190">
        <f t="shared" si="3"/>
        <v>0.50335967455919639</v>
      </c>
      <c r="I31" s="189">
        <v>2.0700344431687716</v>
      </c>
      <c r="J31" s="190">
        <f t="shared" si="3"/>
        <v>-0.2143106047545511</v>
      </c>
      <c r="K31" s="189">
        <v>2.1160504201680674</v>
      </c>
      <c r="L31" s="190">
        <f t="shared" ref="L31:N43" si="4">IFERROR(K31-I31,"-")</f>
        <v>4.6015976999295827E-2</v>
      </c>
      <c r="M31" s="189">
        <v>1.9402484055052032</v>
      </c>
      <c r="N31" s="190">
        <f t="shared" si="4"/>
        <v>-0.17580201466286427</v>
      </c>
    </row>
    <row r="32" spans="1:15" x14ac:dyDescent="0.25">
      <c r="B32" s="119" t="s">
        <v>75</v>
      </c>
      <c r="C32" s="189">
        <v>1.9137733377006223</v>
      </c>
      <c r="D32" s="190">
        <v>4.2783030915372056E-2</v>
      </c>
      <c r="E32" s="189">
        <v>1.8504636022884198</v>
      </c>
      <c r="F32" s="190">
        <f t="shared" si="3"/>
        <v>-6.3309735412202528E-2</v>
      </c>
      <c r="G32" s="189">
        <v>2.0040022234574764</v>
      </c>
      <c r="H32" s="190">
        <f t="shared" si="3"/>
        <v>0.15353862116905659</v>
      </c>
      <c r="I32" s="189">
        <v>1.9573781345692296</v>
      </c>
      <c r="J32" s="190">
        <f t="shared" si="3"/>
        <v>-4.6624088888246762E-2</v>
      </c>
      <c r="K32" s="189">
        <v>2.0574074074074074</v>
      </c>
      <c r="L32" s="190">
        <f t="shared" si="4"/>
        <v>0.10002927283817775</v>
      </c>
      <c r="M32" s="189">
        <v>1.7700534759358288</v>
      </c>
      <c r="N32" s="190">
        <f t="shared" si="4"/>
        <v>-0.28735393147157851</v>
      </c>
    </row>
    <row r="33" spans="2:15" x14ac:dyDescent="0.25">
      <c r="B33" s="119" t="s">
        <v>77</v>
      </c>
      <c r="C33" s="189">
        <v>1.9234662887224134</v>
      </c>
      <c r="D33" s="190">
        <v>1.6750225266538132E-2</v>
      </c>
      <c r="E33" s="189">
        <v>1.9914114406093015</v>
      </c>
      <c r="F33" s="190">
        <f t="shared" si="3"/>
        <v>6.79451518868881E-2</v>
      </c>
      <c r="G33" s="189">
        <v>1.9201727861771059</v>
      </c>
      <c r="H33" s="190">
        <f t="shared" si="3"/>
        <v>-7.123865443219568E-2</v>
      </c>
      <c r="I33" s="189">
        <v>1.9600780234070221</v>
      </c>
      <c r="J33" s="190">
        <f t="shared" si="3"/>
        <v>3.9905237229916235E-2</v>
      </c>
      <c r="K33" s="189">
        <v>2.0040615480746702</v>
      </c>
      <c r="L33" s="190">
        <f t="shared" si="4"/>
        <v>4.39835246676481E-2</v>
      </c>
      <c r="M33" s="189">
        <v>1.9781357882623705</v>
      </c>
      <c r="N33" s="190">
        <f t="shared" si="4"/>
        <v>-2.592575981229972E-2</v>
      </c>
    </row>
    <row r="34" spans="2:15" x14ac:dyDescent="0.25">
      <c r="B34" s="119" t="s">
        <v>79</v>
      </c>
      <c r="C34" s="189" t="s">
        <v>233</v>
      </c>
      <c r="D34" s="190" t="s">
        <v>233</v>
      </c>
      <c r="E34" s="189">
        <v>1.8530402695331301</v>
      </c>
      <c r="F34" s="190" t="str">
        <f>IFERROR(E34-C34,"-")</f>
        <v>-</v>
      </c>
      <c r="G34" s="189">
        <v>2.0611977950107447</v>
      </c>
      <c r="H34" s="190">
        <f>IFERROR(G34-E34,"-")</f>
        <v>0.20815752547761468</v>
      </c>
      <c r="I34" s="189">
        <v>2.0468622656886715</v>
      </c>
      <c r="J34" s="190">
        <f>IFERROR(I34-G34,"-")</f>
        <v>-1.433552932207327E-2</v>
      </c>
      <c r="K34" s="189">
        <v>1.924949290060852</v>
      </c>
      <c r="L34" s="190">
        <f>IFERROR(K34-I34,"-")</f>
        <v>-0.12191297562781944</v>
      </c>
      <c r="M34" s="189">
        <v>2.0816009928637915</v>
      </c>
      <c r="N34" s="190">
        <f t="shared" si="4"/>
        <v>0.1566517028029395</v>
      </c>
    </row>
    <row r="35" spans="2:15" x14ac:dyDescent="0.25">
      <c r="B35" s="119" t="s">
        <v>81</v>
      </c>
      <c r="C35" s="189" t="s">
        <v>233</v>
      </c>
      <c r="D35" s="190" t="s">
        <v>233</v>
      </c>
      <c r="E35" s="189">
        <v>1.7722600762212726</v>
      </c>
      <c r="F35" s="190" t="str">
        <f t="shared" si="3"/>
        <v>-</v>
      </c>
      <c r="G35" s="189">
        <v>2.0660325446112728</v>
      </c>
      <c r="H35" s="190">
        <f t="shared" si="3"/>
        <v>0.29377246839000026</v>
      </c>
      <c r="I35" s="189">
        <v>2.1347812925684879</v>
      </c>
      <c r="J35" s="190">
        <f t="shared" si="3"/>
        <v>6.8748747957215084E-2</v>
      </c>
      <c r="K35" s="189">
        <v>1.9562742152289081</v>
      </c>
      <c r="L35" s="190">
        <f t="shared" si="4"/>
        <v>-0.17850707733957982</v>
      </c>
      <c r="M35" s="189">
        <v>1.7977128187175448</v>
      </c>
      <c r="N35" s="190">
        <f t="shared" si="4"/>
        <v>-0.15856139651136325</v>
      </c>
    </row>
    <row r="36" spans="2:15" x14ac:dyDescent="0.25">
      <c r="B36" s="119" t="s">
        <v>83</v>
      </c>
      <c r="C36" s="189" t="s">
        <v>233</v>
      </c>
      <c r="D36" s="190" t="s">
        <v>233</v>
      </c>
      <c r="E36" s="189">
        <v>1.8588270858524789</v>
      </c>
      <c r="F36" s="190" t="str">
        <f t="shared" si="3"/>
        <v>-</v>
      </c>
      <c r="G36" s="189">
        <v>1.9585784511241842</v>
      </c>
      <c r="H36" s="190">
        <f t="shared" si="3"/>
        <v>9.975136527170525E-2</v>
      </c>
      <c r="I36" s="189">
        <v>1.9800244910454614</v>
      </c>
      <c r="J36" s="190">
        <f t="shared" si="3"/>
        <v>2.1446039921277249E-2</v>
      </c>
      <c r="K36" s="189">
        <v>1.8968067226890757</v>
      </c>
      <c r="L36" s="190">
        <f t="shared" si="4"/>
        <v>-8.3217768356385724E-2</v>
      </c>
      <c r="M36" s="189">
        <v>1.8684021113243763</v>
      </c>
      <c r="N36" s="190">
        <f t="shared" si="4"/>
        <v>-2.8404611364699406E-2</v>
      </c>
    </row>
    <row r="37" spans="2:15" x14ac:dyDescent="0.25">
      <c r="B37" s="119" t="s">
        <v>85</v>
      </c>
      <c r="C37" s="189" t="s">
        <v>233</v>
      </c>
      <c r="D37" s="190" t="s">
        <v>233</v>
      </c>
      <c r="E37" s="189">
        <v>2.069601128122482</v>
      </c>
      <c r="F37" s="190" t="str">
        <f t="shared" si="3"/>
        <v>-</v>
      </c>
      <c r="G37" s="189">
        <v>2.0426347305389223</v>
      </c>
      <c r="H37" s="190">
        <f t="shared" si="3"/>
        <v>-2.6966397583559676E-2</v>
      </c>
      <c r="I37" s="189">
        <v>2.1384838407094739</v>
      </c>
      <c r="J37" s="190">
        <f t="shared" si="3"/>
        <v>9.5849110170551644E-2</v>
      </c>
      <c r="K37" s="189">
        <v>1.8462907283549119</v>
      </c>
      <c r="L37" s="190">
        <f t="shared" si="4"/>
        <v>-0.29219311235456202</v>
      </c>
      <c r="M37" s="189">
        <v>1.8151767267854151</v>
      </c>
      <c r="N37" s="190">
        <f t="shared" si="4"/>
        <v>-3.1114001569496841E-2</v>
      </c>
    </row>
    <row r="38" spans="2:15" x14ac:dyDescent="0.25">
      <c r="B38" s="119" t="s">
        <v>87</v>
      </c>
      <c r="C38" s="189">
        <v>2.3027194656488548</v>
      </c>
      <c r="D38" s="190">
        <v>-0.13846425814892571</v>
      </c>
      <c r="E38" s="189">
        <v>2.4015242242787154</v>
      </c>
      <c r="F38" s="190">
        <f t="shared" si="3"/>
        <v>9.8804758629860601E-2</v>
      </c>
      <c r="G38" s="189">
        <v>2.3593785183517224</v>
      </c>
      <c r="H38" s="190">
        <f t="shared" si="3"/>
        <v>-4.214570592699296E-2</v>
      </c>
      <c r="I38" s="189">
        <v>2.5128088868737248</v>
      </c>
      <c r="J38" s="190">
        <f t="shared" si="3"/>
        <v>0.15343036852200242</v>
      </c>
      <c r="K38" s="189">
        <v>2.3323659034719983</v>
      </c>
      <c r="L38" s="190">
        <f t="shared" si="4"/>
        <v>-0.18044298340172649</v>
      </c>
      <c r="M38" s="189"/>
      <c r="N38" s="190"/>
    </row>
    <row r="39" spans="2:15" x14ac:dyDescent="0.25">
      <c r="B39" s="119" t="s">
        <v>89</v>
      </c>
      <c r="C39" s="189">
        <v>1.9130434782608696</v>
      </c>
      <c r="D39" s="190">
        <v>-4.0076470009418053E-2</v>
      </c>
      <c r="E39" s="189">
        <v>2.0380204100063217</v>
      </c>
      <c r="F39" s="190">
        <f t="shared" si="3"/>
        <v>0.1249769317454521</v>
      </c>
      <c r="G39" s="189">
        <v>1.9090131425460766</v>
      </c>
      <c r="H39" s="190">
        <f t="shared" si="3"/>
        <v>-0.12900726746024516</v>
      </c>
      <c r="I39" s="189">
        <v>2.0412908930150309</v>
      </c>
      <c r="J39" s="190">
        <f t="shared" si="3"/>
        <v>0.13227775046895429</v>
      </c>
      <c r="K39" s="189">
        <v>1.8926924689115552</v>
      </c>
      <c r="L39" s="190">
        <f t="shared" si="4"/>
        <v>-0.14859842410347568</v>
      </c>
      <c r="M39" s="189"/>
      <c r="N39" s="190"/>
    </row>
    <row r="40" spans="2:15" x14ac:dyDescent="0.25">
      <c r="B40" s="119" t="s">
        <v>91</v>
      </c>
      <c r="C40" s="189">
        <v>1.8103602262578149</v>
      </c>
      <c r="D40" s="190">
        <v>-5.3859957228423738E-2</v>
      </c>
      <c r="E40" s="189">
        <v>1.8995412118335706</v>
      </c>
      <c r="F40" s="190">
        <f t="shared" si="3"/>
        <v>8.9180985575755711E-2</v>
      </c>
      <c r="G40" s="189">
        <v>1.9914913013750666</v>
      </c>
      <c r="H40" s="190">
        <f t="shared" si="3"/>
        <v>9.1950089541495972E-2</v>
      </c>
      <c r="I40" s="189">
        <v>2.0386764073914914</v>
      </c>
      <c r="J40" s="190">
        <f t="shared" si="3"/>
        <v>4.7185106016424783E-2</v>
      </c>
      <c r="K40" s="189">
        <v>1.9117393011385944</v>
      </c>
      <c r="L40" s="190">
        <f t="shared" si="4"/>
        <v>-0.126937106252897</v>
      </c>
      <c r="M40" s="189"/>
      <c r="N40" s="190"/>
    </row>
    <row r="41" spans="2:15" x14ac:dyDescent="0.25">
      <c r="B41" s="119" t="s">
        <v>93</v>
      </c>
      <c r="C41" s="189">
        <v>1.7299377061194576</v>
      </c>
      <c r="D41" s="190">
        <v>-0.19597530704187771</v>
      </c>
      <c r="E41" s="189">
        <v>1.8358096953324328</v>
      </c>
      <c r="F41" s="190">
        <f t="shared" si="3"/>
        <v>0.10587198921297514</v>
      </c>
      <c r="G41" s="189">
        <v>1.8761151809675782</v>
      </c>
      <c r="H41" s="190">
        <f t="shared" si="3"/>
        <v>4.0305485635145466E-2</v>
      </c>
      <c r="I41" s="189">
        <v>1.9529025191675795</v>
      </c>
      <c r="J41" s="190">
        <f t="shared" si="3"/>
        <v>7.6787338200001276E-2</v>
      </c>
      <c r="K41" s="189">
        <v>1.9577701566807881</v>
      </c>
      <c r="L41" s="190">
        <f t="shared" si="4"/>
        <v>4.8676375132086225E-3</v>
      </c>
      <c r="M41" s="189"/>
      <c r="N41" s="190"/>
    </row>
    <row r="42" spans="2:15" x14ac:dyDescent="0.25">
      <c r="B42" s="119" t="s">
        <v>95</v>
      </c>
      <c r="C42" s="189">
        <v>1.7903041390349874</v>
      </c>
      <c r="D42" s="190">
        <v>-0.21213369616735278</v>
      </c>
      <c r="E42" s="189">
        <v>2.1891476048825522</v>
      </c>
      <c r="F42" s="190">
        <f t="shared" si="3"/>
        <v>0.3988434658475648</v>
      </c>
      <c r="G42" s="189">
        <v>1.9508135403029736</v>
      </c>
      <c r="H42" s="190">
        <f t="shared" si="3"/>
        <v>-0.23833406457957862</v>
      </c>
      <c r="I42" s="189">
        <v>2.1226911666188153</v>
      </c>
      <c r="J42" s="190">
        <f t="shared" si="3"/>
        <v>0.17187762631584169</v>
      </c>
      <c r="K42" s="189">
        <v>1.910672057365169</v>
      </c>
      <c r="L42" s="190">
        <f t="shared" si="4"/>
        <v>-0.21201910925364631</v>
      </c>
      <c r="M42" s="189"/>
      <c r="N42" s="190"/>
    </row>
    <row r="43" spans="2:15" ht="15.75" x14ac:dyDescent="0.25">
      <c r="B43" s="122" t="s">
        <v>32</v>
      </c>
      <c r="C43" s="191">
        <v>1.8931315067158241</v>
      </c>
      <c r="D43" s="192">
        <v>-6.6283185897916264E-2</v>
      </c>
      <c r="E43" s="191">
        <v>1.9762521878018688</v>
      </c>
      <c r="F43" s="192">
        <f t="shared" si="3"/>
        <v>8.3120681086044756E-2</v>
      </c>
      <c r="G43" s="191">
        <v>2.016102486544193</v>
      </c>
      <c r="H43" s="192">
        <f t="shared" si="3"/>
        <v>3.9850298742324153E-2</v>
      </c>
      <c r="I43" s="191">
        <v>2.0648091238134261</v>
      </c>
      <c r="J43" s="192">
        <f t="shared" si="3"/>
        <v>4.8706637269233077E-2</v>
      </c>
      <c r="K43" s="191">
        <v>1.9697699372788473</v>
      </c>
      <c r="L43" s="192">
        <f t="shared" si="4"/>
        <v>-9.5039186534578768E-2</v>
      </c>
      <c r="M43" s="191">
        <v>1.8857470132722418</v>
      </c>
      <c r="N43" s="192">
        <v>-7.7758852243728471E-2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1.9997893406361913</v>
      </c>
      <c r="D53" s="190">
        <v>-0.18603643451673002</v>
      </c>
      <c r="E53" s="189">
        <v>2.0686968838526911</v>
      </c>
      <c r="F53" s="190">
        <f t="shared" ref="F53:J65" si="5">IFERROR(E53-C53,"-")</f>
        <v>6.8907543216499834E-2</v>
      </c>
      <c r="G53" s="189">
        <v>2.4309420474853205</v>
      </c>
      <c r="H53" s="190">
        <f t="shared" si="5"/>
        <v>0.36224516363262937</v>
      </c>
      <c r="I53" s="189">
        <v>2.1622018348623855</v>
      </c>
      <c r="J53" s="190">
        <f t="shared" si="5"/>
        <v>-0.26874021262293502</v>
      </c>
      <c r="K53" s="189">
        <v>2.2942804428044279</v>
      </c>
      <c r="L53" s="190">
        <f t="shared" ref="L53:N65" si="6">IFERROR(K53-I53,"-")</f>
        <v>0.1320786079420424</v>
      </c>
      <c r="M53" s="189">
        <v>2.1155871886120998</v>
      </c>
      <c r="N53" s="190">
        <f t="shared" si="6"/>
        <v>-0.17869325419232807</v>
      </c>
    </row>
    <row r="54" spans="1:15" x14ac:dyDescent="0.25">
      <c r="A54" s="1">
        <v>2</v>
      </c>
      <c r="B54" s="119" t="s">
        <v>75</v>
      </c>
      <c r="C54" s="189">
        <v>2.134935304990758</v>
      </c>
      <c r="D54" s="190">
        <v>9.4520028757906882E-2</v>
      </c>
      <c r="E54" s="189">
        <v>2.3219334245326038</v>
      </c>
      <c r="F54" s="190">
        <f t="shared" si="5"/>
        <v>0.18699811954184575</v>
      </c>
      <c r="G54" s="189">
        <v>2.1549719326383321</v>
      </c>
      <c r="H54" s="190">
        <f t="shared" si="5"/>
        <v>-0.16696149189427167</v>
      </c>
      <c r="I54" s="189">
        <v>2.155624515128006</v>
      </c>
      <c r="J54" s="190">
        <f t="shared" si="5"/>
        <v>6.5258248967392518E-4</v>
      </c>
      <c r="K54" s="189">
        <v>2.2830518345952244</v>
      </c>
      <c r="L54" s="190">
        <f t="shared" si="6"/>
        <v>0.12742731946721841</v>
      </c>
      <c r="M54" s="189">
        <v>1.9233066377087009</v>
      </c>
      <c r="N54" s="190">
        <f t="shared" si="6"/>
        <v>-0.35974519688652351</v>
      </c>
    </row>
    <row r="55" spans="1:15" x14ac:dyDescent="0.25">
      <c r="A55" s="1">
        <v>3</v>
      </c>
      <c r="B55" s="119" t="s">
        <v>77</v>
      </c>
      <c r="C55" s="189">
        <v>2.0949742777997624</v>
      </c>
      <c r="D55" s="190">
        <v>4.999040409410993E-2</v>
      </c>
      <c r="E55" s="189">
        <v>2.195773081201335</v>
      </c>
      <c r="F55" s="190">
        <f t="shared" si="5"/>
        <v>0.10079880340157255</v>
      </c>
      <c r="G55" s="189">
        <v>1.9960493046776233</v>
      </c>
      <c r="H55" s="190">
        <f t="shared" si="5"/>
        <v>-0.19972377652371165</v>
      </c>
      <c r="I55" s="189">
        <v>2.0558081382132305</v>
      </c>
      <c r="J55" s="190">
        <f t="shared" si="5"/>
        <v>5.9758833535607181E-2</v>
      </c>
      <c r="K55" s="189">
        <v>2.1673225477335665</v>
      </c>
      <c r="L55" s="190">
        <f t="shared" si="6"/>
        <v>0.11151440952033598</v>
      </c>
      <c r="M55" s="189">
        <v>2.2431515783981215</v>
      </c>
      <c r="N55" s="190">
        <f t="shared" si="6"/>
        <v>7.5829030664555042E-2</v>
      </c>
    </row>
    <row r="56" spans="1:15" x14ac:dyDescent="0.25">
      <c r="A56" s="1">
        <v>4</v>
      </c>
      <c r="B56" s="119" t="s">
        <v>79</v>
      </c>
      <c r="C56" s="189" t="s">
        <v>233</v>
      </c>
      <c r="D56" s="190" t="s">
        <v>233</v>
      </c>
      <c r="E56" s="189">
        <v>2.0240278216882706</v>
      </c>
      <c r="F56" s="190" t="str">
        <f>IFERROR(E56-C56,"-")</f>
        <v>-</v>
      </c>
      <c r="G56" s="189">
        <v>2.2903803131991052</v>
      </c>
      <c r="H56" s="190">
        <f>IFERROR(G56-E56,"-")</f>
        <v>0.26635249151083462</v>
      </c>
      <c r="I56" s="189">
        <v>2.1764973464746018</v>
      </c>
      <c r="J56" s="190">
        <f>IFERROR(I56-G56,"-")</f>
        <v>-0.11388296672450338</v>
      </c>
      <c r="K56" s="189">
        <v>1.9390554298642535</v>
      </c>
      <c r="L56" s="190">
        <f>IFERROR(K56-I56,"-")</f>
        <v>-0.2374419166103483</v>
      </c>
      <c r="M56" s="189">
        <v>2.4042033235581624</v>
      </c>
      <c r="N56" s="190">
        <f t="shared" si="6"/>
        <v>0.46514789369390885</v>
      </c>
    </row>
    <row r="57" spans="1:15" x14ac:dyDescent="0.25">
      <c r="A57" s="1">
        <v>5</v>
      </c>
      <c r="B57" s="119" t="s">
        <v>81</v>
      </c>
      <c r="C57" s="189" t="s">
        <v>233</v>
      </c>
      <c r="D57" s="190" t="s">
        <v>233</v>
      </c>
      <c r="E57" s="189">
        <v>1.9386612369559684</v>
      </c>
      <c r="F57" s="190" t="str">
        <f t="shared" si="5"/>
        <v>-</v>
      </c>
      <c r="G57" s="189">
        <v>2.3475718694169236</v>
      </c>
      <c r="H57" s="190">
        <f t="shared" si="5"/>
        <v>0.40891063246095527</v>
      </c>
      <c r="I57" s="189">
        <v>2.4189012900420352</v>
      </c>
      <c r="J57" s="190">
        <f t="shared" si="5"/>
        <v>7.1329420625111606E-2</v>
      </c>
      <c r="K57" s="189">
        <v>2.1439621830683282</v>
      </c>
      <c r="L57" s="190">
        <f t="shared" si="6"/>
        <v>-0.27493910697370705</v>
      </c>
      <c r="M57" s="189">
        <v>2.0404564315352696</v>
      </c>
      <c r="N57" s="190">
        <f t="shared" si="6"/>
        <v>-0.10350575153305863</v>
      </c>
    </row>
    <row r="58" spans="1:15" x14ac:dyDescent="0.25">
      <c r="A58" s="1">
        <v>6</v>
      </c>
      <c r="B58" s="119" t="s">
        <v>83</v>
      </c>
      <c r="C58" s="189" t="s">
        <v>233</v>
      </c>
      <c r="D58" s="190" t="s">
        <v>233</v>
      </c>
      <c r="E58" s="189">
        <v>2.0090929756762899</v>
      </c>
      <c r="F58" s="190" t="str">
        <f t="shared" si="5"/>
        <v>-</v>
      </c>
      <c r="G58" s="189">
        <v>2.1499464476972512</v>
      </c>
      <c r="H58" s="190">
        <f t="shared" si="5"/>
        <v>0.14085347202096132</v>
      </c>
      <c r="I58" s="189">
        <v>2.183712967098407</v>
      </c>
      <c r="J58" s="190">
        <f t="shared" si="5"/>
        <v>3.3766519401155826E-2</v>
      </c>
      <c r="K58" s="189">
        <v>2.0647043224608859</v>
      </c>
      <c r="L58" s="190">
        <f t="shared" si="6"/>
        <v>-0.11900864463752114</v>
      </c>
      <c r="M58" s="189">
        <v>2.0485012221793388</v>
      </c>
      <c r="N58" s="190">
        <f t="shared" si="6"/>
        <v>-1.6203100281547034E-2</v>
      </c>
    </row>
    <row r="59" spans="1:15" x14ac:dyDescent="0.25">
      <c r="A59" s="1">
        <v>7</v>
      </c>
      <c r="B59" s="119" t="s">
        <v>85</v>
      </c>
      <c r="C59" s="189" t="s">
        <v>233</v>
      </c>
      <c r="D59" s="190" t="s">
        <v>233</v>
      </c>
      <c r="E59" s="189">
        <v>2.2264788732394365</v>
      </c>
      <c r="F59" s="190" t="str">
        <f t="shared" si="5"/>
        <v>-</v>
      </c>
      <c r="G59" s="189">
        <v>2.3532442748091604</v>
      </c>
      <c r="H59" s="190">
        <f t="shared" si="5"/>
        <v>0.12676540156972393</v>
      </c>
      <c r="I59" s="189">
        <v>2.2743093922651934</v>
      </c>
      <c r="J59" s="190">
        <f t="shared" si="5"/>
        <v>-7.8934882543967078E-2</v>
      </c>
      <c r="K59" s="189">
        <v>2.0339616762735631</v>
      </c>
      <c r="L59" s="190">
        <f t="shared" si="6"/>
        <v>-0.2403477159916303</v>
      </c>
      <c r="M59" s="189">
        <v>2.0932064813438385</v>
      </c>
      <c r="N59" s="190">
        <f t="shared" si="6"/>
        <v>5.9244805070275408E-2</v>
      </c>
    </row>
    <row r="60" spans="1:15" x14ac:dyDescent="0.25">
      <c r="A60" s="1">
        <v>8</v>
      </c>
      <c r="B60" s="119" t="s">
        <v>87</v>
      </c>
      <c r="C60" s="189">
        <v>2.5827193569993301</v>
      </c>
      <c r="D60" s="190">
        <v>-0.19220850449473836</v>
      </c>
      <c r="E60" s="189">
        <v>2.4678990260385607</v>
      </c>
      <c r="F60" s="190">
        <f t="shared" si="5"/>
        <v>-0.11482033096076938</v>
      </c>
      <c r="G60" s="189">
        <v>2.5090213231273921</v>
      </c>
      <c r="H60" s="190">
        <f t="shared" si="5"/>
        <v>4.1122297088831417E-2</v>
      </c>
      <c r="I60" s="189">
        <v>2.771685761047463</v>
      </c>
      <c r="J60" s="190">
        <f t="shared" si="5"/>
        <v>0.26266443792007088</v>
      </c>
      <c r="K60" s="189">
        <v>2.4482845610494448</v>
      </c>
      <c r="L60" s="190">
        <f t="shared" si="6"/>
        <v>-0.3234011999980182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2.0682613768961495</v>
      </c>
      <c r="D61" s="190">
        <v>-6.2052062348161297E-2</v>
      </c>
      <c r="E61" s="189">
        <v>2.2289744036218004</v>
      </c>
      <c r="F61" s="190">
        <f t="shared" si="5"/>
        <v>0.16071302672565091</v>
      </c>
      <c r="G61" s="189">
        <v>2.1130181347150261</v>
      </c>
      <c r="H61" s="190">
        <f t="shared" si="5"/>
        <v>-0.11595626890677435</v>
      </c>
      <c r="I61" s="189">
        <v>2.4285934846379496</v>
      </c>
      <c r="J61" s="190">
        <f t="shared" si="5"/>
        <v>0.31557534992292346</v>
      </c>
      <c r="K61" s="189">
        <v>2.1919419822723611</v>
      </c>
      <c r="L61" s="190">
        <f t="shared" si="6"/>
        <v>-0.23665150236558841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1.9571865443425076</v>
      </c>
      <c r="D62" s="190">
        <v>-2.671841829401278E-2</v>
      </c>
      <c r="E62" s="189">
        <v>2.0346640381140135</v>
      </c>
      <c r="F62" s="190">
        <f t="shared" si="5"/>
        <v>7.7477493771505923E-2</v>
      </c>
      <c r="G62" s="189">
        <v>2.1841864716636197</v>
      </c>
      <c r="H62" s="190">
        <f t="shared" si="5"/>
        <v>0.14952243354960615</v>
      </c>
      <c r="I62" s="189">
        <v>2.3541991219374028</v>
      </c>
      <c r="J62" s="190">
        <f t="shared" si="5"/>
        <v>0.17001265027378309</v>
      </c>
      <c r="K62" s="189">
        <v>2.0768831842344095</v>
      </c>
      <c r="L62" s="190">
        <f t="shared" si="6"/>
        <v>-0.27731593770299323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1.8892845581094204</v>
      </c>
      <c r="D63" s="190">
        <v>-0.1319174186162293</v>
      </c>
      <c r="E63" s="189">
        <v>1.9566473988439306</v>
      </c>
      <c r="F63" s="190">
        <f t="shared" si="5"/>
        <v>6.7362840734510154E-2</v>
      </c>
      <c r="G63" s="189">
        <v>2.0410624551328067</v>
      </c>
      <c r="H63" s="190">
        <f t="shared" si="5"/>
        <v>8.4415056288876134E-2</v>
      </c>
      <c r="I63" s="189">
        <v>2.0985071117902905</v>
      </c>
      <c r="J63" s="190">
        <f t="shared" si="5"/>
        <v>5.7444656657483772E-2</v>
      </c>
      <c r="K63" s="189">
        <v>2.198003900424458</v>
      </c>
      <c r="L63" s="190">
        <f t="shared" si="6"/>
        <v>9.9496788634167554E-2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2.0748489074848906</v>
      </c>
      <c r="D64" s="190">
        <v>-0.38118633031553895</v>
      </c>
      <c r="E64" s="189">
        <v>2.3513942416685558</v>
      </c>
      <c r="F64" s="190">
        <f t="shared" si="5"/>
        <v>0.27654533418366523</v>
      </c>
      <c r="G64" s="189">
        <v>2.1458837772397095</v>
      </c>
      <c r="H64" s="190">
        <f t="shared" si="5"/>
        <v>-0.20551046442884635</v>
      </c>
      <c r="I64" s="189">
        <v>2.2368119266055047</v>
      </c>
      <c r="J64" s="190">
        <f t="shared" si="5"/>
        <v>9.0928149365795186E-2</v>
      </c>
      <c r="K64" s="189">
        <v>2.2313143242787246</v>
      </c>
      <c r="L64" s="190">
        <f t="shared" si="6"/>
        <v>-5.4976023267800933E-3</v>
      </c>
      <c r="M64" s="189"/>
      <c r="N64" s="190"/>
    </row>
    <row r="65" spans="1:15" ht="15.75" x14ac:dyDescent="0.25">
      <c r="B65" s="122" t="s">
        <v>32</v>
      </c>
      <c r="C65" s="191">
        <v>2.1074008288928359</v>
      </c>
      <c r="D65" s="192">
        <v>-3.7460237804447516E-3</v>
      </c>
      <c r="E65" s="191">
        <v>2.1469888910543755</v>
      </c>
      <c r="F65" s="192">
        <f t="shared" si="5"/>
        <v>3.958806216153965E-2</v>
      </c>
      <c r="G65" s="191">
        <v>2.2052106242598546</v>
      </c>
      <c r="H65" s="192">
        <f t="shared" si="5"/>
        <v>5.8221733205479076E-2</v>
      </c>
      <c r="I65" s="191">
        <v>2.2587256720915465</v>
      </c>
      <c r="J65" s="192">
        <f t="shared" si="5"/>
        <v>5.351504783169192E-2</v>
      </c>
      <c r="K65" s="191">
        <v>2.1602515692124844</v>
      </c>
      <c r="L65" s="192">
        <f t="shared" si="6"/>
        <v>-9.8474102879062109E-2</v>
      </c>
      <c r="M65" s="191">
        <v>2.1172036184732583</v>
      </c>
      <c r="N65" s="192">
        <v>-1.3084275074526808E-2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1.7058706862356208</v>
      </c>
      <c r="D75" s="190">
        <v>-0.20431171967525441</v>
      </c>
      <c r="E75" s="189">
        <v>1.4384485666104554</v>
      </c>
      <c r="F75" s="190">
        <f t="shared" ref="F75:J77" si="7">IFERROR(E75-C75,"-")</f>
        <v>-0.26742211962516538</v>
      </c>
      <c r="G75" s="189">
        <v>2.0681475903614457</v>
      </c>
      <c r="H75" s="190">
        <f t="shared" si="7"/>
        <v>0.62969902375099029</v>
      </c>
      <c r="I75" s="189">
        <v>1.9696121551379449</v>
      </c>
      <c r="J75" s="190">
        <f t="shared" si="7"/>
        <v>-9.8535435223500834E-2</v>
      </c>
      <c r="K75" s="189">
        <v>1.9012231282431431</v>
      </c>
      <c r="L75" s="190">
        <f t="shared" ref="L75:L77" si="8">IFERROR(K75-I75,"-")</f>
        <v>-6.8389026894801752E-2</v>
      </c>
      <c r="M75" s="189">
        <v>1.6884072786751176</v>
      </c>
      <c r="N75" s="190">
        <f t="shared" ref="N75:N81" si="9">IFERROR(M75-K75,"-")</f>
        <v>-0.21281584956802546</v>
      </c>
    </row>
    <row r="76" spans="1:15" x14ac:dyDescent="0.25">
      <c r="A76" s="1">
        <v>2</v>
      </c>
      <c r="B76" s="119" t="s">
        <v>75</v>
      </c>
      <c r="C76" s="189">
        <v>1.7035617313528191</v>
      </c>
      <c r="D76" s="190">
        <v>3.0680742842088549E-2</v>
      </c>
      <c r="E76" s="189">
        <v>1.4909596662030598</v>
      </c>
      <c r="F76" s="190">
        <f t="shared" si="7"/>
        <v>-0.21260206514975932</v>
      </c>
      <c r="G76" s="189">
        <v>1.8160718742201147</v>
      </c>
      <c r="H76" s="190">
        <f t="shared" si="7"/>
        <v>0.32511220801705498</v>
      </c>
      <c r="I76" s="189">
        <v>1.7307555870876197</v>
      </c>
      <c r="J76" s="190">
        <f t="shared" si="7"/>
        <v>-8.5316287132495061E-2</v>
      </c>
      <c r="K76" s="189">
        <v>1.7482043096568236</v>
      </c>
      <c r="L76" s="190">
        <f t="shared" si="8"/>
        <v>1.7448722569203934E-2</v>
      </c>
      <c r="M76" s="189">
        <v>1.5848778087584057</v>
      </c>
      <c r="N76" s="190">
        <f t="shared" si="9"/>
        <v>-0.16332650089841794</v>
      </c>
    </row>
    <row r="77" spans="1:15" x14ac:dyDescent="0.25">
      <c r="A77" s="1">
        <v>3</v>
      </c>
      <c r="B77" s="119" t="s">
        <v>77</v>
      </c>
      <c r="C77" s="189">
        <v>1.7437810945273631</v>
      </c>
      <c r="D77" s="190">
        <v>1.2762975459200909E-2</v>
      </c>
      <c r="E77" s="189">
        <v>1.8327576280944156</v>
      </c>
      <c r="F77" s="190">
        <f t="shared" si="7"/>
        <v>8.8976533567052485E-2</v>
      </c>
      <c r="G77" s="189">
        <v>1.8286639984753192</v>
      </c>
      <c r="H77" s="190">
        <f t="shared" si="7"/>
        <v>-4.0936296190963173E-3</v>
      </c>
      <c r="I77" s="189">
        <v>1.8321178972956549</v>
      </c>
      <c r="J77" s="190">
        <f t="shared" si="7"/>
        <v>3.4538988203356435E-3</v>
      </c>
      <c r="K77" s="189">
        <v>1.8155503197576575</v>
      </c>
      <c r="L77" s="190">
        <f t="shared" si="8"/>
        <v>-1.6567577537997424E-2</v>
      </c>
      <c r="M77" s="189">
        <v>1.723420260782347</v>
      </c>
      <c r="N77" s="190">
        <f t="shared" si="9"/>
        <v>-9.2130058975310458E-2</v>
      </c>
    </row>
    <row r="78" spans="1:15" x14ac:dyDescent="0.25">
      <c r="A78" s="1">
        <v>4</v>
      </c>
      <c r="B78" s="119" t="s">
        <v>79</v>
      </c>
      <c r="C78" s="189" t="s">
        <v>233</v>
      </c>
      <c r="D78" s="190" t="s">
        <v>233</v>
      </c>
      <c r="E78" s="189">
        <v>1.6768729641693811</v>
      </c>
      <c r="F78" s="190" t="str">
        <f>IFERROR(E78-C78,"-")</f>
        <v>-</v>
      </c>
      <c r="G78" s="189">
        <v>1.8968394031766405</v>
      </c>
      <c r="H78" s="190">
        <f>IFERROR(G78-E78,"-")</f>
        <v>0.21996643900725932</v>
      </c>
      <c r="I78" s="189">
        <v>1.8962114537444934</v>
      </c>
      <c r="J78" s="190">
        <f>IFERROR(I78-G78,"-")</f>
        <v>-6.279494321470569E-4</v>
      </c>
      <c r="K78" s="189">
        <v>1.9039915966386554</v>
      </c>
      <c r="L78" s="190">
        <f>IFERROR(K78-I78,"-")</f>
        <v>7.7801428941619566E-3</v>
      </c>
      <c r="M78" s="189">
        <v>1.7884216760438258</v>
      </c>
      <c r="N78" s="190">
        <f t="shared" si="9"/>
        <v>-0.11556992059482951</v>
      </c>
    </row>
    <row r="79" spans="1:15" x14ac:dyDescent="0.25">
      <c r="A79" s="1">
        <v>5</v>
      </c>
      <c r="B79" s="119" t="s">
        <v>81</v>
      </c>
      <c r="C79" s="189" t="s">
        <v>233</v>
      </c>
      <c r="D79" s="190" t="s">
        <v>233</v>
      </c>
      <c r="E79" s="189">
        <v>1.6340380549682876</v>
      </c>
      <c r="F79" s="190" t="str">
        <f t="shared" ref="F79:J87" si="10">IFERROR(E79-C79,"-")</f>
        <v>-</v>
      </c>
      <c r="G79" s="189">
        <v>1.801950030469226</v>
      </c>
      <c r="H79" s="190">
        <f t="shared" si="10"/>
        <v>0.16791197550093839</v>
      </c>
      <c r="I79" s="189">
        <v>1.8243863816310373</v>
      </c>
      <c r="J79" s="190">
        <f t="shared" si="10"/>
        <v>2.2436351161811308E-2</v>
      </c>
      <c r="K79" s="189">
        <v>1.7250264737027885</v>
      </c>
      <c r="L79" s="190">
        <f t="shared" ref="L79:L87" si="11">IFERROR(K79-I79,"-")</f>
        <v>-9.9359907928248781E-2</v>
      </c>
      <c r="M79" s="189">
        <v>1.5991301580566457</v>
      </c>
      <c r="N79" s="190">
        <f t="shared" si="9"/>
        <v>-0.12589631564614279</v>
      </c>
    </row>
    <row r="80" spans="1:15" x14ac:dyDescent="0.25">
      <c r="A80" s="1">
        <v>6</v>
      </c>
      <c r="B80" s="119" t="s">
        <v>83</v>
      </c>
      <c r="C80" s="189" t="s">
        <v>233</v>
      </c>
      <c r="D80" s="190" t="s">
        <v>233</v>
      </c>
      <c r="E80" s="189">
        <v>1.739185520361991</v>
      </c>
      <c r="F80" s="190" t="str">
        <f t="shared" si="10"/>
        <v>-</v>
      </c>
      <c r="G80" s="189">
        <v>1.8010871162039077</v>
      </c>
      <c r="H80" s="190">
        <f t="shared" si="10"/>
        <v>6.1901595841916679E-2</v>
      </c>
      <c r="I80" s="189">
        <v>1.7645298472200346</v>
      </c>
      <c r="J80" s="190">
        <f t="shared" si="10"/>
        <v>-3.6557268983873126E-2</v>
      </c>
      <c r="K80" s="189">
        <v>1.7241238238101733</v>
      </c>
      <c r="L80" s="190">
        <f t="shared" si="11"/>
        <v>-4.0406023409861325E-2</v>
      </c>
      <c r="M80" s="189">
        <v>1.7110911338352623</v>
      </c>
      <c r="N80" s="190">
        <f t="shared" si="9"/>
        <v>-1.3032689974910916E-2</v>
      </c>
    </row>
    <row r="81" spans="1:15" x14ac:dyDescent="0.25">
      <c r="A81" s="1">
        <v>7</v>
      </c>
      <c r="B81" s="119" t="s">
        <v>85</v>
      </c>
      <c r="C81" s="189" t="s">
        <v>233</v>
      </c>
      <c r="D81" s="190" t="s">
        <v>233</v>
      </c>
      <c r="E81" s="189">
        <v>1.8881164457962198</v>
      </c>
      <c r="F81" s="190" t="str">
        <f t="shared" si="10"/>
        <v>-</v>
      </c>
      <c r="G81" s="189">
        <v>1.8192175703500344</v>
      </c>
      <c r="H81" s="190">
        <f t="shared" si="10"/>
        <v>-6.8898875446185448E-2</v>
      </c>
      <c r="I81" s="189">
        <v>1.9193224871852017</v>
      </c>
      <c r="J81" s="190">
        <f t="shared" si="10"/>
        <v>0.10010491683516731</v>
      </c>
      <c r="K81" s="189">
        <v>1.72433691030573</v>
      </c>
      <c r="L81" s="190">
        <f t="shared" si="11"/>
        <v>-0.19498557687947171</v>
      </c>
      <c r="M81" s="189">
        <v>1.6479162940439993</v>
      </c>
      <c r="N81" s="190">
        <f t="shared" si="9"/>
        <v>-7.6420616261730689E-2</v>
      </c>
    </row>
    <row r="82" spans="1:15" x14ac:dyDescent="0.25">
      <c r="A82" s="1">
        <v>8</v>
      </c>
      <c r="B82" s="119" t="s">
        <v>87</v>
      </c>
      <c r="C82" s="189">
        <v>1.6094527363184079</v>
      </c>
      <c r="D82" s="190">
        <v>-0.62316597736622437</v>
      </c>
      <c r="E82" s="189">
        <v>2.3211362542128069</v>
      </c>
      <c r="F82" s="190">
        <f t="shared" si="10"/>
        <v>0.71168351789439899</v>
      </c>
      <c r="G82" s="189">
        <v>2.2545941807044412</v>
      </c>
      <c r="H82" s="190">
        <f t="shared" si="10"/>
        <v>-6.6542073508365718E-2</v>
      </c>
      <c r="I82" s="189">
        <v>2.1911540416878497</v>
      </c>
      <c r="J82" s="190">
        <f t="shared" si="10"/>
        <v>-6.3440139016591512E-2</v>
      </c>
      <c r="K82" s="189">
        <v>2.2463008053942688</v>
      </c>
      <c r="L82" s="190">
        <f t="shared" si="11"/>
        <v>5.5146763706419133E-2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1.6124293785310735</v>
      </c>
      <c r="D83" s="190">
        <v>-0.16207830378877075</v>
      </c>
      <c r="E83" s="189">
        <v>1.8322701688555347</v>
      </c>
      <c r="F83" s="190">
        <f t="shared" si="10"/>
        <v>0.21984079032446124</v>
      </c>
      <c r="G83" s="189">
        <v>1.7204848122100853</v>
      </c>
      <c r="H83" s="190">
        <f t="shared" si="10"/>
        <v>-0.11178535664544942</v>
      </c>
      <c r="I83" s="189">
        <v>1.5222429133043658</v>
      </c>
      <c r="J83" s="190">
        <f t="shared" si="10"/>
        <v>-0.19824189890571953</v>
      </c>
      <c r="K83" s="189">
        <v>1.6637069922308545</v>
      </c>
      <c r="L83" s="190">
        <f t="shared" si="11"/>
        <v>0.14146407892648871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1.604151753758053</v>
      </c>
      <c r="D84" s="190">
        <v>-0.15011686092246102</v>
      </c>
      <c r="E84" s="189">
        <v>1.7740655987795575</v>
      </c>
      <c r="F84" s="190">
        <f t="shared" si="10"/>
        <v>0.16991384502150453</v>
      </c>
      <c r="G84" s="189">
        <v>1.7998181542657978</v>
      </c>
      <c r="H84" s="190">
        <f t="shared" si="10"/>
        <v>2.5752555486240336E-2</v>
      </c>
      <c r="I84" s="189">
        <v>1.7158382843066222</v>
      </c>
      <c r="J84" s="190">
        <f t="shared" si="10"/>
        <v>-8.3979869959175613E-2</v>
      </c>
      <c r="K84" s="189">
        <v>1.6581043409000398</v>
      </c>
      <c r="L84" s="190">
        <f t="shared" si="11"/>
        <v>-5.7733943406582444E-2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1.5221612494723511</v>
      </c>
      <c r="D85" s="190">
        <v>-0.28880028898918741</v>
      </c>
      <c r="E85" s="189">
        <v>1.7052763034655012</v>
      </c>
      <c r="F85" s="190">
        <f t="shared" si="10"/>
        <v>0.18311505399315009</v>
      </c>
      <c r="G85" s="189">
        <v>1.7077103488712988</v>
      </c>
      <c r="H85" s="190">
        <f t="shared" si="10"/>
        <v>2.4340454057976135E-3</v>
      </c>
      <c r="I85" s="189">
        <v>1.714148033924441</v>
      </c>
      <c r="J85" s="190">
        <f t="shared" si="10"/>
        <v>6.4376850531422392E-3</v>
      </c>
      <c r="K85" s="189">
        <v>1.6174845628859278</v>
      </c>
      <c r="L85" s="190">
        <f t="shared" si="11"/>
        <v>-9.6663471038513249E-2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1.5148514851485149</v>
      </c>
      <c r="D86" s="190">
        <v>-0.2858804732732747</v>
      </c>
      <c r="E86" s="189">
        <v>2.0550768077931809</v>
      </c>
      <c r="F86" s="190">
        <f t="shared" si="10"/>
        <v>0.54022532264466605</v>
      </c>
      <c r="G86" s="189">
        <v>1.7823283373997909</v>
      </c>
      <c r="H86" s="190">
        <f t="shared" si="10"/>
        <v>-0.27274847039339001</v>
      </c>
      <c r="I86" s="189">
        <v>2.0082422848380297</v>
      </c>
      <c r="J86" s="190">
        <f t="shared" si="10"/>
        <v>0.22591394743823878</v>
      </c>
      <c r="K86" s="189">
        <v>1.6460595934280144</v>
      </c>
      <c r="L86" s="190">
        <f t="shared" si="11"/>
        <v>-0.36218269141001525</v>
      </c>
      <c r="M86" s="189"/>
      <c r="N86" s="190"/>
    </row>
    <row r="87" spans="1:15" ht="15.75" x14ac:dyDescent="0.25">
      <c r="B87" s="122" t="s">
        <v>32</v>
      </c>
      <c r="C87" s="191">
        <v>1.6326868410636537</v>
      </c>
      <c r="D87" s="192">
        <v>-0.17998916915312546</v>
      </c>
      <c r="E87" s="191">
        <v>1.8117264822431312</v>
      </c>
      <c r="F87" s="192">
        <f t="shared" si="10"/>
        <v>0.17903964117947746</v>
      </c>
      <c r="G87" s="191">
        <v>1.8401059185572175</v>
      </c>
      <c r="H87" s="192">
        <f t="shared" si="10"/>
        <v>2.8379436314086348E-2</v>
      </c>
      <c r="I87" s="191">
        <v>1.8292826787253671</v>
      </c>
      <c r="J87" s="192">
        <f t="shared" si="10"/>
        <v>-1.0823239831850406E-2</v>
      </c>
      <c r="K87" s="191">
        <v>1.7667726571055375</v>
      </c>
      <c r="L87" s="192">
        <f t="shared" si="11"/>
        <v>-6.2510021619829548E-2</v>
      </c>
      <c r="M87" s="191">
        <v>1.6744830333538552</v>
      </c>
      <c r="N87" s="192">
        <v>-0.1060884991443829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2.6076737272389447</v>
      </c>
      <c r="D97" s="190">
        <v>-0.13267990049383105</v>
      </c>
      <c r="E97" s="189">
        <v>2.0474873213462423</v>
      </c>
      <c r="F97" s="190">
        <f t="shared" ref="F97:J99" si="12">IFERROR(E97-C97,"-")</f>
        <v>-0.56018640589270241</v>
      </c>
      <c r="G97" s="189">
        <v>3.307804040670804</v>
      </c>
      <c r="H97" s="190">
        <f t="shared" si="12"/>
        <v>1.2603167193245617</v>
      </c>
      <c r="I97" s="189">
        <v>2.883788097590636</v>
      </c>
      <c r="J97" s="190">
        <f t="shared" si="12"/>
        <v>-0.42401594308016799</v>
      </c>
      <c r="K97" s="189">
        <v>3.1311105540235649</v>
      </c>
      <c r="L97" s="190">
        <f t="shared" ref="L97:L99" si="13">IFERROR(K97-I97,"-")</f>
        <v>0.24732245643292883</v>
      </c>
      <c r="M97" s="189">
        <v>2.6767302538231119</v>
      </c>
      <c r="N97" s="190">
        <f t="shared" ref="N97:N103" si="14">IFERROR(M97-K97,"-")</f>
        <v>-0.45438030020045295</v>
      </c>
    </row>
    <row r="98" spans="2:14" x14ac:dyDescent="0.25">
      <c r="B98" s="119" t="s">
        <v>75</v>
      </c>
      <c r="C98" s="189">
        <v>2.5533536585365852</v>
      </c>
      <c r="D98" s="190">
        <v>-6.1918269681689786E-2</v>
      </c>
      <c r="E98" s="189">
        <v>1.9387617765814267</v>
      </c>
      <c r="F98" s="190">
        <f t="shared" si="12"/>
        <v>-0.61459188195515857</v>
      </c>
      <c r="G98" s="189">
        <v>2.9616815476190474</v>
      </c>
      <c r="H98" s="190">
        <f t="shared" si="12"/>
        <v>1.0229197710376208</v>
      </c>
      <c r="I98" s="189">
        <v>2.6695660306771418</v>
      </c>
      <c r="J98" s="190">
        <f t="shared" si="12"/>
        <v>-0.29211551694190563</v>
      </c>
      <c r="K98" s="189">
        <v>2.9329920893438808</v>
      </c>
      <c r="L98" s="190">
        <f t="shared" si="13"/>
        <v>0.26342605866673896</v>
      </c>
      <c r="M98" s="189">
        <v>2.5131739661490142</v>
      </c>
      <c r="N98" s="190">
        <f t="shared" si="14"/>
        <v>-0.41981812319486655</v>
      </c>
    </row>
    <row r="99" spans="2:14" x14ac:dyDescent="0.25">
      <c r="B99" s="119" t="s">
        <v>77</v>
      </c>
      <c r="C99" s="189">
        <v>2.6900175131348512</v>
      </c>
      <c r="D99" s="190">
        <v>8.283656752518187E-2</v>
      </c>
      <c r="E99" s="189">
        <v>2.4245351364404732</v>
      </c>
      <c r="F99" s="190">
        <f t="shared" si="12"/>
        <v>-0.26548237669437791</v>
      </c>
      <c r="G99" s="189">
        <v>2.9339544757636515</v>
      </c>
      <c r="H99" s="190">
        <f t="shared" si="12"/>
        <v>0.50941933932317829</v>
      </c>
      <c r="I99" s="189">
        <v>2.8801306922605678</v>
      </c>
      <c r="J99" s="190">
        <f t="shared" si="12"/>
        <v>-5.38237835030837E-2</v>
      </c>
      <c r="K99" s="189">
        <v>3.2440007867820615</v>
      </c>
      <c r="L99" s="190">
        <f t="shared" si="13"/>
        <v>0.36387009452149366</v>
      </c>
      <c r="M99" s="189">
        <v>2.2960590694778045</v>
      </c>
      <c r="N99" s="190">
        <f t="shared" si="14"/>
        <v>-0.94794171730425703</v>
      </c>
    </row>
    <row r="100" spans="2:14" x14ac:dyDescent="0.25">
      <c r="B100" s="119" t="s">
        <v>79</v>
      </c>
      <c r="C100" s="189" t="s">
        <v>233</v>
      </c>
      <c r="D100" s="190" t="s">
        <v>233</v>
      </c>
      <c r="E100" s="189">
        <v>2.3802021403091556</v>
      </c>
      <c r="F100" s="190" t="str">
        <f>IFERROR(E100-C100,"-")</f>
        <v>-</v>
      </c>
      <c r="G100" s="189">
        <v>3.2348952840138616</v>
      </c>
      <c r="H100" s="190">
        <f>IFERROR(G100-E100,"-")</f>
        <v>0.85469314370470606</v>
      </c>
      <c r="I100" s="189">
        <v>2.5569436374201047</v>
      </c>
      <c r="J100" s="190">
        <f>IFERROR(I100-G100,"-")</f>
        <v>-0.67795164659375695</v>
      </c>
      <c r="K100" s="189">
        <v>3.2453800194525497</v>
      </c>
      <c r="L100" s="190">
        <f>IFERROR(K100-I100,"-")</f>
        <v>0.68843638203244506</v>
      </c>
      <c r="M100" s="189">
        <v>2.5470182046453234</v>
      </c>
      <c r="N100" s="190">
        <f t="shared" si="14"/>
        <v>-0.69836181480722637</v>
      </c>
    </row>
    <row r="101" spans="2:14" x14ac:dyDescent="0.25">
      <c r="B101" s="119" t="s">
        <v>81</v>
      </c>
      <c r="C101" s="189" t="s">
        <v>233</v>
      </c>
      <c r="D101" s="190" t="s">
        <v>233</v>
      </c>
      <c r="E101" s="189">
        <v>2.2334019557385485</v>
      </c>
      <c r="F101" s="190" t="str">
        <f t="shared" ref="F101:J109" si="15">IFERROR(E101-C101,"-")</f>
        <v>-</v>
      </c>
      <c r="G101" s="189">
        <v>3.3832150009102495</v>
      </c>
      <c r="H101" s="190">
        <f t="shared" si="15"/>
        <v>1.149813045171701</v>
      </c>
      <c r="I101" s="189">
        <v>3.0859224341118492</v>
      </c>
      <c r="J101" s="190">
        <f t="shared" si="15"/>
        <v>-0.29729256679840033</v>
      </c>
      <c r="K101" s="189">
        <v>2.832846410684474</v>
      </c>
      <c r="L101" s="190">
        <f t="shared" ref="L101:L109" si="16">IFERROR(K101-I101,"-")</f>
        <v>-0.25307602342737523</v>
      </c>
      <c r="M101" s="189">
        <v>2.6949461777047983</v>
      </c>
      <c r="N101" s="190">
        <f t="shared" si="14"/>
        <v>-0.13790023297967569</v>
      </c>
    </row>
    <row r="102" spans="2:14" x14ac:dyDescent="0.25">
      <c r="B102" s="119" t="s">
        <v>83</v>
      </c>
      <c r="C102" s="189" t="s">
        <v>233</v>
      </c>
      <c r="D102" s="190" t="s">
        <v>233</v>
      </c>
      <c r="E102" s="189">
        <v>2.3079900470002763</v>
      </c>
      <c r="F102" s="190" t="str">
        <f t="shared" si="15"/>
        <v>-</v>
      </c>
      <c r="G102" s="189">
        <v>3.109444123869975</v>
      </c>
      <c r="H102" s="190">
        <f t="shared" si="15"/>
        <v>0.80145407686969872</v>
      </c>
      <c r="I102" s="189">
        <v>2.596705308114704</v>
      </c>
      <c r="J102" s="190">
        <f t="shared" si="15"/>
        <v>-0.51273881575527103</v>
      </c>
      <c r="K102" s="189">
        <v>2.5758036490008687</v>
      </c>
      <c r="L102" s="190">
        <f t="shared" si="16"/>
        <v>-2.0901659113835347E-2</v>
      </c>
      <c r="M102" s="189">
        <v>2.7010235658176627</v>
      </c>
      <c r="N102" s="190">
        <f t="shared" si="14"/>
        <v>0.12521991681679401</v>
      </c>
    </row>
    <row r="103" spans="2:14" x14ac:dyDescent="0.25">
      <c r="B103" s="119" t="s">
        <v>85</v>
      </c>
      <c r="C103" s="189" t="s">
        <v>233</v>
      </c>
      <c r="D103" s="190" t="s">
        <v>233</v>
      </c>
      <c r="E103" s="189">
        <v>2.3885906040268456</v>
      </c>
      <c r="F103" s="190" t="str">
        <f t="shared" si="15"/>
        <v>-</v>
      </c>
      <c r="G103" s="189">
        <v>3.1849586182079883</v>
      </c>
      <c r="H103" s="190">
        <f t="shared" si="15"/>
        <v>0.79636801418114267</v>
      </c>
      <c r="I103" s="189">
        <v>3.0157387369663584</v>
      </c>
      <c r="J103" s="190">
        <f t="shared" si="15"/>
        <v>-0.1692198812416299</v>
      </c>
      <c r="K103" s="189">
        <v>2.8402999062792875</v>
      </c>
      <c r="L103" s="190">
        <f t="shared" si="16"/>
        <v>-0.17543883068707089</v>
      </c>
      <c r="M103" s="189">
        <v>2.9056002682763244</v>
      </c>
      <c r="N103" s="190">
        <f t="shared" si="14"/>
        <v>6.5300361997036926E-2</v>
      </c>
    </row>
    <row r="104" spans="2:14" x14ac:dyDescent="0.25">
      <c r="B104" s="119" t="s">
        <v>87</v>
      </c>
      <c r="C104" s="189">
        <v>2.1563467492260062</v>
      </c>
      <c r="D104" s="190">
        <v>-1.1721769178512416</v>
      </c>
      <c r="E104" s="189">
        <v>2.9732067510548523</v>
      </c>
      <c r="F104" s="190">
        <f t="shared" si="15"/>
        <v>0.81686000182884611</v>
      </c>
      <c r="G104" s="189">
        <v>3.1242844230189815</v>
      </c>
      <c r="H104" s="190">
        <f t="shared" si="15"/>
        <v>0.15107767196412913</v>
      </c>
      <c r="I104" s="189">
        <v>3.4362339977313239</v>
      </c>
      <c r="J104" s="190">
        <f t="shared" si="15"/>
        <v>0.31194957471234241</v>
      </c>
      <c r="K104" s="189">
        <v>3.5430654459138693</v>
      </c>
      <c r="L104" s="190">
        <f t="shared" si="16"/>
        <v>0.10683144818254542</v>
      </c>
      <c r="M104" s="189"/>
      <c r="N104" s="190"/>
    </row>
    <row r="105" spans="2:14" x14ac:dyDescent="0.25">
      <c r="B105" s="119" t="s">
        <v>89</v>
      </c>
      <c r="C105" s="189">
        <v>2.0480898876404496</v>
      </c>
      <c r="D105" s="190">
        <v>-0.68511434295689888</v>
      </c>
      <c r="E105" s="189">
        <v>2.5249999999999999</v>
      </c>
      <c r="F105" s="190">
        <f t="shared" si="15"/>
        <v>0.47691011235955028</v>
      </c>
      <c r="G105" s="189">
        <v>2.4895774647887325</v>
      </c>
      <c r="H105" s="190">
        <f t="shared" si="15"/>
        <v>-3.542253521126737E-2</v>
      </c>
      <c r="I105" s="189">
        <v>3.6911096690460741</v>
      </c>
      <c r="J105" s="190">
        <f t="shared" si="15"/>
        <v>1.2015322042573415</v>
      </c>
      <c r="K105" s="189">
        <v>3.0518715561466845</v>
      </c>
      <c r="L105" s="190">
        <f t="shared" si="16"/>
        <v>-0.63923811289938959</v>
      </c>
      <c r="M105" s="189"/>
      <c r="N105" s="190"/>
    </row>
    <row r="106" spans="2:14" x14ac:dyDescent="0.25">
      <c r="B106" s="119" t="s">
        <v>91</v>
      </c>
      <c r="C106" s="189">
        <v>1.9945736434108527</v>
      </c>
      <c r="D106" s="190">
        <v>-0.55088090204369267</v>
      </c>
      <c r="E106" s="189">
        <v>2.6516457126712814</v>
      </c>
      <c r="F106" s="190">
        <f t="shared" si="15"/>
        <v>0.6570720692604286</v>
      </c>
      <c r="G106" s="189">
        <v>2.5124871707150187</v>
      </c>
      <c r="H106" s="190">
        <f t="shared" si="15"/>
        <v>-0.13915854195626265</v>
      </c>
      <c r="I106" s="189">
        <v>3.1644666970110755</v>
      </c>
      <c r="J106" s="190">
        <f t="shared" si="15"/>
        <v>0.65197952629605682</v>
      </c>
      <c r="K106" s="189">
        <v>2.8442896092093304</v>
      </c>
      <c r="L106" s="190">
        <f t="shared" si="16"/>
        <v>-0.32017708780174514</v>
      </c>
      <c r="M106" s="189"/>
      <c r="N106" s="190"/>
    </row>
    <row r="107" spans="2:14" x14ac:dyDescent="0.25">
      <c r="B107" s="119" t="s">
        <v>93</v>
      </c>
      <c r="C107" s="189">
        <v>2.0275888133030988</v>
      </c>
      <c r="D107" s="190">
        <v>-0.47436966691625093</v>
      </c>
      <c r="E107" s="189">
        <v>2.6218398130444021</v>
      </c>
      <c r="F107" s="190">
        <f t="shared" si="15"/>
        <v>0.59425099974130324</v>
      </c>
      <c r="G107" s="189">
        <v>2.6325889741800417</v>
      </c>
      <c r="H107" s="190">
        <f t="shared" si="15"/>
        <v>1.0749161135639618E-2</v>
      </c>
      <c r="I107" s="189">
        <v>2.9328118732450861</v>
      </c>
      <c r="J107" s="190">
        <f t="shared" si="15"/>
        <v>0.3002228990650444</v>
      </c>
      <c r="K107" s="189">
        <v>2.355100841981594</v>
      </c>
      <c r="L107" s="190">
        <f t="shared" si="16"/>
        <v>-0.5777110312634921</v>
      </c>
      <c r="M107" s="189"/>
      <c r="N107" s="190"/>
    </row>
    <row r="108" spans="2:14" x14ac:dyDescent="0.25">
      <c r="B108" s="119" t="s">
        <v>95</v>
      </c>
      <c r="C108" s="189">
        <v>2.208188489764388</v>
      </c>
      <c r="D108" s="190">
        <v>-0.45510359872455108</v>
      </c>
      <c r="E108" s="189">
        <v>3.0066280033140016</v>
      </c>
      <c r="F108" s="190">
        <f t="shared" si="15"/>
        <v>0.79843951354961362</v>
      </c>
      <c r="G108" s="189">
        <v>2.5013940170296136</v>
      </c>
      <c r="H108" s="190">
        <f t="shared" si="15"/>
        <v>-0.50523398628438798</v>
      </c>
      <c r="I108" s="189">
        <v>3.0554897314375986</v>
      </c>
      <c r="J108" s="190">
        <f t="shared" si="15"/>
        <v>0.554095714407985</v>
      </c>
      <c r="K108" s="189">
        <v>2.6187499999999999</v>
      </c>
      <c r="L108" s="190">
        <f t="shared" si="16"/>
        <v>-0.4367397314375987</v>
      </c>
      <c r="M108" s="189"/>
      <c r="N108" s="190"/>
    </row>
    <row r="109" spans="2:14" ht="15.75" x14ac:dyDescent="0.25">
      <c r="B109" s="122" t="s">
        <v>32</v>
      </c>
      <c r="C109" s="191">
        <v>2.3867207056860176</v>
      </c>
      <c r="D109" s="192">
        <v>-0.28627202416149888</v>
      </c>
      <c r="E109" s="191">
        <v>2.5550325790187771</v>
      </c>
      <c r="F109" s="192">
        <f t="shared" si="15"/>
        <v>0.16831187333275954</v>
      </c>
      <c r="G109" s="191">
        <v>2.8813730171361875</v>
      </c>
      <c r="H109" s="192">
        <f t="shared" si="15"/>
        <v>0.32634043811741043</v>
      </c>
      <c r="I109" s="191">
        <v>2.9576495214665672</v>
      </c>
      <c r="J109" s="192">
        <f t="shared" si="15"/>
        <v>7.6276504330379691E-2</v>
      </c>
      <c r="K109" s="191">
        <v>2.9253379990456496</v>
      </c>
      <c r="L109" s="192">
        <f t="shared" si="16"/>
        <v>-3.2311522420917616E-2</v>
      </c>
      <c r="M109" s="191">
        <v>2.5814745762711864</v>
      </c>
      <c r="N109" s="192">
        <v>-0.44571123601899032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3.1318851823118696</v>
      </c>
      <c r="D119" s="190">
        <v>7.8307193769227013E-3</v>
      </c>
      <c r="E119" s="189">
        <v>2.0192307692307692</v>
      </c>
      <c r="F119" s="190">
        <f t="shared" ref="F119:J121" si="17">IFERROR(E119-C119,"-")</f>
        <v>-1.1126544130811005</v>
      </c>
      <c r="G119" s="189">
        <v>4.2645962732919251</v>
      </c>
      <c r="H119" s="190">
        <f t="shared" si="17"/>
        <v>2.245365504061156</v>
      </c>
      <c r="I119" s="189">
        <v>3.0178253119429592</v>
      </c>
      <c r="J119" s="190">
        <f t="shared" si="17"/>
        <v>-1.2467709613489659</v>
      </c>
      <c r="K119" s="189">
        <v>3.6590184831102612</v>
      </c>
      <c r="L119" s="190">
        <f t="shared" ref="L119:L121" si="18">IFERROR(K119-I119,"-")</f>
        <v>0.64119317116730201</v>
      </c>
      <c r="M119" s="189">
        <v>3.0897357098955132</v>
      </c>
      <c r="N119" s="190">
        <f t="shared" ref="N119:N125" si="19">IFERROR(M119-K119,"-")</f>
        <v>-0.56928277321474807</v>
      </c>
    </row>
    <row r="120" spans="1:15" x14ac:dyDescent="0.25">
      <c r="B120" s="119" t="s">
        <v>75</v>
      </c>
      <c r="C120" s="189">
        <v>2.9756733275412683</v>
      </c>
      <c r="D120" s="190">
        <v>-0.36084218558522352</v>
      </c>
      <c r="E120" s="189">
        <v>2.23943661971831</v>
      </c>
      <c r="F120" s="190">
        <f t="shared" si="17"/>
        <v>-0.73623670782295836</v>
      </c>
      <c r="G120" s="189">
        <v>4.1703617269544928</v>
      </c>
      <c r="H120" s="190">
        <f t="shared" si="17"/>
        <v>1.9309251072361828</v>
      </c>
      <c r="I120" s="189">
        <v>2.7137161084529504</v>
      </c>
      <c r="J120" s="190">
        <f t="shared" si="17"/>
        <v>-1.4566456185015424</v>
      </c>
      <c r="K120" s="189">
        <v>3.0872056015276894</v>
      </c>
      <c r="L120" s="190">
        <f t="shared" si="18"/>
        <v>0.373489493074739</v>
      </c>
      <c r="M120" s="189">
        <v>3.2123893805309733</v>
      </c>
      <c r="N120" s="190">
        <f t="shared" si="19"/>
        <v>0.12518377900328392</v>
      </c>
    </row>
    <row r="121" spans="1:15" x14ac:dyDescent="0.25">
      <c r="B121" s="119" t="s">
        <v>77</v>
      </c>
      <c r="C121" s="189">
        <v>3.9297297297297296</v>
      </c>
      <c r="D121" s="190">
        <v>0.47653637889858347</v>
      </c>
      <c r="E121" s="189">
        <v>4.3566433566433567</v>
      </c>
      <c r="F121" s="190">
        <f t="shared" si="17"/>
        <v>0.42691362691362711</v>
      </c>
      <c r="G121" s="189">
        <v>4.5992647058823533</v>
      </c>
      <c r="H121" s="190">
        <f t="shared" si="17"/>
        <v>0.24262134923899659</v>
      </c>
      <c r="I121" s="189">
        <v>2.840103716508211</v>
      </c>
      <c r="J121" s="190">
        <f t="shared" si="17"/>
        <v>-1.7591609893741422</v>
      </c>
      <c r="K121" s="189">
        <v>4.0447897623400362</v>
      </c>
      <c r="L121" s="190">
        <f t="shared" si="18"/>
        <v>1.2046860458318251</v>
      </c>
      <c r="M121" s="189">
        <v>2.5038022813688214</v>
      </c>
      <c r="N121" s="190">
        <f t="shared" si="19"/>
        <v>-1.5409874809712147</v>
      </c>
    </row>
    <row r="122" spans="1:15" x14ac:dyDescent="0.25">
      <c r="B122" s="119" t="s">
        <v>79</v>
      </c>
      <c r="C122" s="189" t="s">
        <v>233</v>
      </c>
      <c r="D122" s="190" t="s">
        <v>233</v>
      </c>
      <c r="E122" s="189">
        <v>3.0357142857142856</v>
      </c>
      <c r="F122" s="190" t="str">
        <f>IFERROR(E122-C122,"-")</f>
        <v>-</v>
      </c>
      <c r="G122" s="189">
        <v>4.1050903119868636</v>
      </c>
      <c r="H122" s="190">
        <f>IFERROR(G122-E122,"-")</f>
        <v>1.069376026272578</v>
      </c>
      <c r="I122" s="189">
        <v>3.3218390804597702</v>
      </c>
      <c r="J122" s="190">
        <f>IFERROR(I122-G122,"-")</f>
        <v>-0.78325123152709342</v>
      </c>
      <c r="K122" s="189">
        <v>5.2445652173913047</v>
      </c>
      <c r="L122" s="190">
        <f>IFERROR(K122-I122,"-")</f>
        <v>1.9227261369315345</v>
      </c>
      <c r="M122" s="189">
        <v>3.081967213114754</v>
      </c>
      <c r="N122" s="190">
        <f t="shared" si="19"/>
        <v>-2.1625980042765507</v>
      </c>
    </row>
    <row r="123" spans="1:15" x14ac:dyDescent="0.25">
      <c r="B123" s="119" t="s">
        <v>81</v>
      </c>
      <c r="C123" s="189" t="s">
        <v>233</v>
      </c>
      <c r="D123" s="190" t="s">
        <v>233</v>
      </c>
      <c r="E123" s="189">
        <v>2.6268656716417911</v>
      </c>
      <c r="F123" s="190" t="str">
        <f t="shared" ref="F123:J131" si="20">IFERROR(E123-C123,"-")</f>
        <v>-</v>
      </c>
      <c r="G123" s="189">
        <v>3.5278969957081543</v>
      </c>
      <c r="H123" s="190">
        <f t="shared" si="20"/>
        <v>0.90103132406636322</v>
      </c>
      <c r="I123" s="189">
        <v>3.4131868131868131</v>
      </c>
      <c r="J123" s="190">
        <f t="shared" si="20"/>
        <v>-0.11471018252134124</v>
      </c>
      <c r="K123" s="189">
        <v>3.4363636363636365</v>
      </c>
      <c r="L123" s="190">
        <f t="shared" ref="L123:L131" si="21">IFERROR(K123-I123,"-")</f>
        <v>2.3176823176823458E-2</v>
      </c>
      <c r="M123" s="189">
        <v>2.8464646464646464</v>
      </c>
      <c r="N123" s="190">
        <f t="shared" si="19"/>
        <v>-0.58989898989899014</v>
      </c>
    </row>
    <row r="124" spans="1:15" x14ac:dyDescent="0.25">
      <c r="B124" s="119" t="s">
        <v>83</v>
      </c>
      <c r="C124" s="189" t="s">
        <v>233</v>
      </c>
      <c r="D124" s="190" t="s">
        <v>233</v>
      </c>
      <c r="E124" s="189">
        <v>2.7709923664122136</v>
      </c>
      <c r="F124" s="190" t="str">
        <f t="shared" si="20"/>
        <v>-</v>
      </c>
      <c r="G124" s="189">
        <v>3.9064327485380117</v>
      </c>
      <c r="H124" s="190">
        <f t="shared" si="20"/>
        <v>1.1354403821257981</v>
      </c>
      <c r="I124" s="189">
        <v>2.0308571428571427</v>
      </c>
      <c r="J124" s="190">
        <f t="shared" si="20"/>
        <v>-1.875575605680869</v>
      </c>
      <c r="K124" s="189">
        <v>2.1683748169838948</v>
      </c>
      <c r="L124" s="190">
        <f t="shared" si="21"/>
        <v>0.13751767412675209</v>
      </c>
      <c r="M124" s="189">
        <v>2.9555555555555557</v>
      </c>
      <c r="N124" s="190">
        <f t="shared" si="19"/>
        <v>0.78718073857166093</v>
      </c>
    </row>
    <row r="125" spans="1:15" x14ac:dyDescent="0.25">
      <c r="B125" s="119" t="s">
        <v>85</v>
      </c>
      <c r="C125" s="189" t="s">
        <v>233</v>
      </c>
      <c r="D125" s="190" t="s">
        <v>233</v>
      </c>
      <c r="E125" s="189">
        <v>2.4885057471264367</v>
      </c>
      <c r="F125" s="190" t="str">
        <f t="shared" si="20"/>
        <v>-</v>
      </c>
      <c r="G125" s="189">
        <v>3.967123287671233</v>
      </c>
      <c r="H125" s="190">
        <f t="shared" si="20"/>
        <v>1.4786175405447963</v>
      </c>
      <c r="I125" s="189">
        <v>2.9682779456193353</v>
      </c>
      <c r="J125" s="190">
        <f t="shared" si="20"/>
        <v>-0.99884534205189768</v>
      </c>
      <c r="K125" s="189">
        <v>3.1173553719008265</v>
      </c>
      <c r="L125" s="190">
        <f t="shared" si="21"/>
        <v>0.14907742628149112</v>
      </c>
      <c r="M125" s="189">
        <v>3.04</v>
      </c>
      <c r="N125" s="190">
        <f t="shared" si="19"/>
        <v>-7.735537190082642E-2</v>
      </c>
    </row>
    <row r="126" spans="1:15" x14ac:dyDescent="0.25">
      <c r="B126" s="119" t="s">
        <v>87</v>
      </c>
      <c r="C126" s="189">
        <v>2.2211538461538463</v>
      </c>
      <c r="D126" s="190">
        <v>-2.3625196232339092</v>
      </c>
      <c r="E126" s="189">
        <v>3.496</v>
      </c>
      <c r="F126" s="190">
        <f t="shared" si="20"/>
        <v>1.2748461538461537</v>
      </c>
      <c r="G126" s="189">
        <v>3.4109090909090911</v>
      </c>
      <c r="H126" s="190">
        <f t="shared" si="20"/>
        <v>-8.5090909090908884E-2</v>
      </c>
      <c r="I126" s="189">
        <v>2.9539918809201624</v>
      </c>
      <c r="J126" s="190">
        <f t="shared" si="20"/>
        <v>-0.45691720998892871</v>
      </c>
      <c r="K126" s="189">
        <v>3.9154135338345863</v>
      </c>
      <c r="L126" s="190">
        <f t="shared" si="21"/>
        <v>0.96142165291442394</v>
      </c>
      <c r="M126" s="189"/>
      <c r="N126" s="190"/>
    </row>
    <row r="127" spans="1:15" x14ac:dyDescent="0.25">
      <c r="B127" s="119" t="s">
        <v>89</v>
      </c>
      <c r="C127" s="189">
        <v>2.5809523809523811</v>
      </c>
      <c r="D127" s="190">
        <v>0.26986519042493207</v>
      </c>
      <c r="E127" s="189">
        <v>3.4175084175084174</v>
      </c>
      <c r="F127" s="190">
        <f t="shared" si="20"/>
        <v>0.83655603655603628</v>
      </c>
      <c r="G127" s="189">
        <v>2.1020599250936329</v>
      </c>
      <c r="H127" s="190">
        <f t="shared" si="20"/>
        <v>-1.3154484924147845</v>
      </c>
      <c r="I127" s="189">
        <v>9.6633858267716537</v>
      </c>
      <c r="J127" s="190">
        <f t="shared" si="20"/>
        <v>7.5613259016780212</v>
      </c>
      <c r="K127" s="189">
        <v>3.7929373996789728</v>
      </c>
      <c r="L127" s="190">
        <f t="shared" si="21"/>
        <v>-5.8704484270926809</v>
      </c>
      <c r="M127" s="189"/>
      <c r="N127" s="190"/>
    </row>
    <row r="128" spans="1:15" x14ac:dyDescent="0.25">
      <c r="A128" s="125"/>
      <c r="B128" s="119" t="s">
        <v>91</v>
      </c>
      <c r="C128" s="189">
        <v>1.8445945945945945</v>
      </c>
      <c r="D128" s="190">
        <v>-1.315710748916856</v>
      </c>
      <c r="E128" s="189">
        <v>3.5809682804674456</v>
      </c>
      <c r="F128" s="190">
        <f t="shared" si="20"/>
        <v>1.7363736858728511</v>
      </c>
      <c r="G128" s="189">
        <v>2.1703406813627253</v>
      </c>
      <c r="H128" s="190">
        <f t="shared" si="20"/>
        <v>-1.4106275991047204</v>
      </c>
      <c r="I128" s="189">
        <v>6.4522875816993466</v>
      </c>
      <c r="J128" s="190">
        <f t="shared" si="20"/>
        <v>4.2819469003366208</v>
      </c>
      <c r="K128" s="189">
        <v>2.9451612903225808</v>
      </c>
      <c r="L128" s="190">
        <f t="shared" si="21"/>
        <v>-3.5071262913767658</v>
      </c>
      <c r="M128" s="189"/>
      <c r="N128" s="190"/>
    </row>
    <row r="129" spans="2:15" x14ac:dyDescent="0.25">
      <c r="B129" s="119" t="s">
        <v>93</v>
      </c>
      <c r="C129" s="189">
        <v>1.9931972789115646</v>
      </c>
      <c r="D129" s="190">
        <v>-1.0625211961617491</v>
      </c>
      <c r="E129" s="189">
        <v>3.5132867132867132</v>
      </c>
      <c r="F129" s="190">
        <f t="shared" si="20"/>
        <v>1.5200894343751485</v>
      </c>
      <c r="G129" s="189">
        <v>2.9498364231188661</v>
      </c>
      <c r="H129" s="190">
        <f t="shared" si="20"/>
        <v>-0.56345029016784709</v>
      </c>
      <c r="I129" s="189">
        <v>3.0739700374531833</v>
      </c>
      <c r="J129" s="190">
        <f t="shared" si="20"/>
        <v>0.12413361433431724</v>
      </c>
      <c r="K129" s="189">
        <v>2.8123827392120075</v>
      </c>
      <c r="L129" s="190">
        <f t="shared" si="21"/>
        <v>-0.26158729824117577</v>
      </c>
      <c r="M129" s="189"/>
      <c r="N129" s="190"/>
    </row>
    <row r="130" spans="2:15" x14ac:dyDescent="0.25">
      <c r="B130" s="119" t="s">
        <v>95</v>
      </c>
      <c r="C130" s="189">
        <v>2.7306122448979591</v>
      </c>
      <c r="D130" s="190">
        <v>-0.46459627329192577</v>
      </c>
      <c r="E130" s="189">
        <v>3.325072886297376</v>
      </c>
      <c r="F130" s="190">
        <f t="shared" si="20"/>
        <v>0.5944606413994169</v>
      </c>
      <c r="G130" s="189">
        <v>2.7547600913937549</v>
      </c>
      <c r="H130" s="190">
        <f t="shared" si="20"/>
        <v>-0.57031279490362108</v>
      </c>
      <c r="I130" s="189">
        <v>3.2570671378091873</v>
      </c>
      <c r="J130" s="190">
        <f t="shared" si="20"/>
        <v>0.50230704641543245</v>
      </c>
      <c r="K130" s="189">
        <v>3.14419795221843</v>
      </c>
      <c r="L130" s="190">
        <f t="shared" si="21"/>
        <v>-0.11286918559075731</v>
      </c>
      <c r="M130" s="189"/>
      <c r="N130" s="190"/>
    </row>
    <row r="131" spans="2:15" ht="15.75" x14ac:dyDescent="0.25">
      <c r="B131" s="122" t="s">
        <v>32</v>
      </c>
      <c r="C131" s="191">
        <v>2.9005328596802844</v>
      </c>
      <c r="D131" s="192">
        <v>-0.25434285733692397</v>
      </c>
      <c r="E131" s="191">
        <v>3.3324340527577938</v>
      </c>
      <c r="F131" s="192">
        <f t="shared" si="20"/>
        <v>0.4319011930775094</v>
      </c>
      <c r="G131" s="191">
        <v>3.3630130079661189</v>
      </c>
      <c r="H131" s="192">
        <f t="shared" si="20"/>
        <v>3.0578955208325098E-2</v>
      </c>
      <c r="I131" s="191">
        <v>3.4575820024042589</v>
      </c>
      <c r="J131" s="192">
        <f t="shared" si="20"/>
        <v>9.4568994438140042E-2</v>
      </c>
      <c r="K131" s="191">
        <v>3.4272710210210211</v>
      </c>
      <c r="L131" s="192">
        <f t="shared" si="21"/>
        <v>-3.0310981383237845E-2</v>
      </c>
      <c r="M131" s="191">
        <v>2.9803568505483713</v>
      </c>
      <c r="N131" s="192">
        <v>-0.56713675173975142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3.2248243559718968</v>
      </c>
      <c r="D141" s="190">
        <v>6.8348353342047918E-2</v>
      </c>
      <c r="E141" s="189">
        <v>2.1025641025641026</v>
      </c>
      <c r="F141" s="190">
        <f t="shared" ref="F141:J143" si="22">IFERROR(E141-C141,"-")</f>
        <v>-1.1222602534077941</v>
      </c>
      <c r="G141" s="189">
        <v>3.4815983175604628</v>
      </c>
      <c r="H141" s="190">
        <f t="shared" si="22"/>
        <v>1.3790342149963601</v>
      </c>
      <c r="I141" s="189">
        <v>3.0078160919540231</v>
      </c>
      <c r="J141" s="190">
        <f t="shared" si="22"/>
        <v>-0.47378222560643968</v>
      </c>
      <c r="K141" s="189">
        <v>3.0891038696537678</v>
      </c>
      <c r="L141" s="190">
        <f t="shared" ref="L141:L143" si="23">IFERROR(K141-I141,"-")</f>
        <v>8.1287777699744712E-2</v>
      </c>
      <c r="M141" s="189">
        <v>2.6489778164419313</v>
      </c>
      <c r="N141" s="190">
        <f t="shared" ref="N141:N147" si="24">IFERROR(M141-K141,"-")</f>
        <v>-0.44012605321183651</v>
      </c>
    </row>
    <row r="142" spans="2:15" x14ac:dyDescent="0.25">
      <c r="B142" s="119" t="s">
        <v>75</v>
      </c>
      <c r="C142" s="189">
        <v>2.8220858895705523</v>
      </c>
      <c r="D142" s="190">
        <v>-9.7413215975064915E-2</v>
      </c>
      <c r="E142" s="189">
        <v>1.8482142857142858</v>
      </c>
      <c r="F142" s="190">
        <f t="shared" si="22"/>
        <v>-0.97387160385626648</v>
      </c>
      <c r="G142" s="189">
        <v>3.0127931769722816</v>
      </c>
      <c r="H142" s="190">
        <f t="shared" si="22"/>
        <v>1.1645788912579957</v>
      </c>
      <c r="I142" s="189">
        <v>2.9518987341772154</v>
      </c>
      <c r="J142" s="190">
        <f t="shared" si="22"/>
        <v>-6.0894442795066173E-2</v>
      </c>
      <c r="K142" s="189">
        <v>2.8136952498457743</v>
      </c>
      <c r="L142" s="190">
        <f t="shared" si="23"/>
        <v>-0.13820348433144103</v>
      </c>
      <c r="M142" s="189">
        <v>2.592752839372634</v>
      </c>
      <c r="N142" s="190">
        <f t="shared" si="24"/>
        <v>-0.22094241047314034</v>
      </c>
    </row>
    <row r="143" spans="2:15" x14ac:dyDescent="0.25">
      <c r="B143" s="119" t="s">
        <v>77</v>
      </c>
      <c r="C143" s="189">
        <v>3.3368644067796609</v>
      </c>
      <c r="D143" s="190">
        <v>0.42645278450363167</v>
      </c>
      <c r="E143" s="189">
        <v>2.0061475409836067</v>
      </c>
      <c r="F143" s="190">
        <f t="shared" si="22"/>
        <v>-1.3307168657960542</v>
      </c>
      <c r="G143" s="189">
        <v>3.3627272727272728</v>
      </c>
      <c r="H143" s="190">
        <f t="shared" si="22"/>
        <v>1.3565797317436661</v>
      </c>
      <c r="I143" s="189">
        <v>3.0681431005110733</v>
      </c>
      <c r="J143" s="190">
        <f t="shared" si="22"/>
        <v>-0.29458417221619948</v>
      </c>
      <c r="K143" s="189">
        <v>3.3477758521086076</v>
      </c>
      <c r="L143" s="190">
        <f t="shared" si="23"/>
        <v>0.27963275159753431</v>
      </c>
      <c r="M143" s="189">
        <v>2.3437806072477962</v>
      </c>
      <c r="N143" s="190">
        <f t="shared" si="24"/>
        <v>-1.0039952448608114</v>
      </c>
    </row>
    <row r="144" spans="2:15" x14ac:dyDescent="0.25">
      <c r="B144" s="119" t="s">
        <v>79</v>
      </c>
      <c r="C144" s="189" t="s">
        <v>233</v>
      </c>
      <c r="D144" s="190" t="s">
        <v>233</v>
      </c>
      <c r="E144" s="189">
        <v>3.1631419939577041</v>
      </c>
      <c r="F144" s="190" t="str">
        <f>IFERROR(E144-C144,"-")</f>
        <v>-</v>
      </c>
      <c r="G144" s="189">
        <v>3.6690140845070425</v>
      </c>
      <c r="H144" s="190">
        <f>IFERROR(G144-E144,"-")</f>
        <v>0.50587209054933835</v>
      </c>
      <c r="I144" s="189">
        <v>2.8441330998248686</v>
      </c>
      <c r="J144" s="190">
        <f>IFERROR(I144-G144,"-")</f>
        <v>-0.82488098468217386</v>
      </c>
      <c r="K144" s="189">
        <v>3.0526849037487334</v>
      </c>
      <c r="L144" s="190">
        <f>IFERROR(K144-I144,"-")</f>
        <v>0.20855180392386474</v>
      </c>
      <c r="M144" s="189">
        <v>3.4611503531786076</v>
      </c>
      <c r="N144" s="190">
        <f t="shared" si="24"/>
        <v>0.40846544942987428</v>
      </c>
    </row>
    <row r="145" spans="1:15" x14ac:dyDescent="0.25">
      <c r="B145" s="119" t="s">
        <v>81</v>
      </c>
      <c r="C145" s="189" t="s">
        <v>233</v>
      </c>
      <c r="D145" s="190" t="s">
        <v>233</v>
      </c>
      <c r="E145" s="189">
        <v>1.9887005649717515</v>
      </c>
      <c r="F145" s="190" t="str">
        <f t="shared" ref="F145:J153" si="25">IFERROR(E145-C145,"-")</f>
        <v>-</v>
      </c>
      <c r="G145" s="189">
        <v>4.1291666666666664</v>
      </c>
      <c r="H145" s="190">
        <f t="shared" si="25"/>
        <v>2.1404661016949147</v>
      </c>
      <c r="I145" s="189">
        <v>3.4113924050632911</v>
      </c>
      <c r="J145" s="190">
        <f t="shared" si="25"/>
        <v>-0.71777426160337532</v>
      </c>
      <c r="K145" s="189">
        <v>3.6533333333333333</v>
      </c>
      <c r="L145" s="190">
        <f t="shared" ref="L145:L153" si="26">IFERROR(K145-I145,"-")</f>
        <v>0.24194092827004221</v>
      </c>
      <c r="M145" s="189">
        <v>2.9536290322580645</v>
      </c>
      <c r="N145" s="190">
        <f t="shared" si="24"/>
        <v>-0.69970430107526882</v>
      </c>
    </row>
    <row r="146" spans="1:15" x14ac:dyDescent="0.25">
      <c r="B146" s="119" t="s">
        <v>83</v>
      </c>
      <c r="C146" s="189" t="s">
        <v>233</v>
      </c>
      <c r="D146" s="190" t="s">
        <v>233</v>
      </c>
      <c r="E146" s="189">
        <v>2.6368421052631579</v>
      </c>
      <c r="F146" s="190" t="str">
        <f t="shared" si="25"/>
        <v>-</v>
      </c>
      <c r="G146" s="189">
        <v>3.4030303030303028</v>
      </c>
      <c r="H146" s="190">
        <f t="shared" si="25"/>
        <v>0.76618819776714497</v>
      </c>
      <c r="I146" s="189">
        <v>2.2542372881355934</v>
      </c>
      <c r="J146" s="190">
        <f t="shared" si="25"/>
        <v>-1.1487930148947094</v>
      </c>
      <c r="K146" s="189">
        <v>3.1690821256038646</v>
      </c>
      <c r="L146" s="190">
        <f t="shared" si="26"/>
        <v>0.91484483746827117</v>
      </c>
      <c r="M146" s="189">
        <v>3.1378299120234603</v>
      </c>
      <c r="N146" s="190">
        <f t="shared" si="24"/>
        <v>-3.1252213580404309E-2</v>
      </c>
    </row>
    <row r="147" spans="1:15" x14ac:dyDescent="0.25">
      <c r="B147" s="119" t="s">
        <v>85</v>
      </c>
      <c r="C147" s="189" t="s">
        <v>233</v>
      </c>
      <c r="D147" s="190" t="s">
        <v>233</v>
      </c>
      <c r="E147" s="189">
        <v>2.7804347826086957</v>
      </c>
      <c r="F147" s="190" t="str">
        <f t="shared" si="25"/>
        <v>-</v>
      </c>
      <c r="G147" s="189">
        <v>4.4758771929824563</v>
      </c>
      <c r="H147" s="190">
        <f t="shared" si="25"/>
        <v>1.6954424103737606</v>
      </c>
      <c r="I147" s="189">
        <v>3.7583497053045187</v>
      </c>
      <c r="J147" s="190">
        <f t="shared" si="25"/>
        <v>-0.71752748767793761</v>
      </c>
      <c r="K147" s="189">
        <v>3.1252525252525252</v>
      </c>
      <c r="L147" s="190">
        <f t="shared" si="26"/>
        <v>-0.63309718005199356</v>
      </c>
      <c r="M147" s="189">
        <v>3.4524271844660195</v>
      </c>
      <c r="N147" s="190">
        <f t="shared" si="24"/>
        <v>0.32717465921349431</v>
      </c>
    </row>
    <row r="148" spans="1:15" x14ac:dyDescent="0.25">
      <c r="B148" s="119" t="s">
        <v>87</v>
      </c>
      <c r="C148" s="189">
        <v>2.5029585798816569</v>
      </c>
      <c r="D148" s="190">
        <v>-2.7649972212233154</v>
      </c>
      <c r="E148" s="189">
        <v>4.0877192982456139</v>
      </c>
      <c r="F148" s="190">
        <f t="shared" si="25"/>
        <v>1.5847607183639569</v>
      </c>
      <c r="G148" s="189">
        <v>3.3537906137184117</v>
      </c>
      <c r="H148" s="190">
        <f t="shared" si="25"/>
        <v>-0.73392868452720217</v>
      </c>
      <c r="I148" s="189">
        <v>5.3590664272890489</v>
      </c>
      <c r="J148" s="190">
        <f t="shared" si="25"/>
        <v>2.0052758135706372</v>
      </c>
      <c r="K148" s="189">
        <v>4.5181674565560819</v>
      </c>
      <c r="L148" s="190">
        <f t="shared" si="26"/>
        <v>-0.84089897073296704</v>
      </c>
      <c r="M148" s="189"/>
      <c r="N148" s="190"/>
    </row>
    <row r="149" spans="1:15" x14ac:dyDescent="0.25">
      <c r="B149" s="119" t="s">
        <v>89</v>
      </c>
      <c r="C149" s="189">
        <v>2.1721311475409837</v>
      </c>
      <c r="D149" s="190">
        <v>-1.8519330235820113</v>
      </c>
      <c r="E149" s="189">
        <v>3.1950718685831623</v>
      </c>
      <c r="F149" s="190">
        <f t="shared" si="25"/>
        <v>1.0229407210421786</v>
      </c>
      <c r="G149" s="189">
        <v>2.6366197183098592</v>
      </c>
      <c r="H149" s="190">
        <f t="shared" si="25"/>
        <v>-0.55845215027330308</v>
      </c>
      <c r="I149" s="189">
        <v>3.9280575539568345</v>
      </c>
      <c r="J149" s="190">
        <f t="shared" si="25"/>
        <v>1.2914378356469753</v>
      </c>
      <c r="K149" s="189">
        <v>4.2538461538461538</v>
      </c>
      <c r="L149" s="190">
        <f t="shared" si="26"/>
        <v>0.3257885998893193</v>
      </c>
      <c r="M149" s="189"/>
      <c r="N149" s="190"/>
    </row>
    <row r="150" spans="1:15" x14ac:dyDescent="0.25">
      <c r="A150" s="125"/>
      <c r="B150" s="119" t="s">
        <v>91</v>
      </c>
      <c r="C150" s="189">
        <v>1.7105263157894737</v>
      </c>
      <c r="D150" s="190">
        <v>-1.4695254976820291</v>
      </c>
      <c r="E150" s="189">
        <v>3.2486938349007315</v>
      </c>
      <c r="F150" s="190">
        <f t="shared" si="25"/>
        <v>1.5381675191112578</v>
      </c>
      <c r="G150" s="189">
        <v>2.5501330967169475</v>
      </c>
      <c r="H150" s="190">
        <f t="shared" si="25"/>
        <v>-0.69856073818378395</v>
      </c>
      <c r="I150" s="189">
        <v>3.7243816254416959</v>
      </c>
      <c r="J150" s="190">
        <f t="shared" si="25"/>
        <v>1.1742485287247484</v>
      </c>
      <c r="K150" s="189">
        <v>4.0418250950570345</v>
      </c>
      <c r="L150" s="190">
        <f t="shared" si="26"/>
        <v>0.31744346961533854</v>
      </c>
      <c r="M150" s="189"/>
      <c r="N150" s="190"/>
    </row>
    <row r="151" spans="1:15" x14ac:dyDescent="0.25">
      <c r="B151" s="119" t="s">
        <v>93</v>
      </c>
      <c r="C151" s="189">
        <v>2.3322033898305086</v>
      </c>
      <c r="D151" s="190">
        <v>-0.92507360547465556</v>
      </c>
      <c r="E151" s="189">
        <v>3.2394548994159638</v>
      </c>
      <c r="F151" s="190">
        <f t="shared" si="25"/>
        <v>0.9072515095854552</v>
      </c>
      <c r="G151" s="189">
        <v>2.7950963222416814</v>
      </c>
      <c r="H151" s="190">
        <f t="shared" si="25"/>
        <v>-0.4443585771742824</v>
      </c>
      <c r="I151" s="189">
        <v>3.3473531544597535</v>
      </c>
      <c r="J151" s="190">
        <f t="shared" si="25"/>
        <v>0.55225683221807209</v>
      </c>
      <c r="K151" s="189">
        <v>2.7167487684729066</v>
      </c>
      <c r="L151" s="190">
        <f t="shared" si="26"/>
        <v>-0.63060438598684687</v>
      </c>
      <c r="M151" s="189"/>
      <c r="N151" s="190"/>
    </row>
    <row r="152" spans="1:15" x14ac:dyDescent="0.25">
      <c r="B152" s="119" t="s">
        <v>95</v>
      </c>
      <c r="C152" s="189">
        <v>2.5040983606557377</v>
      </c>
      <c r="D152" s="190">
        <v>-0.59926505197756841</v>
      </c>
      <c r="E152" s="189">
        <v>4.466221232368226</v>
      </c>
      <c r="F152" s="190">
        <f t="shared" si="25"/>
        <v>1.9621228717124883</v>
      </c>
      <c r="G152" s="189">
        <v>2.5809756097560976</v>
      </c>
      <c r="H152" s="190">
        <f t="shared" si="25"/>
        <v>-1.8852456226121284</v>
      </c>
      <c r="I152" s="189">
        <v>3.2475832438238452</v>
      </c>
      <c r="J152" s="190">
        <f t="shared" si="25"/>
        <v>0.66660763406774759</v>
      </c>
      <c r="K152" s="189">
        <v>2.922064244339126</v>
      </c>
      <c r="L152" s="190">
        <f t="shared" si="26"/>
        <v>-0.32551899948471918</v>
      </c>
      <c r="M152" s="189"/>
      <c r="N152" s="190"/>
    </row>
    <row r="153" spans="1:15" ht="15.75" x14ac:dyDescent="0.25">
      <c r="B153" s="122" t="s">
        <v>32</v>
      </c>
      <c r="C153" s="191">
        <v>2.8492474710091291</v>
      </c>
      <c r="D153" s="192">
        <v>-0.3826897017657398</v>
      </c>
      <c r="E153" s="191">
        <v>3.2031719989062073</v>
      </c>
      <c r="F153" s="192">
        <f t="shared" si="25"/>
        <v>0.35392452789707818</v>
      </c>
      <c r="G153" s="191">
        <v>3.0895124766894591</v>
      </c>
      <c r="H153" s="192">
        <f t="shared" si="25"/>
        <v>-0.11365952221674824</v>
      </c>
      <c r="I153" s="191">
        <v>3.262616401321718</v>
      </c>
      <c r="J153" s="192">
        <f t="shared" si="25"/>
        <v>0.17310392463225899</v>
      </c>
      <c r="K153" s="191">
        <v>3.2117772529900206</v>
      </c>
      <c r="L153" s="192">
        <f t="shared" si="26"/>
        <v>-5.0839148331697448E-2</v>
      </c>
      <c r="M153" s="191">
        <v>2.7438181178952301</v>
      </c>
      <c r="N153" s="192">
        <v>-0.38056193953102957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2.6476462196861625</v>
      </c>
      <c r="D163" s="190">
        <v>-0.18777697780600056</v>
      </c>
      <c r="E163" s="189">
        <v>2.2834645669291338</v>
      </c>
      <c r="F163" s="190">
        <f t="shared" ref="F163:J165" si="27">IFERROR(E163-C163,"-")</f>
        <v>-0.36418165275702874</v>
      </c>
      <c r="G163" s="189">
        <v>2.575113808801214</v>
      </c>
      <c r="H163" s="190">
        <f t="shared" si="27"/>
        <v>0.29164924187208019</v>
      </c>
      <c r="I163" s="189">
        <v>3.2624390243902437</v>
      </c>
      <c r="J163" s="190">
        <f t="shared" si="27"/>
        <v>0.6873252155890297</v>
      </c>
      <c r="K163" s="189">
        <v>3.4018801410105759</v>
      </c>
      <c r="L163" s="190">
        <f t="shared" ref="L163:L165" si="28">IFERROR(K163-I163,"-")</f>
        <v>0.13944111662033221</v>
      </c>
      <c r="M163" s="189">
        <v>2.6550116550116551</v>
      </c>
      <c r="N163" s="190">
        <f t="shared" ref="N163:N169" si="29">IFERROR(M163-K163,"-")</f>
        <v>-0.74686848599892075</v>
      </c>
    </row>
    <row r="164" spans="2:14" x14ac:dyDescent="0.25">
      <c r="B164" s="119" t="s">
        <v>75</v>
      </c>
      <c r="C164" s="189">
        <v>2.5011627906976743</v>
      </c>
      <c r="D164" s="190">
        <v>-0.39412516741750903</v>
      </c>
      <c r="E164" s="189">
        <v>1.8796561604584527</v>
      </c>
      <c r="F164" s="190">
        <f t="shared" si="27"/>
        <v>-0.62150663023922159</v>
      </c>
      <c r="G164" s="189">
        <v>2.497737556561086</v>
      </c>
      <c r="H164" s="190">
        <f t="shared" si="27"/>
        <v>0.61808139610263324</v>
      </c>
      <c r="I164" s="189">
        <v>2.7587822014051522</v>
      </c>
      <c r="J164" s="190">
        <f t="shared" si="27"/>
        <v>0.2610446448440662</v>
      </c>
      <c r="K164" s="189">
        <v>3.1713917525773194</v>
      </c>
      <c r="L164" s="190">
        <f t="shared" si="28"/>
        <v>0.41260955117216724</v>
      </c>
      <c r="M164" s="189">
        <v>2.4119850187265919</v>
      </c>
      <c r="N164" s="190">
        <f t="shared" si="29"/>
        <v>-0.75940673385072754</v>
      </c>
    </row>
    <row r="165" spans="2:14" x14ac:dyDescent="0.25">
      <c r="B165" s="119" t="s">
        <v>77</v>
      </c>
      <c r="C165" s="189">
        <v>2.3419023136246788</v>
      </c>
      <c r="D165" s="190">
        <v>-0.36957309621138679</v>
      </c>
      <c r="E165" s="189">
        <v>1.9816176470588236</v>
      </c>
      <c r="F165" s="190">
        <f t="shared" si="27"/>
        <v>-0.36028466656585523</v>
      </c>
      <c r="G165" s="189">
        <v>3.1100217864923749</v>
      </c>
      <c r="H165" s="190">
        <f t="shared" si="27"/>
        <v>1.1284041394335513</v>
      </c>
      <c r="I165" s="189">
        <v>2.9254201680672267</v>
      </c>
      <c r="J165" s="190">
        <f t="shared" si="27"/>
        <v>-0.18460161842514822</v>
      </c>
      <c r="K165" s="189">
        <v>3.0355220667384284</v>
      </c>
      <c r="L165" s="190">
        <f t="shared" si="28"/>
        <v>0.11010189867120168</v>
      </c>
      <c r="M165" s="189">
        <v>2.5060240963855422</v>
      </c>
      <c r="N165" s="190">
        <f t="shared" si="29"/>
        <v>-0.52949797035288615</v>
      </c>
    </row>
    <row r="166" spans="2:14" x14ac:dyDescent="0.25">
      <c r="B166" s="119" t="s">
        <v>79</v>
      </c>
      <c r="C166" s="189" t="s">
        <v>233</v>
      </c>
      <c r="D166" s="190" t="s">
        <v>233</v>
      </c>
      <c r="E166" s="189">
        <v>2.4818840579710146</v>
      </c>
      <c r="F166" s="190" t="str">
        <f>IFERROR(E166-C166,"-")</f>
        <v>-</v>
      </c>
      <c r="G166" s="189">
        <v>3.3536379018612523</v>
      </c>
      <c r="H166" s="190">
        <f>IFERROR(G166-E166,"-")</f>
        <v>0.87175384389023769</v>
      </c>
      <c r="I166" s="189">
        <v>2.8601626016260164</v>
      </c>
      <c r="J166" s="190">
        <f>IFERROR(I166-G166,"-")</f>
        <v>-0.49347530023523589</v>
      </c>
      <c r="K166" s="189">
        <v>3.2119658119658121</v>
      </c>
      <c r="L166" s="190">
        <f>IFERROR(K166-I166,"-")</f>
        <v>0.35180321033979567</v>
      </c>
      <c r="M166" s="189">
        <v>2.6920634920634923</v>
      </c>
      <c r="N166" s="190">
        <f t="shared" si="29"/>
        <v>-0.51990231990231983</v>
      </c>
    </row>
    <row r="167" spans="2:14" x14ac:dyDescent="0.25">
      <c r="B167" s="119" t="s">
        <v>81</v>
      </c>
      <c r="C167" s="189" t="s">
        <v>233</v>
      </c>
      <c r="D167" s="190" t="s">
        <v>233</v>
      </c>
      <c r="E167" s="189">
        <v>2.5666251556662516</v>
      </c>
      <c r="F167" s="190" t="str">
        <f t="shared" ref="F167:J175" si="30">IFERROR(E167-C167,"-")</f>
        <v>-</v>
      </c>
      <c r="G167" s="189">
        <v>2.7726495726495726</v>
      </c>
      <c r="H167" s="190">
        <f t="shared" si="30"/>
        <v>0.20602441698332097</v>
      </c>
      <c r="I167" s="189">
        <v>3.4193548387096775</v>
      </c>
      <c r="J167" s="190">
        <f t="shared" si="30"/>
        <v>0.64670526606010492</v>
      </c>
      <c r="K167" s="189">
        <v>3.05</v>
      </c>
      <c r="L167" s="190">
        <f t="shared" ref="L167:L175" si="31">IFERROR(K167-I167,"-")</f>
        <v>-0.36935483870967767</v>
      </c>
      <c r="M167" s="189">
        <v>2.6948275862068964</v>
      </c>
      <c r="N167" s="190">
        <f t="shared" si="29"/>
        <v>-0.35517241379310338</v>
      </c>
    </row>
    <row r="168" spans="2:14" x14ac:dyDescent="0.25">
      <c r="B168" s="119" t="s">
        <v>83</v>
      </c>
      <c r="C168" s="189" t="s">
        <v>233</v>
      </c>
      <c r="D168" s="190" t="s">
        <v>233</v>
      </c>
      <c r="E168" s="189">
        <v>2.5984848484848486</v>
      </c>
      <c r="F168" s="190" t="str">
        <f t="shared" si="30"/>
        <v>-</v>
      </c>
      <c r="G168" s="189">
        <v>2.6290726817042605</v>
      </c>
      <c r="H168" s="190">
        <f t="shared" si="30"/>
        <v>3.0587833219411831E-2</v>
      </c>
      <c r="I168" s="189">
        <v>3.8049886621315192</v>
      </c>
      <c r="J168" s="190">
        <f t="shared" si="30"/>
        <v>1.1759159804272588</v>
      </c>
      <c r="K168" s="189">
        <v>2.4794520547945207</v>
      </c>
      <c r="L168" s="190">
        <f t="shared" si="31"/>
        <v>-1.3255366073369985</v>
      </c>
      <c r="M168" s="189">
        <v>2.3545918367346941</v>
      </c>
      <c r="N168" s="190">
        <f t="shared" si="29"/>
        <v>-0.12486021805982661</v>
      </c>
    </row>
    <row r="169" spans="2:14" x14ac:dyDescent="0.25">
      <c r="B169" s="119" t="s">
        <v>85</v>
      </c>
      <c r="C169" s="189" t="s">
        <v>233</v>
      </c>
      <c r="D169" s="190" t="s">
        <v>233</v>
      </c>
      <c r="E169" s="189">
        <v>2.5320623916811091</v>
      </c>
      <c r="F169" s="190" t="str">
        <f t="shared" si="30"/>
        <v>-</v>
      </c>
      <c r="G169" s="189">
        <v>3.0395061728395061</v>
      </c>
      <c r="H169" s="190">
        <f t="shared" si="30"/>
        <v>0.50744378115839694</v>
      </c>
      <c r="I169" s="189">
        <v>3.221294363256785</v>
      </c>
      <c r="J169" s="190">
        <f t="shared" si="30"/>
        <v>0.18178819041727889</v>
      </c>
      <c r="K169" s="189">
        <v>2.9655963302752295</v>
      </c>
      <c r="L169" s="190">
        <f t="shared" si="31"/>
        <v>-0.25569803298155547</v>
      </c>
      <c r="M169" s="189">
        <v>2.8313413014608235</v>
      </c>
      <c r="N169" s="190">
        <f t="shared" si="29"/>
        <v>-0.13425502881440599</v>
      </c>
    </row>
    <row r="170" spans="2:14" x14ac:dyDescent="0.25">
      <c r="B170" s="119" t="s">
        <v>87</v>
      </c>
      <c r="C170" s="189">
        <v>2.5263157894736841</v>
      </c>
      <c r="D170" s="190">
        <v>-1.203735144312394</v>
      </c>
      <c r="E170" s="189">
        <v>3.0444444444444443</v>
      </c>
      <c r="F170" s="190">
        <f t="shared" si="30"/>
        <v>0.51812865497076022</v>
      </c>
      <c r="G170" s="189">
        <v>3.2798634812286691</v>
      </c>
      <c r="H170" s="190">
        <f t="shared" si="30"/>
        <v>0.23541903678422482</v>
      </c>
      <c r="I170" s="189">
        <v>3.7811735941320292</v>
      </c>
      <c r="J170" s="190">
        <f t="shared" si="30"/>
        <v>0.50131011290336014</v>
      </c>
      <c r="K170" s="189">
        <v>3.7306967984934087</v>
      </c>
      <c r="L170" s="190">
        <f t="shared" si="31"/>
        <v>-5.0476795638620509E-2</v>
      </c>
      <c r="M170" s="189"/>
      <c r="N170" s="190"/>
    </row>
    <row r="171" spans="2:14" x14ac:dyDescent="0.25">
      <c r="B171" s="119" t="s">
        <v>89</v>
      </c>
      <c r="C171" s="189">
        <v>2.058252427184466</v>
      </c>
      <c r="D171" s="190">
        <v>-1.5686132444573251</v>
      </c>
      <c r="E171" s="189">
        <v>2.6835443037974684</v>
      </c>
      <c r="F171" s="190">
        <f t="shared" si="30"/>
        <v>0.62529187661300245</v>
      </c>
      <c r="G171" s="189">
        <v>2.7576301615798924</v>
      </c>
      <c r="H171" s="190">
        <f t="shared" si="30"/>
        <v>7.4085857782423936E-2</v>
      </c>
      <c r="I171" s="189">
        <v>2.4781021897810218</v>
      </c>
      <c r="J171" s="190">
        <f t="shared" si="30"/>
        <v>-0.27952797179887057</v>
      </c>
      <c r="K171" s="189">
        <v>3.4807370184254607</v>
      </c>
      <c r="L171" s="190">
        <f t="shared" si="31"/>
        <v>1.0026348286444389</v>
      </c>
      <c r="M171" s="189"/>
      <c r="N171" s="190"/>
    </row>
    <row r="172" spans="2:14" x14ac:dyDescent="0.25">
      <c r="B172" s="119" t="s">
        <v>91</v>
      </c>
      <c r="C172" s="189">
        <v>1.7537688442211055</v>
      </c>
      <c r="D172" s="190">
        <v>-1.3114868877012933</v>
      </c>
      <c r="E172" s="189">
        <v>2.5418641390205372</v>
      </c>
      <c r="F172" s="190">
        <f t="shared" si="30"/>
        <v>0.78809529479943174</v>
      </c>
      <c r="G172" s="189">
        <v>2.6530303030303028</v>
      </c>
      <c r="H172" s="190">
        <f t="shared" si="30"/>
        <v>0.11116616400976564</v>
      </c>
      <c r="I172" s="189">
        <v>2.3209366391184574</v>
      </c>
      <c r="J172" s="190">
        <f t="shared" si="30"/>
        <v>-0.33209366391184547</v>
      </c>
      <c r="K172" s="189">
        <v>2.5513196480938416</v>
      </c>
      <c r="L172" s="190">
        <f t="shared" si="31"/>
        <v>0.23038300897538422</v>
      </c>
      <c r="M172" s="189"/>
      <c r="N172" s="190"/>
    </row>
    <row r="173" spans="2:14" x14ac:dyDescent="0.25">
      <c r="B173" s="119" t="s">
        <v>93</v>
      </c>
      <c r="C173" s="189">
        <v>1.9065420560747663</v>
      </c>
      <c r="D173" s="190">
        <v>-1.0373523333641776</v>
      </c>
      <c r="E173" s="189">
        <v>2.5369515011547343</v>
      </c>
      <c r="F173" s="190">
        <f t="shared" si="30"/>
        <v>0.63040944507996799</v>
      </c>
      <c r="G173" s="189">
        <v>2.5677083333333335</v>
      </c>
      <c r="H173" s="190">
        <f t="shared" si="30"/>
        <v>3.0756832178599147E-2</v>
      </c>
      <c r="I173" s="189">
        <v>2.8983739837398375</v>
      </c>
      <c r="J173" s="190">
        <f t="shared" si="30"/>
        <v>0.33066565040650397</v>
      </c>
      <c r="K173" s="189">
        <v>2.5370138017565873</v>
      </c>
      <c r="L173" s="190">
        <f t="shared" si="31"/>
        <v>-0.36136018198325015</v>
      </c>
      <c r="M173" s="189"/>
      <c r="N173" s="190"/>
    </row>
    <row r="174" spans="2:14" x14ac:dyDescent="0.25">
      <c r="B174" s="119" t="s">
        <v>95</v>
      </c>
      <c r="C174" s="189">
        <v>2.4467213114754101</v>
      </c>
      <c r="D174" s="190">
        <v>-0.66024789435927378</v>
      </c>
      <c r="E174" s="189">
        <v>2.8218085106382977</v>
      </c>
      <c r="F174" s="190">
        <f t="shared" si="30"/>
        <v>0.37508719916288769</v>
      </c>
      <c r="G174" s="189">
        <v>2.5267770204479065</v>
      </c>
      <c r="H174" s="190">
        <f t="shared" si="30"/>
        <v>-0.29503149019039121</v>
      </c>
      <c r="I174" s="189">
        <v>3.1310344827586207</v>
      </c>
      <c r="J174" s="190">
        <f t="shared" si="30"/>
        <v>0.6042574623107142</v>
      </c>
      <c r="K174" s="189">
        <v>2.7957497048406141</v>
      </c>
      <c r="L174" s="190">
        <f t="shared" si="31"/>
        <v>-0.33528477791800659</v>
      </c>
      <c r="M174" s="189"/>
      <c r="N174" s="190"/>
    </row>
    <row r="175" spans="2:14" ht="15.75" x14ac:dyDescent="0.25">
      <c r="B175" s="122" t="s">
        <v>32</v>
      </c>
      <c r="C175" s="191">
        <v>2.4136269786648312</v>
      </c>
      <c r="D175" s="192">
        <v>-0.61364981370362903</v>
      </c>
      <c r="E175" s="191">
        <v>2.5581721334454723</v>
      </c>
      <c r="F175" s="192">
        <f t="shared" si="30"/>
        <v>0.14454515478064112</v>
      </c>
      <c r="G175" s="191">
        <v>2.8007977475363681</v>
      </c>
      <c r="H175" s="192">
        <f t="shared" si="30"/>
        <v>0.24262561409089578</v>
      </c>
      <c r="I175" s="191">
        <v>3.0535632708999545</v>
      </c>
      <c r="J175" s="192">
        <f t="shared" si="30"/>
        <v>0.25276552336358638</v>
      </c>
      <c r="K175" s="191">
        <v>3.078673981557138</v>
      </c>
      <c r="L175" s="192">
        <f t="shared" si="31"/>
        <v>2.511071065718351E-2</v>
      </c>
      <c r="M175" s="191">
        <v>2.5934765314240256</v>
      </c>
      <c r="N175" s="192">
        <v>-0.50669806482215529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2.3828828828828827</v>
      </c>
      <c r="D185" s="190">
        <v>0.15529667598633123</v>
      </c>
      <c r="E185" s="189">
        <v>1.6046511627906976</v>
      </c>
      <c r="F185" s="190">
        <f t="shared" ref="F185:J187" si="32">IFERROR(E185-C185,"-")</f>
        <v>-0.77823172009218511</v>
      </c>
      <c r="G185" s="189">
        <v>2.4294117647058822</v>
      </c>
      <c r="H185" s="190">
        <f t="shared" si="32"/>
        <v>0.82476060191518452</v>
      </c>
      <c r="I185" s="189">
        <v>2.5857740585774058</v>
      </c>
      <c r="J185" s="190">
        <f t="shared" si="32"/>
        <v>0.15636229387152367</v>
      </c>
      <c r="K185" s="189">
        <v>2.8736462093862816</v>
      </c>
      <c r="L185" s="190">
        <f t="shared" ref="L185:L187" si="33">IFERROR(K185-I185,"-")</f>
        <v>0.28787215080887574</v>
      </c>
      <c r="M185" s="189">
        <v>2.8328173374613002</v>
      </c>
      <c r="N185" s="190">
        <f t="shared" ref="N185:N191" si="34">IFERROR(M185-K185,"-")</f>
        <v>-4.0828871924981414E-2</v>
      </c>
    </row>
    <row r="186" spans="1:15" x14ac:dyDescent="0.25">
      <c r="B186" s="119" t="s">
        <v>75</v>
      </c>
      <c r="C186" s="189">
        <v>2.25</v>
      </c>
      <c r="D186" s="190">
        <v>-0.32971014492753614</v>
      </c>
      <c r="E186" s="189">
        <v>2.2702702702702702</v>
      </c>
      <c r="F186" s="190">
        <f t="shared" si="32"/>
        <v>2.0270270270270174E-2</v>
      </c>
      <c r="G186" s="189">
        <v>2.8324022346368714</v>
      </c>
      <c r="H186" s="190">
        <f t="shared" si="32"/>
        <v>0.56213196436660118</v>
      </c>
      <c r="I186" s="189">
        <v>2.5750000000000002</v>
      </c>
      <c r="J186" s="190">
        <f t="shared" si="32"/>
        <v>-0.25740223463687117</v>
      </c>
      <c r="K186" s="189">
        <v>2.9292929292929295</v>
      </c>
      <c r="L186" s="190">
        <f t="shared" si="33"/>
        <v>0.35429292929292933</v>
      </c>
      <c r="M186" s="189">
        <v>2.6576576576576576</v>
      </c>
      <c r="N186" s="190">
        <f t="shared" si="34"/>
        <v>-0.2716352716352719</v>
      </c>
    </row>
    <row r="187" spans="1:15" x14ac:dyDescent="0.25">
      <c r="B187" s="119" t="s">
        <v>77</v>
      </c>
      <c r="C187" s="189">
        <v>3.0352941176470587</v>
      </c>
      <c r="D187" s="190">
        <v>-1.5430520034100503E-2</v>
      </c>
      <c r="E187" s="189">
        <v>1.65625</v>
      </c>
      <c r="F187" s="190">
        <f t="shared" si="32"/>
        <v>-1.3790441176470587</v>
      </c>
      <c r="G187" s="189">
        <v>2.5076142131979697</v>
      </c>
      <c r="H187" s="190">
        <f t="shared" si="32"/>
        <v>0.85136421319796973</v>
      </c>
      <c r="I187" s="189">
        <v>4.1359223300970873</v>
      </c>
      <c r="J187" s="190">
        <f t="shared" si="32"/>
        <v>1.6283081168991176</v>
      </c>
      <c r="K187" s="189">
        <v>2.9226519337016574</v>
      </c>
      <c r="L187" s="190">
        <f t="shared" si="33"/>
        <v>-1.2132703963954299</v>
      </c>
      <c r="M187" s="189">
        <v>2.2459016393442623</v>
      </c>
      <c r="N187" s="190">
        <f t="shared" si="34"/>
        <v>-0.67675029435739509</v>
      </c>
    </row>
    <row r="188" spans="1:15" x14ac:dyDescent="0.25">
      <c r="B188" s="119" t="s">
        <v>79</v>
      </c>
      <c r="C188" s="189" t="s">
        <v>233</v>
      </c>
      <c r="D188" s="190" t="s">
        <v>233</v>
      </c>
      <c r="E188" s="189">
        <v>1.8064516129032258</v>
      </c>
      <c r="F188" s="190" t="str">
        <f>IFERROR(E188-C188,"-")</f>
        <v>-</v>
      </c>
      <c r="G188" s="189">
        <v>2.7118644067796609</v>
      </c>
      <c r="H188" s="190">
        <f>IFERROR(G188-E188,"-")</f>
        <v>0.90541279387643514</v>
      </c>
      <c r="I188" s="189">
        <v>3.5714285714285716</v>
      </c>
      <c r="J188" s="190">
        <f>IFERROR(I188-G188,"-")</f>
        <v>0.85956416464891072</v>
      </c>
      <c r="K188" s="189">
        <v>4.037383177570093</v>
      </c>
      <c r="L188" s="190">
        <f>IFERROR(K188-I188,"-")</f>
        <v>0.4659546061415214</v>
      </c>
      <c r="M188" s="189">
        <v>2.1925925925925926</v>
      </c>
      <c r="N188" s="190">
        <f t="shared" si="34"/>
        <v>-1.8447905849775004</v>
      </c>
    </row>
    <row r="189" spans="1:15" x14ac:dyDescent="0.25">
      <c r="B189" s="119" t="s">
        <v>81</v>
      </c>
      <c r="C189" s="189" t="s">
        <v>233</v>
      </c>
      <c r="D189" s="190" t="s">
        <v>233</v>
      </c>
      <c r="E189" s="189">
        <v>2.2323232323232323</v>
      </c>
      <c r="F189" s="190" t="str">
        <f t="shared" ref="F189:J197" si="35">IFERROR(E189-C189,"-")</f>
        <v>-</v>
      </c>
      <c r="G189" s="189">
        <v>2.7777777777777777</v>
      </c>
      <c r="H189" s="190">
        <f t="shared" si="35"/>
        <v>0.54545454545454541</v>
      </c>
      <c r="I189" s="189">
        <v>2.8666666666666667</v>
      </c>
      <c r="J189" s="190">
        <f t="shared" si="35"/>
        <v>8.8888888888889017E-2</v>
      </c>
      <c r="K189" s="189">
        <v>2.7593984962406015</v>
      </c>
      <c r="L189" s="190">
        <f t="shared" ref="L189:L197" si="36">IFERROR(K189-I189,"-")</f>
        <v>-0.10726817042606518</v>
      </c>
      <c r="M189" s="189">
        <v>2.5947712418300655</v>
      </c>
      <c r="N189" s="190">
        <f t="shared" si="34"/>
        <v>-0.16462725441053605</v>
      </c>
    </row>
    <row r="190" spans="1:15" x14ac:dyDescent="0.25">
      <c r="B190" s="119" t="s">
        <v>122</v>
      </c>
      <c r="C190" s="189" t="s">
        <v>233</v>
      </c>
      <c r="D190" s="190" t="s">
        <v>233</v>
      </c>
      <c r="E190" s="189">
        <v>2.5396825396825395</v>
      </c>
      <c r="F190" s="190" t="str">
        <f t="shared" si="35"/>
        <v>-</v>
      </c>
      <c r="G190" s="189">
        <v>2.7916666666666665</v>
      </c>
      <c r="H190" s="190">
        <f t="shared" si="35"/>
        <v>0.25198412698412698</v>
      </c>
      <c r="I190" s="189">
        <v>2.5697674418604652</v>
      </c>
      <c r="J190" s="190">
        <f t="shared" si="35"/>
        <v>-0.22189922480620128</v>
      </c>
      <c r="K190" s="189">
        <v>2.324786324786325</v>
      </c>
      <c r="L190" s="190">
        <f t="shared" si="36"/>
        <v>-0.24498111707414028</v>
      </c>
      <c r="M190" s="189">
        <v>2.5315315315315314</v>
      </c>
      <c r="N190" s="190">
        <f t="shared" si="34"/>
        <v>0.20674520674520647</v>
      </c>
    </row>
    <row r="191" spans="1:15" x14ac:dyDescent="0.25">
      <c r="B191" s="119" t="s">
        <v>85</v>
      </c>
      <c r="C191" s="189" t="s">
        <v>233</v>
      </c>
      <c r="D191" s="190" t="s">
        <v>233</v>
      </c>
      <c r="E191" s="189">
        <v>2.5662650602409638</v>
      </c>
      <c r="F191" s="190" t="str">
        <f t="shared" si="35"/>
        <v>-</v>
      </c>
      <c r="G191" s="189">
        <v>3.7247706422018347</v>
      </c>
      <c r="H191" s="190">
        <f t="shared" si="35"/>
        <v>1.1585055819608709</v>
      </c>
      <c r="I191" s="189">
        <v>2.5481481481481483</v>
      </c>
      <c r="J191" s="190">
        <f t="shared" si="35"/>
        <v>-1.1766224940536865</v>
      </c>
      <c r="K191" s="189">
        <v>2.6422764227642275</v>
      </c>
      <c r="L191" s="190">
        <f t="shared" si="36"/>
        <v>9.4128274616079199E-2</v>
      </c>
      <c r="M191" s="189">
        <v>3.4086021505376345</v>
      </c>
      <c r="N191" s="190">
        <f t="shared" si="34"/>
        <v>0.76632572777340702</v>
      </c>
    </row>
    <row r="192" spans="1:15" x14ac:dyDescent="0.25">
      <c r="B192" s="119" t="s">
        <v>87</v>
      </c>
      <c r="C192" s="189">
        <v>2.5714285714285716</v>
      </c>
      <c r="D192" s="190">
        <v>-0.25357142857142856</v>
      </c>
      <c r="E192" s="189">
        <v>2.8058252427184467</v>
      </c>
      <c r="F192" s="190">
        <f t="shared" si="35"/>
        <v>0.23439667128987507</v>
      </c>
      <c r="G192" s="189">
        <v>2.5</v>
      </c>
      <c r="H192" s="190">
        <f t="shared" si="35"/>
        <v>-0.30582524271844669</v>
      </c>
      <c r="I192" s="189">
        <v>3.4957983193277311</v>
      </c>
      <c r="J192" s="190">
        <f t="shared" si="35"/>
        <v>0.99579831932773111</v>
      </c>
      <c r="K192" s="189">
        <v>4.1339285714285712</v>
      </c>
      <c r="L192" s="190">
        <f t="shared" si="36"/>
        <v>0.63813025210084007</v>
      </c>
      <c r="M192" s="189"/>
      <c r="N192" s="190"/>
    </row>
    <row r="193" spans="2:15" x14ac:dyDescent="0.25">
      <c r="B193" s="119" t="s">
        <v>89</v>
      </c>
      <c r="C193" s="189">
        <v>1.8918918918918919</v>
      </c>
      <c r="D193" s="190">
        <v>-1.1735286688557716</v>
      </c>
      <c r="E193" s="189">
        <v>2.9885057471264367</v>
      </c>
      <c r="F193" s="190">
        <f t="shared" si="35"/>
        <v>1.0966138552345448</v>
      </c>
      <c r="G193" s="189">
        <v>2.5051546391752577</v>
      </c>
      <c r="H193" s="190">
        <f t="shared" si="35"/>
        <v>-0.48335110795117897</v>
      </c>
      <c r="I193" s="189">
        <v>2.8235294117647061</v>
      </c>
      <c r="J193" s="190">
        <f t="shared" si="35"/>
        <v>0.31837477258944835</v>
      </c>
      <c r="K193" s="189">
        <v>3.06993006993007</v>
      </c>
      <c r="L193" s="190">
        <f t="shared" si="36"/>
        <v>0.24640065816536394</v>
      </c>
      <c r="M193" s="189"/>
      <c r="N193" s="190"/>
    </row>
    <row r="194" spans="2:15" x14ac:dyDescent="0.25">
      <c r="B194" s="119" t="s">
        <v>91</v>
      </c>
      <c r="C194" s="189">
        <v>2.7872340425531914</v>
      </c>
      <c r="D194" s="190">
        <v>-3.454813566463022E-2</v>
      </c>
      <c r="E194" s="189">
        <v>2.3220338983050848</v>
      </c>
      <c r="F194" s="190">
        <f t="shared" si="35"/>
        <v>-0.46520014424810663</v>
      </c>
      <c r="G194" s="189">
        <v>2.6454545454545455</v>
      </c>
      <c r="H194" s="190">
        <f t="shared" si="35"/>
        <v>0.32342064714946073</v>
      </c>
      <c r="I194" s="189">
        <v>2.8175182481751824</v>
      </c>
      <c r="J194" s="190">
        <f t="shared" si="35"/>
        <v>0.17206370272063687</v>
      </c>
      <c r="K194" s="189">
        <v>2.3806451612903228</v>
      </c>
      <c r="L194" s="190">
        <f t="shared" si="36"/>
        <v>-0.4368730868848596</v>
      </c>
      <c r="M194" s="189"/>
      <c r="N194" s="190"/>
    </row>
    <row r="195" spans="2:15" x14ac:dyDescent="0.25">
      <c r="B195" s="119" t="s">
        <v>93</v>
      </c>
      <c r="C195" s="189">
        <v>1.7192982456140351</v>
      </c>
      <c r="D195" s="190">
        <v>-1.1386252516537243</v>
      </c>
      <c r="E195" s="189">
        <v>2.6972704714640199</v>
      </c>
      <c r="F195" s="190">
        <f t="shared" si="35"/>
        <v>0.97797222584998478</v>
      </c>
      <c r="G195" s="189">
        <v>2.5934065934065935</v>
      </c>
      <c r="H195" s="190">
        <f t="shared" si="35"/>
        <v>-0.10386387805742636</v>
      </c>
      <c r="I195" s="189">
        <v>3.5201465201465201</v>
      </c>
      <c r="J195" s="190">
        <f t="shared" si="35"/>
        <v>0.92673992673992656</v>
      </c>
      <c r="K195" s="189">
        <v>2.2638297872340427</v>
      </c>
      <c r="L195" s="190">
        <f t="shared" si="36"/>
        <v>-1.2563167329124774</v>
      </c>
      <c r="M195" s="189"/>
      <c r="N195" s="190"/>
    </row>
    <row r="196" spans="2:15" x14ac:dyDescent="0.25">
      <c r="B196" s="119" t="s">
        <v>95</v>
      </c>
      <c r="C196" s="189">
        <v>2.6081081081081079</v>
      </c>
      <c r="D196" s="190">
        <v>0.38992628992628964</v>
      </c>
      <c r="E196" s="189">
        <v>2.7487437185929648</v>
      </c>
      <c r="F196" s="190">
        <f t="shared" si="35"/>
        <v>0.14063561048485695</v>
      </c>
      <c r="G196" s="189">
        <v>2.3558718861209966</v>
      </c>
      <c r="H196" s="190">
        <f t="shared" si="35"/>
        <v>-0.39287183247196822</v>
      </c>
      <c r="I196" s="189">
        <v>2.9561403508771931</v>
      </c>
      <c r="J196" s="190">
        <f t="shared" si="35"/>
        <v>0.60026846475619644</v>
      </c>
      <c r="K196" s="189">
        <v>2.6193548387096772</v>
      </c>
      <c r="L196" s="190">
        <f t="shared" si="36"/>
        <v>-0.33678551216751584</v>
      </c>
      <c r="M196" s="189"/>
      <c r="N196" s="190"/>
    </row>
    <row r="197" spans="2:15" ht="15.75" x14ac:dyDescent="0.25">
      <c r="B197" s="122" t="s">
        <v>32</v>
      </c>
      <c r="C197" s="191">
        <v>2.3633004926108376</v>
      </c>
      <c r="D197" s="192">
        <v>-0.28023050469374455</v>
      </c>
      <c r="E197" s="191">
        <v>2.5423728813559321</v>
      </c>
      <c r="F197" s="192">
        <f t="shared" si="35"/>
        <v>0.17907238874509446</v>
      </c>
      <c r="G197" s="191">
        <v>2.642156862745098</v>
      </c>
      <c r="H197" s="192">
        <f t="shared" si="35"/>
        <v>9.9783981389165888E-2</v>
      </c>
      <c r="I197" s="191">
        <v>3.0806618407445709</v>
      </c>
      <c r="J197" s="192">
        <f t="shared" si="35"/>
        <v>0.43850497799947297</v>
      </c>
      <c r="K197" s="191">
        <v>2.8292682926829267</v>
      </c>
      <c r="L197" s="192">
        <f t="shared" si="36"/>
        <v>-0.25139354806164427</v>
      </c>
      <c r="M197" s="191">
        <v>2.6839299314546841</v>
      </c>
      <c r="N197" s="192">
        <v>-0.22187992770024545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2.8614718614718613</v>
      </c>
      <c r="D207" s="190">
        <v>0.36147186147186128</v>
      </c>
      <c r="E207" s="189">
        <v>2.1052631578947367</v>
      </c>
      <c r="F207" s="190">
        <f t="shared" ref="F207:J209" si="37">IFERROR(E207-C207,"-")</f>
        <v>-0.75620870357712455</v>
      </c>
      <c r="G207" s="189">
        <v>3.1148148148148147</v>
      </c>
      <c r="H207" s="190">
        <f t="shared" si="37"/>
        <v>1.009551656920078</v>
      </c>
      <c r="I207" s="189">
        <v>2.8249158249158248</v>
      </c>
      <c r="J207" s="190">
        <f t="shared" si="37"/>
        <v>-0.28989898989898988</v>
      </c>
      <c r="K207" s="189">
        <v>3.3443223443223444</v>
      </c>
      <c r="L207" s="190">
        <f t="shared" ref="L207:L209" si="38">IFERROR(K207-I207,"-")</f>
        <v>0.51940651940651961</v>
      </c>
      <c r="M207" s="189">
        <v>2.9627659574468086</v>
      </c>
      <c r="N207" s="190">
        <f t="shared" ref="N207:N213" si="39">IFERROR(M207-K207,"-")</f>
        <v>-0.38155638687553584</v>
      </c>
    </row>
    <row r="208" spans="2:15" x14ac:dyDescent="0.25">
      <c r="B208" s="119" t="s">
        <v>75</v>
      </c>
      <c r="C208" s="189">
        <v>2.0930232558139537</v>
      </c>
      <c r="D208" s="190">
        <v>-0.64317306320445145</v>
      </c>
      <c r="E208" s="189">
        <v>1.4772727272727273</v>
      </c>
      <c r="F208" s="190">
        <f t="shared" si="37"/>
        <v>-0.61575052854122636</v>
      </c>
      <c r="G208" s="189">
        <v>2.414814814814815</v>
      </c>
      <c r="H208" s="190">
        <f t="shared" si="37"/>
        <v>0.93754208754208768</v>
      </c>
      <c r="I208" s="189">
        <v>2.4600760456273765</v>
      </c>
      <c r="J208" s="190">
        <f t="shared" si="37"/>
        <v>4.5261230812561504E-2</v>
      </c>
      <c r="K208" s="189">
        <v>2.4355828220858897</v>
      </c>
      <c r="L208" s="190">
        <f t="shared" si="38"/>
        <v>-2.4493223541486753E-2</v>
      </c>
      <c r="M208" s="189">
        <v>2.8980263157894739</v>
      </c>
      <c r="N208" s="190">
        <f t="shared" si="39"/>
        <v>0.46244349370358417</v>
      </c>
    </row>
    <row r="209" spans="2:15" x14ac:dyDescent="0.25">
      <c r="B209" s="119" t="s">
        <v>77</v>
      </c>
      <c r="C209" s="189">
        <v>2.4691358024691357</v>
      </c>
      <c r="D209" s="190">
        <v>-0.16244314489928557</v>
      </c>
      <c r="E209" s="189">
        <v>2.4565217391304346</v>
      </c>
      <c r="F209" s="190">
        <f t="shared" si="37"/>
        <v>-1.2614063338701076E-2</v>
      </c>
      <c r="G209" s="189">
        <v>2.5943396226415096</v>
      </c>
      <c r="H209" s="190">
        <f t="shared" si="37"/>
        <v>0.13781788351107505</v>
      </c>
      <c r="I209" s="189">
        <v>2.6113360323886639</v>
      </c>
      <c r="J209" s="190">
        <f t="shared" si="37"/>
        <v>1.6996409747154217E-2</v>
      </c>
      <c r="K209" s="189">
        <v>3.1333333333333333</v>
      </c>
      <c r="L209" s="190">
        <f t="shared" si="38"/>
        <v>0.52199730094466945</v>
      </c>
      <c r="M209" s="189">
        <v>2.6015936254980079</v>
      </c>
      <c r="N209" s="190">
        <f t="shared" si="39"/>
        <v>-0.53173970783532543</v>
      </c>
    </row>
    <row r="210" spans="2:15" x14ac:dyDescent="0.25">
      <c r="B210" s="119" t="s">
        <v>79</v>
      </c>
      <c r="C210" s="189" t="s">
        <v>233</v>
      </c>
      <c r="D210" s="190" t="s">
        <v>233</v>
      </c>
      <c r="E210" s="189">
        <v>1.8571428571428572</v>
      </c>
      <c r="F210" s="190" t="str">
        <f>IFERROR(E210-C210,"-")</f>
        <v>-</v>
      </c>
      <c r="G210" s="189">
        <v>2.4713375796178343</v>
      </c>
      <c r="H210" s="190">
        <f>IFERROR(G210-E210,"-")</f>
        <v>0.61419472247497708</v>
      </c>
      <c r="I210" s="189">
        <v>3.0125000000000002</v>
      </c>
      <c r="J210" s="190">
        <f>IFERROR(I210-G210,"-")</f>
        <v>0.54116242038216589</v>
      </c>
      <c r="K210" s="189">
        <v>2.8167539267015709</v>
      </c>
      <c r="L210" s="190">
        <f>IFERROR(K210-I210,"-")</f>
        <v>-0.1957460732984293</v>
      </c>
      <c r="M210" s="189">
        <v>2.8721804511278197</v>
      </c>
      <c r="N210" s="190">
        <f t="shared" si="39"/>
        <v>5.5426524426248847E-2</v>
      </c>
    </row>
    <row r="211" spans="2:15" x14ac:dyDescent="0.25">
      <c r="B211" s="119" t="s">
        <v>81</v>
      </c>
      <c r="C211" s="189" t="s">
        <v>233</v>
      </c>
      <c r="D211" s="190" t="s">
        <v>233</v>
      </c>
      <c r="E211" s="189">
        <v>1.6206896551724137</v>
      </c>
      <c r="F211" s="190" t="str">
        <f t="shared" ref="F211:J219" si="40">IFERROR(E211-C211,"-")</f>
        <v>-</v>
      </c>
      <c r="G211" s="189">
        <v>3.0419580419580421</v>
      </c>
      <c r="H211" s="190">
        <f t="shared" si="40"/>
        <v>1.4212683867856284</v>
      </c>
      <c r="I211" s="189">
        <v>2.6937500000000001</v>
      </c>
      <c r="J211" s="190">
        <f t="shared" si="40"/>
        <v>-0.348208041958042</v>
      </c>
      <c r="K211" s="189">
        <v>3.6575342465753424</v>
      </c>
      <c r="L211" s="190">
        <f t="shared" ref="L211:L219" si="41">IFERROR(K211-I211,"-")</f>
        <v>0.96378424657534234</v>
      </c>
      <c r="M211" s="189">
        <v>3.2900763358778624</v>
      </c>
      <c r="N211" s="190">
        <f t="shared" si="39"/>
        <v>-0.36745791069748002</v>
      </c>
    </row>
    <row r="212" spans="2:15" x14ac:dyDescent="0.25">
      <c r="B212" s="119" t="s">
        <v>83</v>
      </c>
      <c r="C212" s="189" t="s">
        <v>233</v>
      </c>
      <c r="D212" s="190" t="s">
        <v>233</v>
      </c>
      <c r="E212" s="189">
        <v>2.5921052631578947</v>
      </c>
      <c r="F212" s="190" t="str">
        <f t="shared" si="40"/>
        <v>-</v>
      </c>
      <c r="G212" s="189">
        <v>2.984</v>
      </c>
      <c r="H212" s="190">
        <f t="shared" si="40"/>
        <v>0.3918947368421053</v>
      </c>
      <c r="I212" s="189">
        <v>2.6162790697674421</v>
      </c>
      <c r="J212" s="190">
        <f t="shared" si="40"/>
        <v>-0.36772093023255792</v>
      </c>
      <c r="K212" s="189">
        <v>2.592233009708738</v>
      </c>
      <c r="L212" s="190">
        <f t="shared" si="41"/>
        <v>-2.4046060058704022E-2</v>
      </c>
      <c r="M212" s="189">
        <v>3.4951456310679609</v>
      </c>
      <c r="N212" s="190">
        <f t="shared" si="39"/>
        <v>0.9029126213592229</v>
      </c>
    </row>
    <row r="213" spans="2:15" x14ac:dyDescent="0.25">
      <c r="B213" s="119" t="s">
        <v>85</v>
      </c>
      <c r="C213" s="189" t="s">
        <v>233</v>
      </c>
      <c r="D213" s="190" t="s">
        <v>233</v>
      </c>
      <c r="E213" s="189">
        <v>3.2180451127819549</v>
      </c>
      <c r="F213" s="190" t="str">
        <f t="shared" si="40"/>
        <v>-</v>
      </c>
      <c r="G213" s="189">
        <v>2.489795918367347</v>
      </c>
      <c r="H213" s="190">
        <f t="shared" si="40"/>
        <v>-0.72824919441460789</v>
      </c>
      <c r="I213" s="189">
        <v>1.8778877887788779</v>
      </c>
      <c r="J213" s="190">
        <f t="shared" si="40"/>
        <v>-0.61190812958846919</v>
      </c>
      <c r="K213" s="189">
        <v>2.952054794520548</v>
      </c>
      <c r="L213" s="190">
        <f t="shared" si="41"/>
        <v>1.0741670057416701</v>
      </c>
      <c r="M213" s="189">
        <v>4.0338164251207731</v>
      </c>
      <c r="N213" s="190">
        <f t="shared" si="39"/>
        <v>1.0817616306002251</v>
      </c>
    </row>
    <row r="214" spans="2:15" x14ac:dyDescent="0.25">
      <c r="B214" s="119" t="s">
        <v>87</v>
      </c>
      <c r="C214" s="189">
        <v>1.6041666666666667</v>
      </c>
      <c r="D214" s="190">
        <v>-2.5184748427672954</v>
      </c>
      <c r="E214" s="189">
        <v>4.07</v>
      </c>
      <c r="F214" s="190">
        <f t="shared" si="40"/>
        <v>2.4658333333333333</v>
      </c>
      <c r="G214" s="189">
        <v>1.7235772357723578</v>
      </c>
      <c r="H214" s="190">
        <f t="shared" si="40"/>
        <v>-2.3464227642276425</v>
      </c>
      <c r="I214" s="189">
        <v>3.0769230769230771</v>
      </c>
      <c r="J214" s="190">
        <f t="shared" si="40"/>
        <v>1.3533458411507193</v>
      </c>
      <c r="K214" s="189">
        <v>5.062176165803109</v>
      </c>
      <c r="L214" s="190">
        <f t="shared" si="41"/>
        <v>1.9852530888800319</v>
      </c>
      <c r="M214" s="189"/>
      <c r="N214" s="190"/>
    </row>
    <row r="215" spans="2:15" x14ac:dyDescent="0.25">
      <c r="B215" s="119" t="s">
        <v>89</v>
      </c>
      <c r="C215" s="189">
        <v>1.5263157894736843</v>
      </c>
      <c r="D215" s="190">
        <v>-1.5330062444246206</v>
      </c>
      <c r="E215" s="189">
        <v>2.6967213114754101</v>
      </c>
      <c r="F215" s="190">
        <f t="shared" si="40"/>
        <v>1.1704055220017258</v>
      </c>
      <c r="G215" s="189">
        <v>1.7846889952153111</v>
      </c>
      <c r="H215" s="190">
        <f t="shared" si="40"/>
        <v>-0.91203231626009895</v>
      </c>
      <c r="I215" s="189">
        <v>3.9452054794520546</v>
      </c>
      <c r="J215" s="190">
        <f t="shared" si="40"/>
        <v>2.1605164842367435</v>
      </c>
      <c r="K215" s="189">
        <v>3.4752475247524752</v>
      </c>
      <c r="L215" s="190">
        <f t="shared" si="41"/>
        <v>-0.46995795469957935</v>
      </c>
      <c r="M215" s="189"/>
      <c r="N215" s="190"/>
    </row>
    <row r="216" spans="2:15" x14ac:dyDescent="0.25">
      <c r="B216" s="119" t="s">
        <v>91</v>
      </c>
      <c r="C216" s="189">
        <v>1.5666666666666667</v>
      </c>
      <c r="D216" s="190">
        <v>-1.293146417445483</v>
      </c>
      <c r="E216" s="189">
        <v>2.4550898203592815</v>
      </c>
      <c r="F216" s="190">
        <f t="shared" si="40"/>
        <v>0.88842315369261482</v>
      </c>
      <c r="G216" s="189">
        <v>2.9919354838709675</v>
      </c>
      <c r="H216" s="190">
        <f t="shared" si="40"/>
        <v>0.53684566351168606</v>
      </c>
      <c r="I216" s="189">
        <v>2.8269230769230771</v>
      </c>
      <c r="J216" s="190">
        <f t="shared" si="40"/>
        <v>-0.16501240694789043</v>
      </c>
      <c r="K216" s="189">
        <v>4.169354838709677</v>
      </c>
      <c r="L216" s="190">
        <f t="shared" si="41"/>
        <v>1.3424317617866</v>
      </c>
      <c r="M216" s="189"/>
      <c r="N216" s="190"/>
    </row>
    <row r="217" spans="2:15" x14ac:dyDescent="0.25">
      <c r="B217" s="119" t="s">
        <v>93</v>
      </c>
      <c r="C217" s="189">
        <v>2.6875</v>
      </c>
      <c r="D217" s="190">
        <v>0.27302631578947389</v>
      </c>
      <c r="E217" s="189">
        <v>2.8636363636363638</v>
      </c>
      <c r="F217" s="190">
        <f t="shared" si="40"/>
        <v>0.17613636363636376</v>
      </c>
      <c r="G217" s="189">
        <v>2.5331125827814569</v>
      </c>
      <c r="H217" s="190">
        <f t="shared" si="40"/>
        <v>-0.33052378085490686</v>
      </c>
      <c r="I217" s="189">
        <v>2.8129251700680271</v>
      </c>
      <c r="J217" s="190">
        <f t="shared" si="40"/>
        <v>0.27981258728657021</v>
      </c>
      <c r="K217" s="189">
        <v>2.3783783783783785</v>
      </c>
      <c r="L217" s="190">
        <f t="shared" si="41"/>
        <v>-0.4345467916896486</v>
      </c>
      <c r="M217" s="189"/>
      <c r="N217" s="190"/>
    </row>
    <row r="218" spans="2:15" x14ac:dyDescent="0.25">
      <c r="B218" s="119" t="s">
        <v>95</v>
      </c>
      <c r="C218" s="189">
        <v>2.3488372093023258</v>
      </c>
      <c r="D218" s="190">
        <v>0.36945576600335661</v>
      </c>
      <c r="E218" s="189">
        <v>2.9883720930232558</v>
      </c>
      <c r="F218" s="190">
        <f t="shared" si="40"/>
        <v>0.63953488372093004</v>
      </c>
      <c r="G218" s="189">
        <v>2.8401360544217686</v>
      </c>
      <c r="H218" s="190">
        <f t="shared" si="40"/>
        <v>-0.14823603860148715</v>
      </c>
      <c r="I218" s="189">
        <v>3.3711340206185567</v>
      </c>
      <c r="J218" s="190">
        <f t="shared" si="40"/>
        <v>0.53099796619678807</v>
      </c>
      <c r="K218" s="189">
        <v>3.0121457489878543</v>
      </c>
      <c r="L218" s="190">
        <f t="shared" si="41"/>
        <v>-0.35898827163070246</v>
      </c>
      <c r="M218" s="189"/>
      <c r="N218" s="190"/>
    </row>
    <row r="219" spans="2:15" ht="15.75" x14ac:dyDescent="0.25">
      <c r="B219" s="122" t="s">
        <v>32</v>
      </c>
      <c r="C219" s="191">
        <v>2.4005102040816326</v>
      </c>
      <c r="D219" s="192">
        <v>-0.24150480127742435</v>
      </c>
      <c r="E219" s="191">
        <v>2.7591897974493622</v>
      </c>
      <c r="F219" s="192">
        <f t="shared" si="40"/>
        <v>0.35867959336772959</v>
      </c>
      <c r="G219" s="191">
        <v>2.511853867081228</v>
      </c>
      <c r="H219" s="192">
        <f t="shared" si="40"/>
        <v>-0.24733593036813417</v>
      </c>
      <c r="I219" s="191">
        <v>2.7997724687144481</v>
      </c>
      <c r="J219" s="192">
        <f t="shared" si="40"/>
        <v>0.28791860163322003</v>
      </c>
      <c r="K219" s="191">
        <v>3.1528013582342953</v>
      </c>
      <c r="L219" s="192">
        <f t="shared" si="41"/>
        <v>0.35302888951984723</v>
      </c>
      <c r="M219" s="191">
        <v>3.0936877076411959</v>
      </c>
      <c r="N219" s="192">
        <v>0.12953000154800609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2.3828828828828827</v>
      </c>
      <c r="D229" s="190">
        <v>0.15529667598633123</v>
      </c>
      <c r="E229" s="189">
        <v>1.6046511627906976</v>
      </c>
      <c r="F229" s="190">
        <f t="shared" ref="F229:J231" si="42">IFERROR(E229-C229,"-")</f>
        <v>-0.77823172009218511</v>
      </c>
      <c r="G229" s="189">
        <v>2.4294117647058822</v>
      </c>
      <c r="H229" s="190">
        <f t="shared" si="42"/>
        <v>0.82476060191518452</v>
      </c>
      <c r="I229" s="189">
        <v>2.5857740585774058</v>
      </c>
      <c r="J229" s="190">
        <f t="shared" si="42"/>
        <v>0.15636229387152367</v>
      </c>
      <c r="K229" s="189">
        <v>2.8736462093862816</v>
      </c>
      <c r="L229" s="190">
        <f t="shared" ref="L229:L231" si="43">IFERROR(K229-I229,"-")</f>
        <v>0.28787215080887574</v>
      </c>
      <c r="M229" s="189">
        <v>2.8328173374613002</v>
      </c>
      <c r="N229" s="190">
        <f t="shared" ref="N229:N235" si="44">IFERROR(M229-K229,"-")</f>
        <v>-4.0828871924981414E-2</v>
      </c>
    </row>
    <row r="230" spans="2:15" x14ac:dyDescent="0.25">
      <c r="B230" s="119" t="s">
        <v>75</v>
      </c>
      <c r="C230" s="189">
        <v>2.25</v>
      </c>
      <c r="D230" s="190">
        <v>-0.32971014492753614</v>
      </c>
      <c r="E230" s="189">
        <v>2.2702702702702702</v>
      </c>
      <c r="F230" s="190">
        <f t="shared" si="42"/>
        <v>2.0270270270270174E-2</v>
      </c>
      <c r="G230" s="189">
        <v>2.8324022346368714</v>
      </c>
      <c r="H230" s="190">
        <f t="shared" si="42"/>
        <v>0.56213196436660118</v>
      </c>
      <c r="I230" s="189">
        <v>2.5750000000000002</v>
      </c>
      <c r="J230" s="190">
        <f t="shared" si="42"/>
        <v>-0.25740223463687117</v>
      </c>
      <c r="K230" s="189">
        <v>2.9292929292929295</v>
      </c>
      <c r="L230" s="190">
        <f t="shared" si="43"/>
        <v>0.35429292929292933</v>
      </c>
      <c r="M230" s="189">
        <v>2.6576576576576576</v>
      </c>
      <c r="N230" s="190">
        <f t="shared" si="44"/>
        <v>-0.2716352716352719</v>
      </c>
    </row>
    <row r="231" spans="2:15" x14ac:dyDescent="0.25">
      <c r="B231" s="119" t="s">
        <v>77</v>
      </c>
      <c r="C231" s="189">
        <v>3.0352941176470587</v>
      </c>
      <c r="D231" s="190">
        <v>-1.5430520034100503E-2</v>
      </c>
      <c r="E231" s="189">
        <v>1.65625</v>
      </c>
      <c r="F231" s="190">
        <f t="shared" si="42"/>
        <v>-1.3790441176470587</v>
      </c>
      <c r="G231" s="189">
        <v>2.5076142131979697</v>
      </c>
      <c r="H231" s="190">
        <f t="shared" si="42"/>
        <v>0.85136421319796973</v>
      </c>
      <c r="I231" s="189">
        <v>4.1359223300970873</v>
      </c>
      <c r="J231" s="190">
        <f t="shared" si="42"/>
        <v>1.6283081168991176</v>
      </c>
      <c r="K231" s="189">
        <v>2.9226519337016574</v>
      </c>
      <c r="L231" s="190">
        <f t="shared" si="43"/>
        <v>-1.2132703963954299</v>
      </c>
      <c r="M231" s="189">
        <v>2.2459016393442623</v>
      </c>
      <c r="N231" s="190">
        <f t="shared" si="44"/>
        <v>-0.67675029435739509</v>
      </c>
    </row>
    <row r="232" spans="2:15" x14ac:dyDescent="0.25">
      <c r="B232" s="119" t="s">
        <v>79</v>
      </c>
      <c r="C232" s="189" t="s">
        <v>233</v>
      </c>
      <c r="D232" s="190" t="s">
        <v>233</v>
      </c>
      <c r="E232" s="189">
        <v>1.8064516129032258</v>
      </c>
      <c r="F232" s="190" t="str">
        <f>IFERROR(E232-C232,"-")</f>
        <v>-</v>
      </c>
      <c r="G232" s="189">
        <v>2.7118644067796609</v>
      </c>
      <c r="H232" s="190">
        <f>IFERROR(G232-E232,"-")</f>
        <v>0.90541279387643514</v>
      </c>
      <c r="I232" s="189">
        <v>3.5714285714285716</v>
      </c>
      <c r="J232" s="190">
        <f>IFERROR(I232-G232,"-")</f>
        <v>0.85956416464891072</v>
      </c>
      <c r="K232" s="189">
        <v>4.037383177570093</v>
      </c>
      <c r="L232" s="190">
        <f>IFERROR(K232-I232,"-")</f>
        <v>0.4659546061415214</v>
      </c>
      <c r="M232" s="189">
        <v>2.1925925925925926</v>
      </c>
      <c r="N232" s="190">
        <f t="shared" si="44"/>
        <v>-1.8447905849775004</v>
      </c>
    </row>
    <row r="233" spans="2:15" x14ac:dyDescent="0.25">
      <c r="B233" s="119" t="s">
        <v>81</v>
      </c>
      <c r="C233" s="189" t="s">
        <v>233</v>
      </c>
      <c r="D233" s="190" t="s">
        <v>233</v>
      </c>
      <c r="E233" s="189">
        <v>2.2323232323232323</v>
      </c>
      <c r="F233" s="190" t="str">
        <f t="shared" ref="F233:J241" si="45">IFERROR(E233-C233,"-")</f>
        <v>-</v>
      </c>
      <c r="G233" s="189">
        <v>2.7777777777777777</v>
      </c>
      <c r="H233" s="190">
        <f t="shared" si="45"/>
        <v>0.54545454545454541</v>
      </c>
      <c r="I233" s="189">
        <v>2.8666666666666667</v>
      </c>
      <c r="J233" s="190">
        <f t="shared" si="45"/>
        <v>8.8888888888889017E-2</v>
      </c>
      <c r="K233" s="189">
        <v>2.7593984962406015</v>
      </c>
      <c r="L233" s="190">
        <f t="shared" ref="L233:L241" si="46">IFERROR(K233-I233,"-")</f>
        <v>-0.10726817042606518</v>
      </c>
      <c r="M233" s="189">
        <v>2.5947712418300655</v>
      </c>
      <c r="N233" s="190">
        <f t="shared" si="44"/>
        <v>-0.16462725441053605</v>
      </c>
    </row>
    <row r="234" spans="2:15" x14ac:dyDescent="0.25">
      <c r="B234" s="119" t="s">
        <v>83</v>
      </c>
      <c r="C234" s="189" t="s">
        <v>233</v>
      </c>
      <c r="D234" s="190" t="s">
        <v>233</v>
      </c>
      <c r="E234" s="189">
        <v>2.5396825396825395</v>
      </c>
      <c r="F234" s="190" t="str">
        <f t="shared" si="45"/>
        <v>-</v>
      </c>
      <c r="G234" s="189">
        <v>2.7916666666666665</v>
      </c>
      <c r="H234" s="190">
        <f t="shared" si="45"/>
        <v>0.25198412698412698</v>
      </c>
      <c r="I234" s="189">
        <v>2.5697674418604652</v>
      </c>
      <c r="J234" s="190">
        <f t="shared" si="45"/>
        <v>-0.22189922480620128</v>
      </c>
      <c r="K234" s="189">
        <v>2.324786324786325</v>
      </c>
      <c r="L234" s="190">
        <f t="shared" si="46"/>
        <v>-0.24498111707414028</v>
      </c>
      <c r="M234" s="189">
        <v>2.5315315315315314</v>
      </c>
      <c r="N234" s="190">
        <f t="shared" si="44"/>
        <v>0.20674520674520647</v>
      </c>
    </row>
    <row r="235" spans="2:15" x14ac:dyDescent="0.25">
      <c r="B235" s="119" t="s">
        <v>85</v>
      </c>
      <c r="C235" s="189" t="s">
        <v>233</v>
      </c>
      <c r="D235" s="190" t="s">
        <v>233</v>
      </c>
      <c r="E235" s="189">
        <v>2.5662650602409638</v>
      </c>
      <c r="F235" s="190" t="str">
        <f t="shared" si="45"/>
        <v>-</v>
      </c>
      <c r="G235" s="189">
        <v>3.7247706422018347</v>
      </c>
      <c r="H235" s="190">
        <f t="shared" si="45"/>
        <v>1.1585055819608709</v>
      </c>
      <c r="I235" s="189">
        <v>2.5481481481481483</v>
      </c>
      <c r="J235" s="190">
        <f t="shared" si="45"/>
        <v>-1.1766224940536865</v>
      </c>
      <c r="K235" s="189">
        <v>2.6422764227642275</v>
      </c>
      <c r="L235" s="190">
        <f t="shared" si="46"/>
        <v>9.4128274616079199E-2</v>
      </c>
      <c r="M235" s="189">
        <v>3.4086021505376345</v>
      </c>
      <c r="N235" s="190">
        <f t="shared" si="44"/>
        <v>0.76632572777340702</v>
      </c>
    </row>
    <row r="236" spans="2:15" x14ac:dyDescent="0.25">
      <c r="B236" s="119" t="s">
        <v>87</v>
      </c>
      <c r="C236" s="189">
        <v>2.5714285714285716</v>
      </c>
      <c r="D236" s="190">
        <v>-0.25357142857142856</v>
      </c>
      <c r="E236" s="189">
        <v>2.8058252427184467</v>
      </c>
      <c r="F236" s="190">
        <f t="shared" si="45"/>
        <v>0.23439667128987507</v>
      </c>
      <c r="G236" s="189">
        <v>2.5</v>
      </c>
      <c r="H236" s="190">
        <f t="shared" si="45"/>
        <v>-0.30582524271844669</v>
      </c>
      <c r="I236" s="189">
        <v>3.4957983193277311</v>
      </c>
      <c r="J236" s="190">
        <f t="shared" si="45"/>
        <v>0.99579831932773111</v>
      </c>
      <c r="K236" s="189">
        <v>4.1339285714285712</v>
      </c>
      <c r="L236" s="190">
        <f t="shared" si="46"/>
        <v>0.63813025210084007</v>
      </c>
      <c r="M236" s="189"/>
      <c r="N236" s="190"/>
    </row>
    <row r="237" spans="2:15" x14ac:dyDescent="0.25">
      <c r="B237" s="119" t="s">
        <v>89</v>
      </c>
      <c r="C237" s="189">
        <v>1.8918918918918919</v>
      </c>
      <c r="D237" s="190">
        <v>-1.1735286688557716</v>
      </c>
      <c r="E237" s="189">
        <v>2.9885057471264367</v>
      </c>
      <c r="F237" s="190">
        <f t="shared" si="45"/>
        <v>1.0966138552345448</v>
      </c>
      <c r="G237" s="189">
        <v>2.5051546391752577</v>
      </c>
      <c r="H237" s="190">
        <f t="shared" si="45"/>
        <v>-0.48335110795117897</v>
      </c>
      <c r="I237" s="189">
        <v>2.8235294117647061</v>
      </c>
      <c r="J237" s="190">
        <f t="shared" si="45"/>
        <v>0.31837477258944835</v>
      </c>
      <c r="K237" s="189">
        <v>3.06993006993007</v>
      </c>
      <c r="L237" s="190">
        <f t="shared" si="46"/>
        <v>0.24640065816536394</v>
      </c>
      <c r="M237" s="189"/>
      <c r="N237" s="190"/>
    </row>
    <row r="238" spans="2:15" x14ac:dyDescent="0.25">
      <c r="B238" s="119" t="s">
        <v>91</v>
      </c>
      <c r="C238" s="189">
        <v>2.7872340425531914</v>
      </c>
      <c r="D238" s="190">
        <v>-3.454813566463022E-2</v>
      </c>
      <c r="E238" s="189">
        <v>2.3220338983050848</v>
      </c>
      <c r="F238" s="190">
        <f t="shared" si="45"/>
        <v>-0.46520014424810663</v>
      </c>
      <c r="G238" s="189">
        <v>2.6454545454545455</v>
      </c>
      <c r="H238" s="190">
        <f t="shared" si="45"/>
        <v>0.32342064714946073</v>
      </c>
      <c r="I238" s="189">
        <v>2.8175182481751824</v>
      </c>
      <c r="J238" s="190">
        <f t="shared" si="45"/>
        <v>0.17206370272063687</v>
      </c>
      <c r="K238" s="189">
        <v>2.3806451612903228</v>
      </c>
      <c r="L238" s="190">
        <f t="shared" si="46"/>
        <v>-0.4368730868848596</v>
      </c>
      <c r="M238" s="189"/>
      <c r="N238" s="190"/>
    </row>
    <row r="239" spans="2:15" x14ac:dyDescent="0.25">
      <c r="B239" s="119" t="s">
        <v>93</v>
      </c>
      <c r="C239" s="189">
        <v>1.7192982456140351</v>
      </c>
      <c r="D239" s="190">
        <v>-1.1386252516537243</v>
      </c>
      <c r="E239" s="189">
        <v>2.6972704714640199</v>
      </c>
      <c r="F239" s="190">
        <f t="shared" si="45"/>
        <v>0.97797222584998478</v>
      </c>
      <c r="G239" s="189">
        <v>2.5934065934065935</v>
      </c>
      <c r="H239" s="190">
        <f t="shared" si="45"/>
        <v>-0.10386387805742636</v>
      </c>
      <c r="I239" s="189">
        <v>3.5201465201465201</v>
      </c>
      <c r="J239" s="190">
        <f t="shared" si="45"/>
        <v>0.92673992673992656</v>
      </c>
      <c r="K239" s="189">
        <v>2.2638297872340427</v>
      </c>
      <c r="L239" s="190">
        <f t="shared" si="46"/>
        <v>-1.2563167329124774</v>
      </c>
      <c r="M239" s="189"/>
      <c r="N239" s="190"/>
    </row>
    <row r="240" spans="2:15" x14ac:dyDescent="0.25">
      <c r="B240" s="119" t="s">
        <v>95</v>
      </c>
      <c r="C240" s="189">
        <v>2.6081081081081079</v>
      </c>
      <c r="D240" s="190">
        <v>0.38992628992628964</v>
      </c>
      <c r="E240" s="189">
        <v>2.7487437185929648</v>
      </c>
      <c r="F240" s="190">
        <f t="shared" si="45"/>
        <v>0.14063561048485695</v>
      </c>
      <c r="G240" s="189">
        <v>2.3558718861209966</v>
      </c>
      <c r="H240" s="190">
        <f t="shared" si="45"/>
        <v>-0.39287183247196822</v>
      </c>
      <c r="I240" s="189">
        <v>2.9561403508771931</v>
      </c>
      <c r="J240" s="190">
        <f t="shared" si="45"/>
        <v>0.60026846475619644</v>
      </c>
      <c r="K240" s="189">
        <v>2.6193548387096772</v>
      </c>
      <c r="L240" s="190">
        <f t="shared" si="46"/>
        <v>-0.33678551216751584</v>
      </c>
      <c r="M240" s="189"/>
      <c r="N240" s="190"/>
    </row>
    <row r="241" spans="2:15" ht="15.75" x14ac:dyDescent="0.25">
      <c r="B241" s="122" t="s">
        <v>32</v>
      </c>
      <c r="C241" s="191">
        <v>2.3633004926108376</v>
      </c>
      <c r="D241" s="192">
        <v>-0.28023050469374455</v>
      </c>
      <c r="E241" s="191">
        <v>2.5423728813559321</v>
      </c>
      <c r="F241" s="192">
        <f t="shared" si="45"/>
        <v>0.17907238874509446</v>
      </c>
      <c r="G241" s="191">
        <v>2.642156862745098</v>
      </c>
      <c r="H241" s="192">
        <f t="shared" si="45"/>
        <v>9.9783981389165888E-2</v>
      </c>
      <c r="I241" s="191">
        <v>3.0806618407445709</v>
      </c>
      <c r="J241" s="192">
        <f t="shared" si="45"/>
        <v>0.43850497799947297</v>
      </c>
      <c r="K241" s="191">
        <v>2.8292682926829267</v>
      </c>
      <c r="L241" s="192">
        <f t="shared" si="46"/>
        <v>-0.25139354806164427</v>
      </c>
      <c r="M241" s="191">
        <v>2.6839299314546841</v>
      </c>
      <c r="N241" s="192">
        <v>-0.22187992770024545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2.4518272425249168</v>
      </c>
      <c r="D251" s="190">
        <v>-0.39137833238797537</v>
      </c>
      <c r="E251" s="189">
        <v>2</v>
      </c>
      <c r="F251" s="190">
        <f t="shared" ref="F251:J253" si="47">IFERROR(E251-C251,"-")</f>
        <v>-0.45182724252491679</v>
      </c>
      <c r="G251" s="189">
        <v>3.0178571428571428</v>
      </c>
      <c r="H251" s="190">
        <f t="shared" si="47"/>
        <v>1.0178571428571428</v>
      </c>
      <c r="I251" s="189">
        <v>2.7947368421052632</v>
      </c>
      <c r="J251" s="190">
        <f t="shared" si="47"/>
        <v>-0.22312030075187961</v>
      </c>
      <c r="K251" s="189">
        <v>3.1305970149253732</v>
      </c>
      <c r="L251" s="190">
        <f t="shared" ref="L251:L253" si="48">IFERROR(K251-I251,"-")</f>
        <v>0.33586017282011005</v>
      </c>
      <c r="M251" s="189">
        <v>2.7339901477832513</v>
      </c>
      <c r="N251" s="190">
        <f t="shared" ref="N251:N257" si="49">IFERROR(M251-K251,"-")</f>
        <v>-0.3966068671421219</v>
      </c>
    </row>
    <row r="252" spans="2:15" x14ac:dyDescent="0.25">
      <c r="B252" s="119" t="s">
        <v>75</v>
      </c>
      <c r="C252" s="189">
        <v>2.4299065420560746</v>
      </c>
      <c r="D252" s="190">
        <v>-0.18960565306587673</v>
      </c>
      <c r="E252" s="189">
        <v>2</v>
      </c>
      <c r="F252" s="190">
        <f t="shared" si="47"/>
        <v>-0.42990654205607459</v>
      </c>
      <c r="G252" s="189">
        <v>1.9818181818181819</v>
      </c>
      <c r="H252" s="190">
        <f t="shared" si="47"/>
        <v>-1.8181818181818077E-2</v>
      </c>
      <c r="I252" s="189">
        <v>2.5424836601307188</v>
      </c>
      <c r="J252" s="190">
        <f t="shared" si="47"/>
        <v>0.56066547831253688</v>
      </c>
      <c r="K252" s="189">
        <v>2.8382978723404255</v>
      </c>
      <c r="L252" s="190">
        <f t="shared" si="48"/>
        <v>0.29581421220970672</v>
      </c>
      <c r="M252" s="189">
        <v>2.1507537688442211</v>
      </c>
      <c r="N252" s="190">
        <f t="shared" si="49"/>
        <v>-0.68754410349620443</v>
      </c>
    </row>
    <row r="253" spans="2:15" x14ac:dyDescent="0.25">
      <c r="B253" s="119" t="s">
        <v>77</v>
      </c>
      <c r="C253" s="189">
        <v>2.8</v>
      </c>
      <c r="D253" s="190">
        <v>-0.20324675324675345</v>
      </c>
      <c r="E253" s="189">
        <v>2.25</v>
      </c>
      <c r="F253" s="190">
        <f t="shared" si="47"/>
        <v>-0.54999999999999982</v>
      </c>
      <c r="G253" s="189">
        <v>2.4596774193548385</v>
      </c>
      <c r="H253" s="190">
        <f t="shared" si="47"/>
        <v>0.20967741935483852</v>
      </c>
      <c r="I253" s="189">
        <v>2.0378787878787881</v>
      </c>
      <c r="J253" s="190">
        <f t="shared" si="47"/>
        <v>-0.42179863147605046</v>
      </c>
      <c r="K253" s="189">
        <v>2.6414141414141414</v>
      </c>
      <c r="L253" s="190">
        <f t="shared" si="48"/>
        <v>0.60353535353535337</v>
      </c>
      <c r="M253" s="189">
        <v>2.7602739726027399</v>
      </c>
      <c r="N253" s="190">
        <f t="shared" si="49"/>
        <v>0.11885983118859844</v>
      </c>
    </row>
    <row r="254" spans="2:15" x14ac:dyDescent="0.25">
      <c r="B254" s="119" t="s">
        <v>79</v>
      </c>
      <c r="C254" s="189" t="s">
        <v>233</v>
      </c>
      <c r="D254" s="190" t="s">
        <v>233</v>
      </c>
      <c r="E254" s="189">
        <v>2.1111111111111112</v>
      </c>
      <c r="F254" s="190" t="str">
        <f>IFERROR(E254-C254,"-")</f>
        <v>-</v>
      </c>
      <c r="G254" s="189">
        <v>2.4851485148514851</v>
      </c>
      <c r="H254" s="190">
        <f>IFERROR(G254-E254,"-")</f>
        <v>0.37403740374037397</v>
      </c>
      <c r="I254" s="189">
        <v>1.7355371900826446</v>
      </c>
      <c r="J254" s="190">
        <f>IFERROR(I254-G254,"-")</f>
        <v>-0.74961132476884051</v>
      </c>
      <c r="K254" s="189">
        <v>2.0952380952380953</v>
      </c>
      <c r="L254" s="190">
        <f>IFERROR(K254-I254,"-")</f>
        <v>0.35970090515545072</v>
      </c>
      <c r="M254" s="189">
        <v>2.2439024390243905</v>
      </c>
      <c r="N254" s="190">
        <f t="shared" si="49"/>
        <v>0.14866434378629512</v>
      </c>
    </row>
    <row r="255" spans="2:15" x14ac:dyDescent="0.25">
      <c r="B255" s="119" t="s">
        <v>81</v>
      </c>
      <c r="C255" s="189" t="s">
        <v>233</v>
      </c>
      <c r="D255" s="190" t="s">
        <v>233</v>
      </c>
      <c r="E255" s="189">
        <v>1.3571428571428572</v>
      </c>
      <c r="F255" s="190" t="str">
        <f t="shared" ref="F255:J263" si="50">IFERROR(E255-C255,"-")</f>
        <v>-</v>
      </c>
      <c r="G255" s="189">
        <v>2.6666666666666665</v>
      </c>
      <c r="H255" s="190">
        <f t="shared" si="50"/>
        <v>1.3095238095238093</v>
      </c>
      <c r="I255" s="189">
        <v>2.4285714285714284</v>
      </c>
      <c r="J255" s="190">
        <f t="shared" si="50"/>
        <v>-0.23809523809523814</v>
      </c>
      <c r="K255" s="189">
        <v>2.8461538461538463</v>
      </c>
      <c r="L255" s="190">
        <f t="shared" ref="L255:L263" si="51">IFERROR(K255-I255,"-")</f>
        <v>0.41758241758241788</v>
      </c>
      <c r="M255" s="189">
        <v>2</v>
      </c>
      <c r="N255" s="190">
        <f t="shared" si="49"/>
        <v>-0.84615384615384626</v>
      </c>
    </row>
    <row r="256" spans="2:15" x14ac:dyDescent="0.25">
      <c r="B256" s="119" t="s">
        <v>83</v>
      </c>
      <c r="C256" s="189" t="s">
        <v>233</v>
      </c>
      <c r="D256" s="190" t="s">
        <v>233</v>
      </c>
      <c r="E256" s="189">
        <v>5</v>
      </c>
      <c r="F256" s="190" t="str">
        <f t="shared" si="50"/>
        <v>-</v>
      </c>
      <c r="G256" s="189">
        <v>2.5277777777777777</v>
      </c>
      <c r="H256" s="190">
        <f t="shared" si="50"/>
        <v>-2.4722222222222223</v>
      </c>
      <c r="I256" s="189">
        <v>6.2307692307692308</v>
      </c>
      <c r="J256" s="190">
        <f t="shared" si="50"/>
        <v>3.7029914529914532</v>
      </c>
      <c r="K256" s="189">
        <v>5.8461538461538458</v>
      </c>
      <c r="L256" s="190">
        <f t="shared" si="51"/>
        <v>-0.38461538461538503</v>
      </c>
      <c r="M256" s="189">
        <v>2.7777777777777777</v>
      </c>
      <c r="N256" s="190">
        <f t="shared" si="49"/>
        <v>-3.0683760683760681</v>
      </c>
    </row>
    <row r="257" spans="2:15" x14ac:dyDescent="0.25">
      <c r="B257" s="119" t="s">
        <v>85</v>
      </c>
      <c r="C257" s="189" t="s">
        <v>233</v>
      </c>
      <c r="D257" s="190" t="s">
        <v>233</v>
      </c>
      <c r="E257" s="189">
        <v>4.0370370370370372</v>
      </c>
      <c r="F257" s="190" t="str">
        <f t="shared" si="50"/>
        <v>-</v>
      </c>
      <c r="G257" s="189">
        <v>3.9333333333333331</v>
      </c>
      <c r="H257" s="190">
        <f t="shared" si="50"/>
        <v>-0.10370370370370408</v>
      </c>
      <c r="I257" s="189">
        <v>5.76</v>
      </c>
      <c r="J257" s="190">
        <f t="shared" si="50"/>
        <v>1.8266666666666667</v>
      </c>
      <c r="K257" s="189">
        <v>6.9347826086956523</v>
      </c>
      <c r="L257" s="190">
        <f t="shared" si="51"/>
        <v>1.1747826086956525</v>
      </c>
      <c r="M257" s="189">
        <v>2.6842105263157894</v>
      </c>
      <c r="N257" s="190">
        <f t="shared" si="49"/>
        <v>-4.2505720823798629</v>
      </c>
    </row>
    <row r="258" spans="2:15" x14ac:dyDescent="0.25">
      <c r="B258" s="119" t="s">
        <v>87</v>
      </c>
      <c r="C258" s="189">
        <v>1.5714285714285714</v>
      </c>
      <c r="D258" s="190">
        <v>-3.8730158730158735</v>
      </c>
      <c r="E258" s="189">
        <v>3.6</v>
      </c>
      <c r="F258" s="190">
        <f t="shared" si="50"/>
        <v>2.0285714285714285</v>
      </c>
      <c r="G258" s="189">
        <v>3.5714285714285716</v>
      </c>
      <c r="H258" s="190">
        <f t="shared" si="50"/>
        <v>-2.857142857142847E-2</v>
      </c>
      <c r="I258" s="189">
        <v>7.0909090909090908</v>
      </c>
      <c r="J258" s="190">
        <f t="shared" si="50"/>
        <v>3.5194805194805192</v>
      </c>
      <c r="K258" s="189">
        <v>5.666666666666667</v>
      </c>
      <c r="L258" s="190">
        <f t="shared" si="51"/>
        <v>-1.4242424242424239</v>
      </c>
      <c r="M258" s="189"/>
      <c r="N258" s="190"/>
    </row>
    <row r="259" spans="2:15" x14ac:dyDescent="0.25">
      <c r="B259" s="119" t="s">
        <v>89</v>
      </c>
      <c r="C259" s="189" t="s">
        <v>233</v>
      </c>
      <c r="D259" s="190" t="s">
        <v>233</v>
      </c>
      <c r="E259" s="189">
        <v>3.4117647058823528</v>
      </c>
      <c r="F259" s="190" t="str">
        <f t="shared" si="50"/>
        <v>-</v>
      </c>
      <c r="G259" s="189">
        <v>1.5625</v>
      </c>
      <c r="H259" s="190">
        <f t="shared" si="50"/>
        <v>-1.8492647058823528</v>
      </c>
      <c r="I259" s="189">
        <v>4.8571428571428568</v>
      </c>
      <c r="J259" s="190">
        <f t="shared" si="50"/>
        <v>3.2946428571428568</v>
      </c>
      <c r="K259" s="189">
        <v>2.2916666666666665</v>
      </c>
      <c r="L259" s="190">
        <f t="shared" si="51"/>
        <v>-2.5654761904761902</v>
      </c>
      <c r="M259" s="189"/>
      <c r="N259" s="190"/>
    </row>
    <row r="260" spans="2:15" x14ac:dyDescent="0.25">
      <c r="B260" s="119" t="s">
        <v>91</v>
      </c>
      <c r="C260" s="189">
        <v>3</v>
      </c>
      <c r="D260" s="190">
        <v>1.32</v>
      </c>
      <c r="E260" s="189">
        <v>2.2935779816513762</v>
      </c>
      <c r="F260" s="190">
        <f t="shared" si="50"/>
        <v>-0.70642201834862384</v>
      </c>
      <c r="G260" s="189">
        <v>2.1153846153846154</v>
      </c>
      <c r="H260" s="190">
        <f t="shared" si="50"/>
        <v>-0.17819336626676074</v>
      </c>
      <c r="I260" s="189">
        <v>1.9391304347826086</v>
      </c>
      <c r="J260" s="190">
        <f t="shared" si="50"/>
        <v>-0.17625418060200682</v>
      </c>
      <c r="K260" s="189">
        <v>2.2410714285714284</v>
      </c>
      <c r="L260" s="190">
        <f t="shared" si="51"/>
        <v>0.30194099378881978</v>
      </c>
      <c r="M260" s="189"/>
      <c r="N260" s="190"/>
    </row>
    <row r="261" spans="2:15" x14ac:dyDescent="0.25">
      <c r="B261" s="119" t="s">
        <v>93</v>
      </c>
      <c r="C261" s="189">
        <v>1.6363636363636365</v>
      </c>
      <c r="D261" s="190">
        <v>-0.11501757910597687</v>
      </c>
      <c r="E261" s="189">
        <v>2.5089820359281436</v>
      </c>
      <c r="F261" s="190">
        <f t="shared" si="50"/>
        <v>0.87261839956450715</v>
      </c>
      <c r="G261" s="189">
        <v>2.9285714285714284</v>
      </c>
      <c r="H261" s="190">
        <f t="shared" si="50"/>
        <v>0.41958939264328476</v>
      </c>
      <c r="I261" s="189">
        <v>2.5141242937853105</v>
      </c>
      <c r="J261" s="190">
        <f t="shared" si="50"/>
        <v>-0.41444713478611783</v>
      </c>
      <c r="K261" s="189">
        <v>2.1355932203389831</v>
      </c>
      <c r="L261" s="190">
        <f t="shared" si="51"/>
        <v>-0.37853107344632742</v>
      </c>
      <c r="M261" s="189"/>
      <c r="N261" s="190"/>
    </row>
    <row r="262" spans="2:15" x14ac:dyDescent="0.25">
      <c r="B262" s="119" t="s">
        <v>95</v>
      </c>
      <c r="C262" s="189">
        <v>1.625</v>
      </c>
      <c r="D262" s="190">
        <v>-0.54975728155339798</v>
      </c>
      <c r="E262" s="189">
        <v>2.5635359116022101</v>
      </c>
      <c r="F262" s="190">
        <f t="shared" si="50"/>
        <v>0.93853591160221006</v>
      </c>
      <c r="G262" s="189">
        <v>2.4390243902439024</v>
      </c>
      <c r="H262" s="190">
        <f t="shared" si="50"/>
        <v>-0.12451152135830768</v>
      </c>
      <c r="I262" s="189">
        <v>2.3510638297872339</v>
      </c>
      <c r="J262" s="190">
        <f t="shared" si="50"/>
        <v>-8.7960560456668446E-2</v>
      </c>
      <c r="K262" s="189">
        <v>2.3860759493670884</v>
      </c>
      <c r="L262" s="190">
        <f t="shared" si="51"/>
        <v>3.5012119579854506E-2</v>
      </c>
      <c r="M262" s="189"/>
      <c r="N262" s="190"/>
    </row>
    <row r="263" spans="2:15" ht="15.75" x14ac:dyDescent="0.25">
      <c r="B263" s="122" t="s">
        <v>32</v>
      </c>
      <c r="C263" s="191">
        <v>2.5088495575221237</v>
      </c>
      <c r="D263" s="192">
        <v>-0.14241353551546121</v>
      </c>
      <c r="E263" s="191">
        <v>2.5981981981981983</v>
      </c>
      <c r="F263" s="192">
        <f t="shared" si="50"/>
        <v>8.934864067607462E-2</v>
      </c>
      <c r="G263" s="191">
        <v>2.5553488372093023</v>
      </c>
      <c r="H263" s="192">
        <f t="shared" si="50"/>
        <v>-4.2849360988896024E-2</v>
      </c>
      <c r="I263" s="191">
        <v>2.6137211036539894</v>
      </c>
      <c r="J263" s="192">
        <f t="shared" si="50"/>
        <v>5.8372266444687071E-2</v>
      </c>
      <c r="K263" s="191">
        <v>2.901049475262369</v>
      </c>
      <c r="L263" s="192">
        <f t="shared" si="51"/>
        <v>0.28732837160837965</v>
      </c>
      <c r="M263" s="191">
        <v>2.504950495049505</v>
      </c>
      <c r="N263" s="192">
        <v>-0.62889906247261873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2.1088082901554404</v>
      </c>
      <c r="D273" s="190">
        <v>-0.39580000477543509</v>
      </c>
      <c r="E273" s="189">
        <v>1.6</v>
      </c>
      <c r="F273" s="190">
        <f t="shared" ref="F273:J275" si="52">IFERROR(E273-C273,"-")</f>
        <v>-0.50880829015544027</v>
      </c>
      <c r="G273" s="189">
        <v>2.0763636363636362</v>
      </c>
      <c r="H273" s="190">
        <f t="shared" si="52"/>
        <v>0.4763636363636361</v>
      </c>
      <c r="I273" s="189">
        <v>2.2141280353200883</v>
      </c>
      <c r="J273" s="190">
        <f t="shared" si="52"/>
        <v>0.13776439895645209</v>
      </c>
      <c r="K273" s="189">
        <v>2.3753280839895012</v>
      </c>
      <c r="L273" s="190">
        <f t="shared" ref="L273:L275" si="53">IFERROR(K273-I273,"-")</f>
        <v>0.16120004866941295</v>
      </c>
      <c r="M273" s="189">
        <v>2.1986607142857144</v>
      </c>
      <c r="N273" s="190">
        <f t="shared" ref="N273:N279" si="54">IFERROR(M273-K273,"-")</f>
        <v>-0.17666736970378683</v>
      </c>
    </row>
    <row r="274" spans="2:14" x14ac:dyDescent="0.25">
      <c r="B274" s="119" t="s">
        <v>75</v>
      </c>
      <c r="C274" s="189">
        <v>1.8259803921568627</v>
      </c>
      <c r="D274" s="190">
        <v>-0.69808377896613183</v>
      </c>
      <c r="E274" s="189">
        <v>1.7</v>
      </c>
      <c r="F274" s="190">
        <f t="shared" si="52"/>
        <v>-0.12598039215686274</v>
      </c>
      <c r="G274" s="189">
        <v>2.2489795918367346</v>
      </c>
      <c r="H274" s="190">
        <f t="shared" si="52"/>
        <v>0.54897959183673462</v>
      </c>
      <c r="I274" s="189">
        <v>1.9424920127795526</v>
      </c>
      <c r="J274" s="190">
        <f t="shared" si="52"/>
        <v>-0.30648757905718194</v>
      </c>
      <c r="K274" s="189">
        <v>2.3452380952380953</v>
      </c>
      <c r="L274" s="190">
        <f t="shared" si="53"/>
        <v>0.40274608245854271</v>
      </c>
      <c r="M274" s="189">
        <v>1.7648648648648648</v>
      </c>
      <c r="N274" s="190">
        <f t="shared" si="54"/>
        <v>-0.58037323037323052</v>
      </c>
    </row>
    <row r="275" spans="2:14" x14ac:dyDescent="0.25">
      <c r="B275" s="119" t="s">
        <v>77</v>
      </c>
      <c r="C275" s="189">
        <v>1.9261363636363635</v>
      </c>
      <c r="D275" s="190">
        <v>0.10672327108557345</v>
      </c>
      <c r="E275" s="189">
        <v>2</v>
      </c>
      <c r="F275" s="190">
        <f t="shared" si="52"/>
        <v>7.3863636363636465E-2</v>
      </c>
      <c r="G275" s="189">
        <v>1.892156862745098</v>
      </c>
      <c r="H275" s="190">
        <f t="shared" si="52"/>
        <v>-0.10784313725490202</v>
      </c>
      <c r="I275" s="189">
        <v>1.9501557632398754</v>
      </c>
      <c r="J275" s="190">
        <f t="shared" si="52"/>
        <v>5.7998900494777406E-2</v>
      </c>
      <c r="K275" s="189">
        <v>2.1419753086419755</v>
      </c>
      <c r="L275" s="190">
        <f t="shared" si="53"/>
        <v>0.19181954540210011</v>
      </c>
      <c r="M275" s="189">
        <v>1.639751552795031</v>
      </c>
      <c r="N275" s="190">
        <f t="shared" si="54"/>
        <v>-0.50222375584694445</v>
      </c>
    </row>
    <row r="276" spans="2:14" x14ac:dyDescent="0.25">
      <c r="B276" s="119" t="s">
        <v>79</v>
      </c>
      <c r="C276" s="189" t="s">
        <v>233</v>
      </c>
      <c r="D276" s="190" t="s">
        <v>233</v>
      </c>
      <c r="E276" s="189">
        <v>3</v>
      </c>
      <c r="F276" s="190" t="str">
        <f>IFERROR(E276-C276,"-")</f>
        <v>-</v>
      </c>
      <c r="G276" s="189">
        <v>1.5960591133004927</v>
      </c>
      <c r="H276" s="190">
        <f>IFERROR(G276-E276,"-")</f>
        <v>-1.4039408866995073</v>
      </c>
      <c r="I276" s="189">
        <v>1.4731182795698925</v>
      </c>
      <c r="J276" s="190">
        <f>IFERROR(I276-G276,"-")</f>
        <v>-0.12294083373060016</v>
      </c>
      <c r="K276" s="189">
        <v>2.8341463414634145</v>
      </c>
      <c r="L276" s="190">
        <f>IFERROR(K276-I276,"-")</f>
        <v>1.361028061893522</v>
      </c>
      <c r="M276" s="189">
        <v>1.641025641025641</v>
      </c>
      <c r="N276" s="190">
        <f t="shared" si="54"/>
        <v>-1.1931207004377735</v>
      </c>
    </row>
    <row r="277" spans="2:14" x14ac:dyDescent="0.25">
      <c r="B277" s="119" t="s">
        <v>81</v>
      </c>
      <c r="C277" s="189" t="s">
        <v>233</v>
      </c>
      <c r="D277" s="190" t="s">
        <v>233</v>
      </c>
      <c r="E277" s="189">
        <v>2.2400000000000002</v>
      </c>
      <c r="F277" s="190" t="str">
        <f t="shared" ref="F277:J285" si="55">IFERROR(E277-C277,"-")</f>
        <v>-</v>
      </c>
      <c r="G277" s="189">
        <v>3.7692307692307692</v>
      </c>
      <c r="H277" s="190">
        <f t="shared" si="55"/>
        <v>1.5292307692307689</v>
      </c>
      <c r="I277" s="189">
        <v>1.7272727272727273</v>
      </c>
      <c r="J277" s="190">
        <f t="shared" si="55"/>
        <v>-2.0419580419580416</v>
      </c>
      <c r="K277" s="189">
        <v>1.6956521739130435</v>
      </c>
      <c r="L277" s="190">
        <f t="shared" ref="L277:L285" si="56">IFERROR(K277-I277,"-")</f>
        <v>-3.1620553359683834E-2</v>
      </c>
      <c r="M277" s="189">
        <v>2.7111111111111112</v>
      </c>
      <c r="N277" s="190">
        <f t="shared" si="54"/>
        <v>1.0154589371980678</v>
      </c>
    </row>
    <row r="278" spans="2:14" x14ac:dyDescent="0.25">
      <c r="B278" s="119" t="s">
        <v>83</v>
      </c>
      <c r="C278" s="189" t="s">
        <v>233</v>
      </c>
      <c r="D278" s="190" t="s">
        <v>233</v>
      </c>
      <c r="E278" s="189">
        <v>2.2592592592592591</v>
      </c>
      <c r="F278" s="190" t="str">
        <f t="shared" si="55"/>
        <v>-</v>
      </c>
      <c r="G278" s="189">
        <v>6.7254901960784315</v>
      </c>
      <c r="H278" s="190">
        <f t="shared" si="55"/>
        <v>4.4662309368191728</v>
      </c>
      <c r="I278" s="189">
        <v>2.3636363636363638</v>
      </c>
      <c r="J278" s="190">
        <f t="shared" si="55"/>
        <v>-4.3618538324420673</v>
      </c>
      <c r="K278" s="189">
        <v>2.1923076923076925</v>
      </c>
      <c r="L278" s="190">
        <f t="shared" si="56"/>
        <v>-0.17132867132867124</v>
      </c>
      <c r="M278" s="189">
        <v>3.2173913043478262</v>
      </c>
      <c r="N278" s="190">
        <f t="shared" si="54"/>
        <v>1.0250836120401337</v>
      </c>
    </row>
    <row r="279" spans="2:14" x14ac:dyDescent="0.25">
      <c r="B279" s="119" t="s">
        <v>85</v>
      </c>
      <c r="C279" s="189" t="s">
        <v>233</v>
      </c>
      <c r="D279" s="190" t="s">
        <v>233</v>
      </c>
      <c r="E279" s="189">
        <v>3.76</v>
      </c>
      <c r="F279" s="190" t="str">
        <f t="shared" si="55"/>
        <v>-</v>
      </c>
      <c r="G279" s="189">
        <v>2.4615384615384617</v>
      </c>
      <c r="H279" s="190">
        <f t="shared" si="55"/>
        <v>-1.2984615384615381</v>
      </c>
      <c r="I279" s="189">
        <v>3.6153846153846154</v>
      </c>
      <c r="J279" s="190">
        <f t="shared" si="55"/>
        <v>1.1538461538461537</v>
      </c>
      <c r="K279" s="189">
        <v>3.7234042553191489</v>
      </c>
      <c r="L279" s="190">
        <f t="shared" si="56"/>
        <v>0.10801963993453345</v>
      </c>
      <c r="M279" s="189">
        <v>3.6481481481481484</v>
      </c>
      <c r="N279" s="190">
        <f t="shared" si="54"/>
        <v>-7.5256107171000508E-2</v>
      </c>
    </row>
    <row r="280" spans="2:14" x14ac:dyDescent="0.25">
      <c r="B280" s="119" t="s">
        <v>87</v>
      </c>
      <c r="C280" s="189">
        <v>1.6</v>
      </c>
      <c r="D280" s="190">
        <v>-3.164705882352941</v>
      </c>
      <c r="E280" s="189">
        <v>2.2142857142857144</v>
      </c>
      <c r="F280" s="190">
        <f t="shared" si="55"/>
        <v>0.61428571428571432</v>
      </c>
      <c r="G280" s="189">
        <v>1.6666666666666667</v>
      </c>
      <c r="H280" s="190">
        <f t="shared" si="55"/>
        <v>-0.54761904761904767</v>
      </c>
      <c r="I280" s="189">
        <v>3</v>
      </c>
      <c r="J280" s="190">
        <f t="shared" si="55"/>
        <v>1.3333333333333333</v>
      </c>
      <c r="K280" s="189">
        <v>4.4210526315789478</v>
      </c>
      <c r="L280" s="190">
        <f t="shared" si="56"/>
        <v>1.4210526315789478</v>
      </c>
      <c r="M280" s="189"/>
      <c r="N280" s="190"/>
    </row>
    <row r="281" spans="2:14" x14ac:dyDescent="0.25">
      <c r="B281" s="119" t="s">
        <v>89</v>
      </c>
      <c r="C281" s="189">
        <v>2.52</v>
      </c>
      <c r="D281" s="190">
        <v>-0.13789473684210529</v>
      </c>
      <c r="E281" s="189">
        <v>3.4242424242424243</v>
      </c>
      <c r="F281" s="190">
        <f t="shared" si="55"/>
        <v>0.90424242424242429</v>
      </c>
      <c r="G281" s="189">
        <v>2.1470588235294117</v>
      </c>
      <c r="H281" s="190">
        <f t="shared" si="55"/>
        <v>-1.2771836007130126</v>
      </c>
      <c r="I281" s="189">
        <v>2.8378378378378377</v>
      </c>
      <c r="J281" s="190">
        <f t="shared" si="55"/>
        <v>0.69077901430842603</v>
      </c>
      <c r="K281" s="189">
        <v>2</v>
      </c>
      <c r="L281" s="190">
        <f t="shared" si="56"/>
        <v>-0.83783783783783772</v>
      </c>
      <c r="M281" s="189"/>
      <c r="N281" s="190"/>
    </row>
    <row r="282" spans="2:14" x14ac:dyDescent="0.25">
      <c r="B282" s="119" t="s">
        <v>91</v>
      </c>
      <c r="C282" s="189">
        <v>1.65</v>
      </c>
      <c r="D282" s="190">
        <v>-0.20098039215686292</v>
      </c>
      <c r="E282" s="189">
        <v>1.8473282442748091</v>
      </c>
      <c r="F282" s="190">
        <f t="shared" si="55"/>
        <v>0.19732824427480922</v>
      </c>
      <c r="G282" s="189">
        <v>1.7763975155279503</v>
      </c>
      <c r="H282" s="190">
        <f t="shared" si="55"/>
        <v>-7.0930728746858795E-2</v>
      </c>
      <c r="I282" s="189">
        <v>1.8677685950413223</v>
      </c>
      <c r="J282" s="190">
        <f t="shared" si="55"/>
        <v>9.1371079513371978E-2</v>
      </c>
      <c r="K282" s="189">
        <v>1.6622807017543859</v>
      </c>
      <c r="L282" s="190">
        <f t="shared" si="56"/>
        <v>-0.2054878932869364</v>
      </c>
      <c r="M282" s="189"/>
      <c r="N282" s="190"/>
    </row>
    <row r="283" spans="2:14" x14ac:dyDescent="0.25">
      <c r="B283" s="119" t="s">
        <v>93</v>
      </c>
      <c r="C283" s="189">
        <v>1.8148148148148149</v>
      </c>
      <c r="D283" s="190">
        <v>-2.8935185185185119E-2</v>
      </c>
      <c r="E283" s="189">
        <v>1.9113924050632911</v>
      </c>
      <c r="F283" s="190">
        <f t="shared" si="55"/>
        <v>9.6577590248476231E-2</v>
      </c>
      <c r="G283" s="189">
        <v>2.0648854961832059</v>
      </c>
      <c r="H283" s="190">
        <f t="shared" si="55"/>
        <v>0.15349309111991483</v>
      </c>
      <c r="I283" s="189">
        <v>2.1746575342465753</v>
      </c>
      <c r="J283" s="190">
        <f t="shared" si="55"/>
        <v>0.10977203806336933</v>
      </c>
      <c r="K283" s="189">
        <v>1.7654986522911051</v>
      </c>
      <c r="L283" s="190">
        <f t="shared" si="56"/>
        <v>-0.40915888195547012</v>
      </c>
      <c r="M283" s="189"/>
      <c r="N283" s="190"/>
    </row>
    <row r="284" spans="2:14" x14ac:dyDescent="0.25">
      <c r="B284" s="119" t="s">
        <v>95</v>
      </c>
      <c r="C284" s="189">
        <v>1.9583333333333333</v>
      </c>
      <c r="D284" s="190">
        <v>-0.21006044905008658</v>
      </c>
      <c r="E284" s="189">
        <v>2.2438271604938271</v>
      </c>
      <c r="F284" s="190">
        <f t="shared" si="55"/>
        <v>0.28549382716049387</v>
      </c>
      <c r="G284" s="189">
        <v>1.8543417366946779</v>
      </c>
      <c r="H284" s="190">
        <f t="shared" si="55"/>
        <v>-0.38948542379914919</v>
      </c>
      <c r="I284" s="189">
        <v>1.8375350140056022</v>
      </c>
      <c r="J284" s="190">
        <f t="shared" si="55"/>
        <v>-1.6806722689075793E-2</v>
      </c>
      <c r="K284" s="189">
        <v>1.9036402569593147</v>
      </c>
      <c r="L284" s="190">
        <f t="shared" si="56"/>
        <v>6.6105242953712562E-2</v>
      </c>
      <c r="M284" s="189"/>
      <c r="N284" s="190"/>
    </row>
    <row r="285" spans="2:14" ht="15.75" x14ac:dyDescent="0.25">
      <c r="B285" s="122" t="s">
        <v>32</v>
      </c>
      <c r="C285" s="191">
        <v>1.9644484958979034</v>
      </c>
      <c r="D285" s="192">
        <v>-0.22838999720168629</v>
      </c>
      <c r="E285" s="191">
        <v>2.1871599564744288</v>
      </c>
      <c r="F285" s="192">
        <f t="shared" si="55"/>
        <v>0.22271146057652547</v>
      </c>
      <c r="G285" s="191">
        <v>2.1336870026525201</v>
      </c>
      <c r="H285" s="192">
        <f t="shared" si="55"/>
        <v>-5.3472953821908753E-2</v>
      </c>
      <c r="I285" s="191">
        <v>2.00081466395112</v>
      </c>
      <c r="J285" s="192">
        <f t="shared" si="55"/>
        <v>-0.13287233870140014</v>
      </c>
      <c r="K285" s="191">
        <v>2.1728840754111514</v>
      </c>
      <c r="L285" s="192">
        <f t="shared" si="56"/>
        <v>0.17206941146003141</v>
      </c>
      <c r="M285" s="191">
        <v>1.9851904090267982</v>
      </c>
      <c r="N285" s="192">
        <v>-0.41627479243840315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C2855-FF07-43EF-95DA-B67F37CB0AA8}">
  <sheetPr>
    <tabColor theme="4" tint="0.79998168889431442"/>
  </sheetPr>
  <dimension ref="A4:O111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2.2460468058191019</v>
      </c>
      <c r="D9" s="190">
        <v>-0.19145623509949861</v>
      </c>
      <c r="E9" s="189">
        <v>1.9022445982798406</v>
      </c>
      <c r="F9" s="190">
        <f t="shared" ref="F9:J21" si="0">IFERROR(E9-C9,"-")</f>
        <v>-0.34380220753926127</v>
      </c>
      <c r="G9" s="189">
        <v>2.8322493991234272</v>
      </c>
      <c r="H9" s="190">
        <f t="shared" si="0"/>
        <v>0.93000480084358661</v>
      </c>
      <c r="I9" s="189">
        <v>2.5235291626074803</v>
      </c>
      <c r="J9" s="190">
        <f t="shared" si="0"/>
        <v>-0.30872023651594693</v>
      </c>
      <c r="K9" s="189">
        <v>2.6250052373570201</v>
      </c>
      <c r="L9" s="190">
        <f t="shared" ref="L9:L21" si="1">IFERROR(K9-I9,"-")</f>
        <v>0.10147607474953979</v>
      </c>
      <c r="M9" s="189">
        <v>2.3200146329566702</v>
      </c>
      <c r="N9" s="190">
        <f t="shared" ref="N9:N15" si="2">IFERROR(M9-K9,"-")</f>
        <v>-0.30499060440034986</v>
      </c>
    </row>
    <row r="10" spans="1:15" x14ac:dyDescent="0.25">
      <c r="A10" s="1" t="s">
        <v>74</v>
      </c>
      <c r="B10" s="119" t="s">
        <v>75</v>
      </c>
      <c r="C10" s="189">
        <v>2.2190549563430921</v>
      </c>
      <c r="D10" s="190">
        <v>-4.0345875039200507E-2</v>
      </c>
      <c r="E10" s="189">
        <v>1.8830991170252456</v>
      </c>
      <c r="F10" s="190">
        <f t="shared" si="0"/>
        <v>-0.33595583931784656</v>
      </c>
      <c r="G10" s="189">
        <v>2.4567090685268771</v>
      </c>
      <c r="H10" s="190">
        <f t="shared" si="0"/>
        <v>0.57360995150163152</v>
      </c>
      <c r="I10" s="189">
        <v>2.2917233809001099</v>
      </c>
      <c r="J10" s="190">
        <f t="shared" si="0"/>
        <v>-0.16498568762676724</v>
      </c>
      <c r="K10" s="189">
        <v>2.4732375690607733</v>
      </c>
      <c r="L10" s="190">
        <f t="shared" si="1"/>
        <v>0.18151418816066345</v>
      </c>
      <c r="M10" s="189">
        <v>2.1117708416914067</v>
      </c>
      <c r="N10" s="190">
        <f t="shared" si="2"/>
        <v>-0.36146672736936658</v>
      </c>
    </row>
    <row r="11" spans="1:15" x14ac:dyDescent="0.25">
      <c r="A11" s="1" t="s">
        <v>76</v>
      </c>
      <c r="B11" s="119" t="s">
        <v>77</v>
      </c>
      <c r="C11" s="189">
        <v>2.2663384064458372</v>
      </c>
      <c r="D11" s="190">
        <v>-2.2689676301075323E-3</v>
      </c>
      <c r="E11" s="189">
        <v>2.1653413498836307</v>
      </c>
      <c r="F11" s="190">
        <f t="shared" si="0"/>
        <v>-0.10099705656220648</v>
      </c>
      <c r="G11" s="189">
        <v>2.3488082178119076</v>
      </c>
      <c r="H11" s="190">
        <f t="shared" si="0"/>
        <v>0.18346686792827693</v>
      </c>
      <c r="I11" s="189">
        <v>2.3180265353142131</v>
      </c>
      <c r="J11" s="190">
        <f t="shared" si="0"/>
        <v>-3.0781682497694529E-2</v>
      </c>
      <c r="K11" s="189">
        <v>2.5529145444255801</v>
      </c>
      <c r="L11" s="190">
        <f t="shared" si="1"/>
        <v>0.23488800911136698</v>
      </c>
      <c r="M11" s="189">
        <v>2.1110739128817468</v>
      </c>
      <c r="N11" s="190">
        <f t="shared" si="2"/>
        <v>-0.44184063154383324</v>
      </c>
    </row>
    <row r="12" spans="1:15" x14ac:dyDescent="0.25">
      <c r="A12" s="1" t="s">
        <v>78</v>
      </c>
      <c r="B12" s="119" t="s">
        <v>79</v>
      </c>
      <c r="C12" s="189" t="s">
        <v>233</v>
      </c>
      <c r="D12" s="190" t="s">
        <v>233</v>
      </c>
      <c r="E12" s="189">
        <v>2.0378243201000314</v>
      </c>
      <c r="F12" s="190" t="str">
        <f t="shared" si="0"/>
        <v>-</v>
      </c>
      <c r="G12" s="189">
        <v>2.5104382929642446</v>
      </c>
      <c r="H12" s="190">
        <f t="shared" si="0"/>
        <v>0.47261397286421314</v>
      </c>
      <c r="I12" s="189">
        <v>2.2301869061292678</v>
      </c>
      <c r="J12" s="190">
        <f t="shared" si="0"/>
        <v>-0.28025138683497675</v>
      </c>
      <c r="K12" s="189">
        <v>2.4243523043775292</v>
      </c>
      <c r="L12" s="190">
        <f t="shared" si="1"/>
        <v>0.1941653982482614</v>
      </c>
      <c r="M12" s="189">
        <v>2.2593373927218678</v>
      </c>
      <c r="N12" s="190">
        <f t="shared" si="2"/>
        <v>-0.1650149116556614</v>
      </c>
    </row>
    <row r="13" spans="1:15" x14ac:dyDescent="0.25">
      <c r="A13" s="1" t="s">
        <v>80</v>
      </c>
      <c r="B13" s="119" t="s">
        <v>81</v>
      </c>
      <c r="C13" s="189" t="s">
        <v>233</v>
      </c>
      <c r="D13" s="190" t="s">
        <v>233</v>
      </c>
      <c r="E13" s="189">
        <v>1.9151056197688323</v>
      </c>
      <c r="F13" s="190" t="str">
        <f t="shared" si="0"/>
        <v>-</v>
      </c>
      <c r="G13" s="189">
        <v>2.4632700120786208</v>
      </c>
      <c r="H13" s="190">
        <f t="shared" si="0"/>
        <v>0.54816439230978853</v>
      </c>
      <c r="I13" s="189">
        <v>2.3830322688887646</v>
      </c>
      <c r="J13" s="190">
        <f t="shared" si="0"/>
        <v>-8.0237743189856214E-2</v>
      </c>
      <c r="K13" s="189">
        <v>2.197144331670394</v>
      </c>
      <c r="L13" s="190">
        <f t="shared" si="1"/>
        <v>-0.1858879372183706</v>
      </c>
      <c r="M13" s="189">
        <v>2.0151193633952253</v>
      </c>
      <c r="N13" s="190">
        <f t="shared" si="2"/>
        <v>-0.18202496827516867</v>
      </c>
    </row>
    <row r="14" spans="1:15" x14ac:dyDescent="0.25">
      <c r="A14" s="1" t="s">
        <v>82</v>
      </c>
      <c r="B14" s="119" t="s">
        <v>83</v>
      </c>
      <c r="C14" s="189" t="s">
        <v>233</v>
      </c>
      <c r="D14" s="190" t="s">
        <v>233</v>
      </c>
      <c r="E14" s="189">
        <v>1.9788051104054354</v>
      </c>
      <c r="F14" s="190" t="str">
        <f t="shared" si="0"/>
        <v>-</v>
      </c>
      <c r="G14" s="189">
        <v>2.2983870967741935</v>
      </c>
      <c r="H14" s="190">
        <f t="shared" si="0"/>
        <v>0.31958198636875812</v>
      </c>
      <c r="I14" s="189">
        <v>2.1486403825835509</v>
      </c>
      <c r="J14" s="190">
        <f t="shared" si="0"/>
        <v>-0.14974671419064256</v>
      </c>
      <c r="K14" s="189">
        <v>2.0572924688125673</v>
      </c>
      <c r="L14" s="190">
        <f t="shared" si="1"/>
        <v>-9.1347913770983613E-2</v>
      </c>
      <c r="M14" s="189">
        <v>2.0359794950414409</v>
      </c>
      <c r="N14" s="190">
        <f t="shared" si="2"/>
        <v>-2.1312973771126398E-2</v>
      </c>
    </row>
    <row r="15" spans="1:15" x14ac:dyDescent="0.25">
      <c r="A15" s="1" t="s">
        <v>84</v>
      </c>
      <c r="B15" s="119" t="s">
        <v>85</v>
      </c>
      <c r="C15" s="189" t="s">
        <v>233</v>
      </c>
      <c r="D15" s="190" t="s">
        <v>233</v>
      </c>
      <c r="E15" s="189">
        <v>2.1686345325739684</v>
      </c>
      <c r="F15" s="190" t="str">
        <f t="shared" si="0"/>
        <v>-</v>
      </c>
      <c r="G15" s="189">
        <v>2.3937399767737655</v>
      </c>
      <c r="H15" s="190">
        <f t="shared" si="0"/>
        <v>0.22510544419979706</v>
      </c>
      <c r="I15" s="189">
        <v>2.4037477691850091</v>
      </c>
      <c r="J15" s="190">
        <f t="shared" si="0"/>
        <v>1.000779241124361E-2</v>
      </c>
      <c r="K15" s="189">
        <v>2.0914386094674557</v>
      </c>
      <c r="L15" s="190">
        <f t="shared" si="1"/>
        <v>-0.31230915971755335</v>
      </c>
      <c r="M15" s="189">
        <v>2.0875884890880911</v>
      </c>
      <c r="N15" s="190">
        <f t="shared" si="2"/>
        <v>-3.8501203793646077E-3</v>
      </c>
    </row>
    <row r="16" spans="1:15" x14ac:dyDescent="0.25">
      <c r="A16" s="1" t="s">
        <v>86</v>
      </c>
      <c r="B16" s="119" t="s">
        <v>87</v>
      </c>
      <c r="C16" s="189">
        <v>2.2469008264462809</v>
      </c>
      <c r="D16" s="190">
        <v>-0.55988522444910105</v>
      </c>
      <c r="E16" s="189">
        <v>2.5961220825852784</v>
      </c>
      <c r="F16" s="190">
        <f t="shared" si="0"/>
        <v>0.34922125613899757</v>
      </c>
      <c r="G16" s="189">
        <v>2.6865335051546393</v>
      </c>
      <c r="H16" s="190">
        <f t="shared" si="0"/>
        <v>9.0411422569360855E-2</v>
      </c>
      <c r="I16" s="189">
        <v>2.8928833455612621</v>
      </c>
      <c r="J16" s="190">
        <f t="shared" si="0"/>
        <v>0.20634984040662285</v>
      </c>
      <c r="K16" s="189">
        <v>2.8021182816919938</v>
      </c>
      <c r="L16" s="190">
        <f t="shared" si="1"/>
        <v>-9.0765063869268303E-2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1.9535228344335174</v>
      </c>
      <c r="D17" s="190">
        <v>-0.3270549544609298</v>
      </c>
      <c r="E17" s="189">
        <v>2.197656771687003</v>
      </c>
      <c r="F17" s="190">
        <f t="shared" si="0"/>
        <v>0.24413393725348564</v>
      </c>
      <c r="G17" s="189">
        <v>2.1155368505436143</v>
      </c>
      <c r="H17" s="190">
        <f t="shared" si="0"/>
        <v>-8.211992114338873E-2</v>
      </c>
      <c r="I17" s="189">
        <v>2.5199899579489111</v>
      </c>
      <c r="J17" s="190">
        <f t="shared" si="0"/>
        <v>0.40445310740529683</v>
      </c>
      <c r="K17" s="189">
        <v>2.2043213975583593</v>
      </c>
      <c r="L17" s="190">
        <f t="shared" si="1"/>
        <v>-0.3156685603905518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1.8614755861475587</v>
      </c>
      <c r="D18" s="190">
        <v>-0.28640683608299233</v>
      </c>
      <c r="E18" s="189">
        <v>2.1695147304903402</v>
      </c>
      <c r="F18" s="190">
        <f t="shared" si="0"/>
        <v>0.30803914434278146</v>
      </c>
      <c r="G18" s="189">
        <v>2.1997993799015139</v>
      </c>
      <c r="H18" s="190">
        <f t="shared" si="0"/>
        <v>3.0284649411173703E-2</v>
      </c>
      <c r="I18" s="189">
        <v>2.3996983408748114</v>
      </c>
      <c r="J18" s="190">
        <f t="shared" si="0"/>
        <v>0.19989896097329751</v>
      </c>
      <c r="K18" s="189">
        <v>2.2301287686818019</v>
      </c>
      <c r="L18" s="190">
        <f t="shared" si="1"/>
        <v>-0.1695695721930095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1.8271224086870681</v>
      </c>
      <c r="D19" s="190">
        <v>-0.37006458693202338</v>
      </c>
      <c r="E19" s="189">
        <v>2.1612137203166228</v>
      </c>
      <c r="F19" s="190">
        <f t="shared" si="0"/>
        <v>0.33409131162955474</v>
      </c>
      <c r="G19" s="189">
        <v>2.2195556611619343</v>
      </c>
      <c r="H19" s="190">
        <f t="shared" si="0"/>
        <v>5.8341940845311413E-2</v>
      </c>
      <c r="I19" s="189">
        <v>2.3657835805129506</v>
      </c>
      <c r="J19" s="190">
        <f t="shared" si="0"/>
        <v>0.14622791935101631</v>
      </c>
      <c r="K19" s="189">
        <v>2.1195535180386686</v>
      </c>
      <c r="L19" s="190">
        <f t="shared" si="1"/>
        <v>-0.24623006247428192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1.945705257110026</v>
      </c>
      <c r="D20" s="190">
        <v>-0.39368202004908115</v>
      </c>
      <c r="E20" s="189">
        <v>2.5686888669084516</v>
      </c>
      <c r="F20" s="190">
        <f t="shared" si="0"/>
        <v>0.6229836097984256</v>
      </c>
      <c r="G20" s="189">
        <v>2.2557062382641351</v>
      </c>
      <c r="H20" s="190">
        <f t="shared" si="0"/>
        <v>-0.31298262864431647</v>
      </c>
      <c r="I20" s="189">
        <v>2.5818146474218788</v>
      </c>
      <c r="J20" s="190">
        <f t="shared" si="0"/>
        <v>0.32610840915774375</v>
      </c>
      <c r="K20" s="189">
        <v>2.241869341020748</v>
      </c>
      <c r="L20" s="190">
        <f t="shared" si="1"/>
        <v>-0.33994530640113085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2.0931353607171839</v>
      </c>
      <c r="D21" s="192">
        <v>-0.19090610651508255</v>
      </c>
      <c r="E21" s="191">
        <v>2.1866149593931499</v>
      </c>
      <c r="F21" s="192">
        <f t="shared" si="0"/>
        <v>9.3479598675966002E-2</v>
      </c>
      <c r="G21" s="191">
        <v>2.3720011696365835</v>
      </c>
      <c r="H21" s="192">
        <f t="shared" si="0"/>
        <v>0.1853862102434336</v>
      </c>
      <c r="I21" s="191">
        <v>2.410875374829053</v>
      </c>
      <c r="J21" s="192">
        <f t="shared" si="0"/>
        <v>3.8874205192469535E-2</v>
      </c>
      <c r="K21" s="191">
        <v>2.328977841201255</v>
      </c>
      <c r="L21" s="192">
        <f t="shared" si="1"/>
        <v>-8.1897533627798058E-2</v>
      </c>
      <c r="M21" s="191">
        <v>2.1350753793262629</v>
      </c>
      <c r="N21" s="192">
        <v>-0.22490340224634897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2.2460468058191019</v>
      </c>
      <c r="D31" s="190">
        <v>-0.19145623509949861</v>
      </c>
      <c r="E31" s="189">
        <v>1.9022445982798406</v>
      </c>
      <c r="F31" s="190">
        <f t="shared" ref="F31:J43" si="3">IFERROR(E31-C31,"-")</f>
        <v>-0.34380220753926127</v>
      </c>
      <c r="G31" s="189">
        <v>2.8322493991234272</v>
      </c>
      <c r="H31" s="190">
        <f t="shared" si="3"/>
        <v>0.93000480084358661</v>
      </c>
      <c r="I31" s="189">
        <v>2.5235291626074803</v>
      </c>
      <c r="J31" s="190">
        <f t="shared" si="3"/>
        <v>-0.30872023651594693</v>
      </c>
      <c r="K31" s="189">
        <v>2.6250052373570201</v>
      </c>
      <c r="L31" s="190">
        <f t="shared" ref="L31:L43" si="4">IFERROR(K31-I31,"-")</f>
        <v>0.10147607474953979</v>
      </c>
      <c r="M31" s="189">
        <v>2.3200146329566702</v>
      </c>
      <c r="N31" s="190">
        <f>IFERROR(M31-K31,"-")</f>
        <v>-0.30499060440034986</v>
      </c>
    </row>
    <row r="32" spans="1:15" x14ac:dyDescent="0.25">
      <c r="B32" s="119" t="s">
        <v>75</v>
      </c>
      <c r="C32" s="189">
        <v>2.2190549563430921</v>
      </c>
      <c r="D32" s="190">
        <v>-4.0345875039200507E-2</v>
      </c>
      <c r="E32" s="189">
        <v>1.8830991170252456</v>
      </c>
      <c r="F32" s="190">
        <f t="shared" si="3"/>
        <v>-0.33595583931784656</v>
      </c>
      <c r="G32" s="189">
        <v>2.4567090685268771</v>
      </c>
      <c r="H32" s="190">
        <f t="shared" si="3"/>
        <v>0.57360995150163152</v>
      </c>
      <c r="I32" s="189">
        <v>2.2917233809001099</v>
      </c>
      <c r="J32" s="190">
        <f t="shared" si="3"/>
        <v>-0.16498568762676724</v>
      </c>
      <c r="K32" s="189">
        <v>2.4732375690607733</v>
      </c>
      <c r="L32" s="190">
        <f t="shared" si="4"/>
        <v>0.18151418816066345</v>
      </c>
      <c r="M32" s="189">
        <v>2.1117708416914067</v>
      </c>
      <c r="N32" s="190">
        <f t="shared" ref="N32:N37" si="5">IFERROR(M32-K32,"-")</f>
        <v>-0.36146672736936658</v>
      </c>
    </row>
    <row r="33" spans="2:15" x14ac:dyDescent="0.25">
      <c r="B33" s="119" t="s">
        <v>77</v>
      </c>
      <c r="C33" s="189">
        <v>2.2663384064458372</v>
      </c>
      <c r="D33" s="190">
        <v>-2.2689676301075323E-3</v>
      </c>
      <c r="E33" s="189">
        <v>2.1653413498836307</v>
      </c>
      <c r="F33" s="190">
        <f t="shared" si="3"/>
        <v>-0.10099705656220648</v>
      </c>
      <c r="G33" s="189">
        <v>2.3488082178119076</v>
      </c>
      <c r="H33" s="190">
        <f t="shared" si="3"/>
        <v>0.18346686792827693</v>
      </c>
      <c r="I33" s="189">
        <v>2.3180265353142131</v>
      </c>
      <c r="J33" s="190">
        <f t="shared" si="3"/>
        <v>-3.0781682497694529E-2</v>
      </c>
      <c r="K33" s="189">
        <v>2.5529145444255801</v>
      </c>
      <c r="L33" s="190">
        <f t="shared" si="4"/>
        <v>0.23488800911136698</v>
      </c>
      <c r="M33" s="189">
        <v>2.1110739128817468</v>
      </c>
      <c r="N33" s="190">
        <f t="shared" si="5"/>
        <v>-0.44184063154383324</v>
      </c>
    </row>
    <row r="34" spans="2:15" x14ac:dyDescent="0.25">
      <c r="B34" s="119" t="s">
        <v>79</v>
      </c>
      <c r="C34" s="189" t="s">
        <v>233</v>
      </c>
      <c r="D34" s="190" t="s">
        <v>233</v>
      </c>
      <c r="E34" s="189">
        <v>2.0378243201000314</v>
      </c>
      <c r="F34" s="190" t="str">
        <f t="shared" si="3"/>
        <v>-</v>
      </c>
      <c r="G34" s="189">
        <v>2.5104382929642446</v>
      </c>
      <c r="H34" s="190">
        <f t="shared" si="3"/>
        <v>0.47261397286421314</v>
      </c>
      <c r="I34" s="189">
        <v>2.2301869061292678</v>
      </c>
      <c r="J34" s="190">
        <f t="shared" si="3"/>
        <v>-0.28025138683497675</v>
      </c>
      <c r="K34" s="189">
        <v>2.4243523043775292</v>
      </c>
      <c r="L34" s="190">
        <f t="shared" si="4"/>
        <v>0.1941653982482614</v>
      </c>
      <c r="M34" s="189">
        <v>2.2593373927218678</v>
      </c>
      <c r="N34" s="190">
        <f t="shared" si="5"/>
        <v>-0.1650149116556614</v>
      </c>
    </row>
    <row r="35" spans="2:15" x14ac:dyDescent="0.25">
      <c r="B35" s="119" t="s">
        <v>81</v>
      </c>
      <c r="C35" s="189" t="s">
        <v>233</v>
      </c>
      <c r="D35" s="190" t="s">
        <v>233</v>
      </c>
      <c r="E35" s="189">
        <v>1.9151056197688323</v>
      </c>
      <c r="F35" s="190" t="str">
        <f t="shared" si="3"/>
        <v>-</v>
      </c>
      <c r="G35" s="189">
        <v>2.4632700120786208</v>
      </c>
      <c r="H35" s="190">
        <f t="shared" si="3"/>
        <v>0.54816439230978853</v>
      </c>
      <c r="I35" s="189">
        <v>2.3830322688887646</v>
      </c>
      <c r="J35" s="190">
        <f t="shared" si="3"/>
        <v>-8.0237743189856214E-2</v>
      </c>
      <c r="K35" s="189">
        <v>2.197144331670394</v>
      </c>
      <c r="L35" s="190">
        <f t="shared" si="4"/>
        <v>-0.1858879372183706</v>
      </c>
      <c r="M35" s="189">
        <v>2.0151193633952253</v>
      </c>
      <c r="N35" s="190">
        <f t="shared" si="5"/>
        <v>-0.18202496827516867</v>
      </c>
    </row>
    <row r="36" spans="2:15" x14ac:dyDescent="0.25">
      <c r="B36" s="119" t="s">
        <v>83</v>
      </c>
      <c r="C36" s="189" t="s">
        <v>233</v>
      </c>
      <c r="D36" s="190" t="s">
        <v>233</v>
      </c>
      <c r="E36" s="189">
        <v>1.9788051104054354</v>
      </c>
      <c r="F36" s="190" t="str">
        <f t="shared" si="3"/>
        <v>-</v>
      </c>
      <c r="G36" s="189">
        <v>2.2983870967741935</v>
      </c>
      <c r="H36" s="190">
        <f t="shared" si="3"/>
        <v>0.31958198636875812</v>
      </c>
      <c r="I36" s="189">
        <v>2.1486403825835509</v>
      </c>
      <c r="J36" s="190">
        <f t="shared" si="3"/>
        <v>-0.14974671419064256</v>
      </c>
      <c r="K36" s="189">
        <v>2.0572924688125673</v>
      </c>
      <c r="L36" s="190">
        <f t="shared" si="4"/>
        <v>-9.1347913770983613E-2</v>
      </c>
      <c r="M36" s="189">
        <v>2.0359794950414409</v>
      </c>
      <c r="N36" s="190">
        <f t="shared" si="5"/>
        <v>-2.1312973771126398E-2</v>
      </c>
    </row>
    <row r="37" spans="2:15" x14ac:dyDescent="0.25">
      <c r="B37" s="119" t="s">
        <v>85</v>
      </c>
      <c r="C37" s="189" t="s">
        <v>233</v>
      </c>
      <c r="D37" s="190" t="s">
        <v>233</v>
      </c>
      <c r="E37" s="189">
        <v>2.1686345325739684</v>
      </c>
      <c r="F37" s="190" t="str">
        <f t="shared" si="3"/>
        <v>-</v>
      </c>
      <c r="G37" s="189">
        <v>2.3937399767737655</v>
      </c>
      <c r="H37" s="190">
        <f t="shared" si="3"/>
        <v>0.22510544419979706</v>
      </c>
      <c r="I37" s="189">
        <v>2.4037477691850091</v>
      </c>
      <c r="J37" s="190">
        <f t="shared" si="3"/>
        <v>1.000779241124361E-2</v>
      </c>
      <c r="K37" s="189">
        <v>2.0914386094674557</v>
      </c>
      <c r="L37" s="190">
        <f t="shared" si="4"/>
        <v>-0.31230915971755335</v>
      </c>
      <c r="M37" s="189">
        <v>2.0875884890880911</v>
      </c>
      <c r="N37" s="190">
        <f t="shared" si="5"/>
        <v>-3.8501203793646077E-3</v>
      </c>
    </row>
    <row r="38" spans="2:15" x14ac:dyDescent="0.25">
      <c r="B38" s="119" t="s">
        <v>87</v>
      </c>
      <c r="C38" s="189">
        <v>2.2469008264462809</v>
      </c>
      <c r="D38" s="190">
        <v>-0.55988522444910105</v>
      </c>
      <c r="E38" s="189">
        <v>2.5961220825852784</v>
      </c>
      <c r="F38" s="190">
        <f t="shared" si="3"/>
        <v>0.34922125613899757</v>
      </c>
      <c r="G38" s="189">
        <v>2.6865335051546393</v>
      </c>
      <c r="H38" s="190">
        <f t="shared" si="3"/>
        <v>9.0411422569360855E-2</v>
      </c>
      <c r="I38" s="189">
        <v>2.8928833455612621</v>
      </c>
      <c r="J38" s="190">
        <f t="shared" si="3"/>
        <v>0.20634984040662285</v>
      </c>
      <c r="K38" s="189">
        <v>2.8021182816919938</v>
      </c>
      <c r="L38" s="190">
        <f t="shared" si="4"/>
        <v>-9.0765063869268303E-2</v>
      </c>
      <c r="M38" s="189"/>
      <c r="N38" s="190"/>
    </row>
    <row r="39" spans="2:15" x14ac:dyDescent="0.25">
      <c r="B39" s="119" t="s">
        <v>89</v>
      </c>
      <c r="C39" s="189">
        <v>1.9535228344335174</v>
      </c>
      <c r="D39" s="190">
        <v>-0.3270549544609298</v>
      </c>
      <c r="E39" s="189">
        <v>2.197656771687003</v>
      </c>
      <c r="F39" s="190">
        <f t="shared" si="3"/>
        <v>0.24413393725348564</v>
      </c>
      <c r="G39" s="189">
        <v>2.1155368505436143</v>
      </c>
      <c r="H39" s="190">
        <f t="shared" si="3"/>
        <v>-8.211992114338873E-2</v>
      </c>
      <c r="I39" s="189">
        <v>2.5199899579489111</v>
      </c>
      <c r="J39" s="190">
        <f t="shared" si="3"/>
        <v>0.40445310740529683</v>
      </c>
      <c r="K39" s="189">
        <v>2.2043213975583593</v>
      </c>
      <c r="L39" s="190">
        <f t="shared" si="4"/>
        <v>-0.3156685603905518</v>
      </c>
      <c r="M39" s="189"/>
      <c r="N39" s="190"/>
    </row>
    <row r="40" spans="2:15" x14ac:dyDescent="0.25">
      <c r="B40" s="119" t="s">
        <v>91</v>
      </c>
      <c r="C40" s="189">
        <v>1.8614755861475587</v>
      </c>
      <c r="D40" s="190">
        <v>-0.28640683608299233</v>
      </c>
      <c r="E40" s="189">
        <v>2.1695147304903402</v>
      </c>
      <c r="F40" s="190">
        <f t="shared" si="3"/>
        <v>0.30803914434278146</v>
      </c>
      <c r="G40" s="189">
        <v>2.1997993799015139</v>
      </c>
      <c r="H40" s="190">
        <f t="shared" si="3"/>
        <v>3.0284649411173703E-2</v>
      </c>
      <c r="I40" s="189">
        <v>2.3996983408748114</v>
      </c>
      <c r="J40" s="190">
        <f t="shared" si="3"/>
        <v>0.19989896097329751</v>
      </c>
      <c r="K40" s="189">
        <v>2.2301287686818019</v>
      </c>
      <c r="L40" s="190">
        <f t="shared" si="4"/>
        <v>-0.1695695721930095</v>
      </c>
      <c r="M40" s="189"/>
      <c r="N40" s="190"/>
    </row>
    <row r="41" spans="2:15" x14ac:dyDescent="0.25">
      <c r="B41" s="119" t="s">
        <v>93</v>
      </c>
      <c r="C41" s="189">
        <v>1.8271224086870681</v>
      </c>
      <c r="D41" s="190">
        <v>-0.37006458693202338</v>
      </c>
      <c r="E41" s="189">
        <v>2.1612137203166228</v>
      </c>
      <c r="F41" s="190">
        <f t="shared" si="3"/>
        <v>0.33409131162955474</v>
      </c>
      <c r="G41" s="189">
        <v>2.2195556611619343</v>
      </c>
      <c r="H41" s="190">
        <f t="shared" si="3"/>
        <v>5.8341940845311413E-2</v>
      </c>
      <c r="I41" s="189">
        <v>2.3657835805129506</v>
      </c>
      <c r="J41" s="190">
        <f t="shared" si="3"/>
        <v>0.14622791935101631</v>
      </c>
      <c r="K41" s="189">
        <v>2.1195535180386686</v>
      </c>
      <c r="L41" s="190">
        <f t="shared" si="4"/>
        <v>-0.24623006247428192</v>
      </c>
      <c r="M41" s="189"/>
      <c r="N41" s="190"/>
    </row>
    <row r="42" spans="2:15" x14ac:dyDescent="0.25">
      <c r="B42" s="119" t="s">
        <v>95</v>
      </c>
      <c r="C42" s="189">
        <v>1.945705257110026</v>
      </c>
      <c r="D42" s="190">
        <v>-0.39368202004908115</v>
      </c>
      <c r="E42" s="189">
        <v>2.5686888669084516</v>
      </c>
      <c r="F42" s="190">
        <f t="shared" si="3"/>
        <v>0.6229836097984256</v>
      </c>
      <c r="G42" s="189">
        <v>2.2557062382641351</v>
      </c>
      <c r="H42" s="190">
        <f t="shared" si="3"/>
        <v>-0.31298262864431647</v>
      </c>
      <c r="I42" s="189">
        <v>2.5818146474218788</v>
      </c>
      <c r="J42" s="190">
        <f t="shared" si="3"/>
        <v>0.32610840915774375</v>
      </c>
      <c r="K42" s="189">
        <v>2.241869341020748</v>
      </c>
      <c r="L42" s="190">
        <f t="shared" si="4"/>
        <v>-0.33994530640113085</v>
      </c>
      <c r="M42" s="189"/>
      <c r="N42" s="190"/>
    </row>
    <row r="43" spans="2:15" ht="15.75" x14ac:dyDescent="0.25">
      <c r="B43" s="122" t="s">
        <v>32</v>
      </c>
      <c r="C43" s="191">
        <v>2.0931353607171839</v>
      </c>
      <c r="D43" s="192">
        <v>-0.19090610651508255</v>
      </c>
      <c r="E43" s="191">
        <v>2.1866149593931499</v>
      </c>
      <c r="F43" s="192">
        <f t="shared" si="3"/>
        <v>9.3479598675966002E-2</v>
      </c>
      <c r="G43" s="191">
        <v>2.3720011696365835</v>
      </c>
      <c r="H43" s="192">
        <f t="shared" si="3"/>
        <v>0.1853862102434336</v>
      </c>
      <c r="I43" s="191">
        <v>2.410875374829053</v>
      </c>
      <c r="J43" s="192">
        <f t="shared" si="3"/>
        <v>3.8874205192469535E-2</v>
      </c>
      <c r="K43" s="191">
        <v>2.328977841201255</v>
      </c>
      <c r="L43" s="192">
        <f t="shared" si="4"/>
        <v>-8.1897533627798058E-2</v>
      </c>
      <c r="M43" s="191">
        <v>2.1350753793262629</v>
      </c>
      <c r="N43" s="192">
        <v>-0.22490340224634897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2.4191376017690218</v>
      </c>
      <c r="D53" s="190">
        <v>-3.6153009259294322E-2</v>
      </c>
      <c r="E53" s="189">
        <v>1.8884439359267735</v>
      </c>
      <c r="F53" s="190">
        <f t="shared" ref="F53:J65" si="6">IFERROR(E53-C53,"-")</f>
        <v>-0.53069366584224831</v>
      </c>
      <c r="G53" s="189">
        <v>3.0459280303030303</v>
      </c>
      <c r="H53" s="190">
        <f t="shared" si="6"/>
        <v>1.1574840943762568</v>
      </c>
      <c r="I53" s="189">
        <v>2.5357270326218861</v>
      </c>
      <c r="J53" s="190">
        <f t="shared" si="6"/>
        <v>-0.51020099768114413</v>
      </c>
      <c r="K53" s="189">
        <v>2.677678115656676</v>
      </c>
      <c r="L53" s="190">
        <f t="shared" ref="L53:L65" si="7">IFERROR(K53-I53,"-")</f>
        <v>0.14195108303478987</v>
      </c>
      <c r="M53" s="189">
        <v>2.5616615067079462</v>
      </c>
      <c r="N53" s="190">
        <f>IFERROR(M53-K53,"-")</f>
        <v>-0.11601660894872978</v>
      </c>
    </row>
    <row r="54" spans="1:15" x14ac:dyDescent="0.25">
      <c r="A54" s="1"/>
      <c r="B54" s="119" t="s">
        <v>75</v>
      </c>
      <c r="C54" s="189">
        <v>2.3082387594212941</v>
      </c>
      <c r="D54" s="190">
        <v>-5.0871010476857492E-2</v>
      </c>
      <c r="E54" s="189">
        <v>1.9543461439257157</v>
      </c>
      <c r="F54" s="190">
        <f t="shared" si="6"/>
        <v>-0.35389261549557838</v>
      </c>
      <c r="G54" s="189">
        <v>2.5615745079662604</v>
      </c>
      <c r="H54" s="190">
        <f t="shared" si="6"/>
        <v>0.6072283640405447</v>
      </c>
      <c r="I54" s="189">
        <v>2.3779191670884248</v>
      </c>
      <c r="J54" s="190">
        <f t="shared" si="6"/>
        <v>-0.18365534087783564</v>
      </c>
      <c r="K54" s="189">
        <v>2.5754752996869512</v>
      </c>
      <c r="L54" s="190">
        <f t="shared" si="7"/>
        <v>0.19755613259852645</v>
      </c>
      <c r="M54" s="189">
        <v>2.3074914001783666</v>
      </c>
      <c r="N54" s="190">
        <f t="shared" ref="N54:N59" si="8">IFERROR(M54-K54,"-")</f>
        <v>-0.26798389950858459</v>
      </c>
    </row>
    <row r="55" spans="1:15" x14ac:dyDescent="0.25">
      <c r="A55" s="1"/>
      <c r="B55" s="119" t="s">
        <v>77</v>
      </c>
      <c r="C55" s="189">
        <v>2.3149999999999999</v>
      </c>
      <c r="D55" s="190">
        <v>-9.8919619706139272E-3</v>
      </c>
      <c r="E55" s="189">
        <v>2.4047530634979575</v>
      </c>
      <c r="F55" s="190">
        <f t="shared" si="6"/>
        <v>8.975306349795753E-2</v>
      </c>
      <c r="G55" s="189">
        <v>2.4389859864588255</v>
      </c>
      <c r="H55" s="190">
        <f t="shared" si="6"/>
        <v>3.4232922960867995E-2</v>
      </c>
      <c r="I55" s="189">
        <v>2.280765423952491</v>
      </c>
      <c r="J55" s="190">
        <f t="shared" si="6"/>
        <v>-0.15822056250633443</v>
      </c>
      <c r="K55" s="189">
        <v>2.5351388153415537</v>
      </c>
      <c r="L55" s="190">
        <f t="shared" si="7"/>
        <v>0.25437339138906268</v>
      </c>
      <c r="M55" s="189">
        <v>2.2286604720955734</v>
      </c>
      <c r="N55" s="190">
        <f t="shared" si="8"/>
        <v>-0.30647834324598033</v>
      </c>
    </row>
    <row r="56" spans="1:15" x14ac:dyDescent="0.25">
      <c r="A56" s="1"/>
      <c r="B56" s="119" t="s">
        <v>79</v>
      </c>
      <c r="C56" s="189" t="s">
        <v>233</v>
      </c>
      <c r="D56" s="190" t="s">
        <v>233</v>
      </c>
      <c r="E56" s="189">
        <v>2.0838247011952191</v>
      </c>
      <c r="F56" s="190" t="str">
        <f t="shared" si="6"/>
        <v>-</v>
      </c>
      <c r="G56" s="189">
        <v>2.5931468036125378</v>
      </c>
      <c r="H56" s="190">
        <f t="shared" si="6"/>
        <v>0.50932210241731868</v>
      </c>
      <c r="I56" s="189">
        <v>2.3284384871510286</v>
      </c>
      <c r="J56" s="190">
        <f t="shared" si="6"/>
        <v>-0.26470831646150916</v>
      </c>
      <c r="K56" s="189">
        <v>2.5466188983430365</v>
      </c>
      <c r="L56" s="190">
        <f t="shared" si="7"/>
        <v>0.21818041119200782</v>
      </c>
      <c r="M56" s="189">
        <v>2.4463859020310634</v>
      </c>
      <c r="N56" s="190">
        <f t="shared" si="8"/>
        <v>-0.10023299631197302</v>
      </c>
    </row>
    <row r="57" spans="1:15" x14ac:dyDescent="0.25">
      <c r="A57" s="1"/>
      <c r="B57" s="119" t="s">
        <v>81</v>
      </c>
      <c r="C57" s="189" t="s">
        <v>233</v>
      </c>
      <c r="D57" s="190" t="s">
        <v>233</v>
      </c>
      <c r="E57" s="189">
        <v>1.9248753857108949</v>
      </c>
      <c r="F57" s="190" t="str">
        <f t="shared" si="6"/>
        <v>-</v>
      </c>
      <c r="G57" s="189">
        <v>2.4652253909843607</v>
      </c>
      <c r="H57" s="190">
        <f t="shared" si="6"/>
        <v>0.54035000527346577</v>
      </c>
      <c r="I57" s="189">
        <v>2.3221131369798971</v>
      </c>
      <c r="J57" s="190">
        <f t="shared" si="6"/>
        <v>-0.14311225400446359</v>
      </c>
      <c r="K57" s="189">
        <v>2.2173870526109916</v>
      </c>
      <c r="L57" s="190">
        <f t="shared" si="7"/>
        <v>-0.10472608436890551</v>
      </c>
      <c r="M57" s="189">
        <v>2.0691586350612137</v>
      </c>
      <c r="N57" s="190">
        <f t="shared" si="8"/>
        <v>-0.14822841754977789</v>
      </c>
    </row>
    <row r="58" spans="1:15" x14ac:dyDescent="0.25">
      <c r="A58" s="1"/>
      <c r="B58" s="119" t="s">
        <v>83</v>
      </c>
      <c r="C58" s="189" t="s">
        <v>233</v>
      </c>
      <c r="D58" s="190" t="s">
        <v>233</v>
      </c>
      <c r="E58" s="189">
        <v>1.9697433096668486</v>
      </c>
      <c r="F58" s="190" t="str">
        <f t="shared" si="6"/>
        <v>-</v>
      </c>
      <c r="G58" s="189">
        <v>2.4094270781974165</v>
      </c>
      <c r="H58" s="190">
        <f t="shared" si="6"/>
        <v>0.4396837685305679</v>
      </c>
      <c r="I58" s="189">
        <v>2.2037364798426746</v>
      </c>
      <c r="J58" s="190">
        <f t="shared" si="6"/>
        <v>-0.2056905983547419</v>
      </c>
      <c r="K58" s="189">
        <v>2.1963106971697259</v>
      </c>
      <c r="L58" s="190">
        <f t="shared" si="7"/>
        <v>-7.4257826729486887E-3</v>
      </c>
      <c r="M58" s="189">
        <v>2.0636521739130433</v>
      </c>
      <c r="N58" s="190">
        <f t="shared" si="8"/>
        <v>-0.13265852325668259</v>
      </c>
    </row>
    <row r="59" spans="1:15" x14ac:dyDescent="0.25">
      <c r="A59" s="1"/>
      <c r="B59" s="119" t="s">
        <v>85</v>
      </c>
      <c r="C59" s="189" t="s">
        <v>233</v>
      </c>
      <c r="D59" s="190" t="s">
        <v>233</v>
      </c>
      <c r="E59" s="189">
        <v>2.2148355493351994</v>
      </c>
      <c r="F59" s="190" t="str">
        <f t="shared" si="6"/>
        <v>-</v>
      </c>
      <c r="G59" s="189">
        <v>2.5594205572983943</v>
      </c>
      <c r="H59" s="190">
        <f t="shared" si="6"/>
        <v>0.34458500796319491</v>
      </c>
      <c r="I59" s="189">
        <v>2.604031533779064</v>
      </c>
      <c r="J59" s="190">
        <f t="shared" si="6"/>
        <v>4.4610976480669695E-2</v>
      </c>
      <c r="K59" s="189">
        <v>2.2843620744511615</v>
      </c>
      <c r="L59" s="190">
        <f t="shared" si="7"/>
        <v>-0.31966945932790258</v>
      </c>
      <c r="M59" s="189">
        <v>2.2098007344530735</v>
      </c>
      <c r="N59" s="190">
        <f t="shared" si="8"/>
        <v>-7.4561339998088005E-2</v>
      </c>
    </row>
    <row r="60" spans="1:15" x14ac:dyDescent="0.25">
      <c r="A60" s="1"/>
      <c r="B60" s="119" t="s">
        <v>87</v>
      </c>
      <c r="C60" s="189">
        <v>2.3061282123693871</v>
      </c>
      <c r="D60" s="190">
        <v>-1.0387984472404721</v>
      </c>
      <c r="E60" s="189">
        <v>2.7658452598730228</v>
      </c>
      <c r="F60" s="190">
        <f t="shared" si="6"/>
        <v>0.45971704750363562</v>
      </c>
      <c r="G60" s="189">
        <v>3.04468764249886</v>
      </c>
      <c r="H60" s="190">
        <f t="shared" si="6"/>
        <v>0.27884238262583727</v>
      </c>
      <c r="I60" s="189">
        <v>3.0982964765633265</v>
      </c>
      <c r="J60" s="190">
        <f t="shared" si="6"/>
        <v>5.3608834064466482E-2</v>
      </c>
      <c r="K60" s="189">
        <v>3.2368137782561894</v>
      </c>
      <c r="L60" s="190">
        <f t="shared" si="7"/>
        <v>0.13851730169286292</v>
      </c>
      <c r="M60" s="189"/>
      <c r="N60" s="190"/>
    </row>
    <row r="61" spans="1:15" x14ac:dyDescent="0.25">
      <c r="A61" s="1"/>
      <c r="B61" s="119" t="s">
        <v>89</v>
      </c>
      <c r="C61" s="189">
        <v>1.9505984211866565</v>
      </c>
      <c r="D61" s="190">
        <v>-0.4226591936816968</v>
      </c>
      <c r="E61" s="189">
        <v>2.3052071455720258</v>
      </c>
      <c r="F61" s="190">
        <f t="shared" si="6"/>
        <v>0.35460872438536928</v>
      </c>
      <c r="G61" s="189">
        <v>2.1439809086088033</v>
      </c>
      <c r="H61" s="190">
        <f t="shared" si="6"/>
        <v>-0.16122623696322247</v>
      </c>
      <c r="I61" s="189">
        <v>2.7898680738786279</v>
      </c>
      <c r="J61" s="190">
        <f t="shared" si="6"/>
        <v>0.64588716526982459</v>
      </c>
      <c r="K61" s="189">
        <v>2.3288418350978506</v>
      </c>
      <c r="L61" s="190">
        <f t="shared" si="7"/>
        <v>-0.46102623878077731</v>
      </c>
      <c r="M61" s="189"/>
      <c r="N61" s="190"/>
    </row>
    <row r="62" spans="1:15" x14ac:dyDescent="0.25">
      <c r="A62" s="1"/>
      <c r="B62" s="119" t="s">
        <v>91</v>
      </c>
      <c r="C62" s="189">
        <v>1.797002997002997</v>
      </c>
      <c r="D62" s="190">
        <v>-0.4582998676372827</v>
      </c>
      <c r="E62" s="189">
        <v>2.2930118188308084</v>
      </c>
      <c r="F62" s="190">
        <f t="shared" si="6"/>
        <v>0.49600882182781136</v>
      </c>
      <c r="G62" s="189">
        <v>2.1939564867042707</v>
      </c>
      <c r="H62" s="190">
        <f t="shared" si="6"/>
        <v>-9.9055332126537721E-2</v>
      </c>
      <c r="I62" s="189">
        <v>2.3949275362318843</v>
      </c>
      <c r="J62" s="190">
        <f t="shared" si="6"/>
        <v>0.20097104952761358</v>
      </c>
      <c r="K62" s="189">
        <v>2.3148834336884359</v>
      </c>
      <c r="L62" s="190">
        <f t="shared" si="7"/>
        <v>-8.0044102543448403E-2</v>
      </c>
      <c r="M62" s="189"/>
      <c r="N62" s="190"/>
    </row>
    <row r="63" spans="1:15" x14ac:dyDescent="0.25">
      <c r="A63" s="1"/>
      <c r="B63" s="119" t="s">
        <v>93</v>
      </c>
      <c r="C63" s="189">
        <v>1.7940783615316118</v>
      </c>
      <c r="D63" s="190">
        <v>-0.48813458580876667</v>
      </c>
      <c r="E63" s="189">
        <v>2.2350271608333907</v>
      </c>
      <c r="F63" s="190">
        <f t="shared" si="6"/>
        <v>0.44094879930177888</v>
      </c>
      <c r="G63" s="189">
        <v>2.2719651012200939</v>
      </c>
      <c r="H63" s="190">
        <f t="shared" si="6"/>
        <v>3.6937940386703172E-2</v>
      </c>
      <c r="I63" s="189">
        <v>2.2942457436980335</v>
      </c>
      <c r="J63" s="190">
        <f t="shared" si="6"/>
        <v>2.2280642477939594E-2</v>
      </c>
      <c r="K63" s="189">
        <v>2.2874057456222348</v>
      </c>
      <c r="L63" s="190">
        <f t="shared" si="7"/>
        <v>-6.8399980757987144E-3</v>
      </c>
      <c r="M63" s="189"/>
      <c r="N63" s="190"/>
    </row>
    <row r="64" spans="1:15" x14ac:dyDescent="0.25">
      <c r="A64" s="1"/>
      <c r="B64" s="119" t="s">
        <v>95</v>
      </c>
      <c r="C64" s="189">
        <v>1.9831704668838219</v>
      </c>
      <c r="D64" s="190">
        <v>-0.46633829438428287</v>
      </c>
      <c r="E64" s="189">
        <v>2.718375799045647</v>
      </c>
      <c r="F64" s="190">
        <f t="shared" si="6"/>
        <v>0.73520533216182504</v>
      </c>
      <c r="G64" s="189">
        <v>2.2874622245153682</v>
      </c>
      <c r="H64" s="190">
        <f t="shared" si="6"/>
        <v>-0.43091357453027879</v>
      </c>
      <c r="I64" s="189">
        <v>2.485259025479178</v>
      </c>
      <c r="J64" s="190">
        <f t="shared" si="6"/>
        <v>0.1977968009638098</v>
      </c>
      <c r="K64" s="189">
        <v>2.4197963287280273</v>
      </c>
      <c r="L64" s="190">
        <f t="shared" si="7"/>
        <v>-6.5462696751150684E-2</v>
      </c>
      <c r="M64" s="189"/>
      <c r="N64" s="190"/>
    </row>
    <row r="65" spans="1:15" ht="15.75" x14ac:dyDescent="0.25">
      <c r="B65" s="122" t="s">
        <v>32</v>
      </c>
      <c r="C65" s="191">
        <v>2.1365079944513399</v>
      </c>
      <c r="D65" s="192">
        <v>-0.27876612400248035</v>
      </c>
      <c r="E65" s="191">
        <v>2.2816385607709044</v>
      </c>
      <c r="F65" s="192">
        <f t="shared" si="6"/>
        <v>0.14513056631956456</v>
      </c>
      <c r="G65" s="191">
        <v>2.4676964118587734</v>
      </c>
      <c r="H65" s="192">
        <f t="shared" si="6"/>
        <v>0.18605785108786899</v>
      </c>
      <c r="I65" s="191">
        <v>2.4542389639995332</v>
      </c>
      <c r="J65" s="192">
        <f t="shared" si="6"/>
        <v>-1.345744785924019E-2</v>
      </c>
      <c r="K65" s="191">
        <v>2.4544757219279627</v>
      </c>
      <c r="L65" s="192">
        <f t="shared" si="7"/>
        <v>2.3675792842947629E-4</v>
      </c>
      <c r="M65" s="191">
        <v>2.2672842984214365</v>
      </c>
      <c r="N65" s="192">
        <v>-0.17922426702752947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2.0836476801207091</v>
      </c>
      <c r="D75" s="190">
        <v>-0.33440264075124748</v>
      </c>
      <c r="E75" s="189">
        <v>1.9102351772109971</v>
      </c>
      <c r="F75" s="190">
        <f t="shared" ref="F75:J87" si="9">IFERROR(E75-C75,"-")</f>
        <v>-0.173412502909712</v>
      </c>
      <c r="G75" s="189">
        <v>2.5154440154440154</v>
      </c>
      <c r="H75" s="190">
        <f t="shared" si="9"/>
        <v>0.6052088382330183</v>
      </c>
      <c r="I75" s="189">
        <v>2.5057291666666668</v>
      </c>
      <c r="J75" s="190">
        <f t="shared" si="9"/>
        <v>-9.7148487773486281E-3</v>
      </c>
      <c r="K75" s="189">
        <v>2.5538703959030924</v>
      </c>
      <c r="L75" s="190">
        <f t="shared" ref="L75:L87" si="10">IFERROR(K75-I75,"-")</f>
        <v>4.8141229236425609E-2</v>
      </c>
      <c r="M75" s="189">
        <v>1.9082215871620136</v>
      </c>
      <c r="N75" s="190">
        <f>IFERROR(M75-K75,"-")</f>
        <v>-0.64564880874107877</v>
      </c>
    </row>
    <row r="76" spans="1:15" x14ac:dyDescent="0.25">
      <c r="A76" s="1"/>
      <c r="B76" s="119" t="s">
        <v>75</v>
      </c>
      <c r="C76" s="189">
        <v>2.1319685305811693</v>
      </c>
      <c r="D76" s="190">
        <v>-2.502904811132467E-2</v>
      </c>
      <c r="E76" s="189">
        <v>1.8167627281460135</v>
      </c>
      <c r="F76" s="190">
        <f t="shared" si="9"/>
        <v>-0.31520580243515584</v>
      </c>
      <c r="G76" s="189">
        <v>2.2815777116919707</v>
      </c>
      <c r="H76" s="190">
        <f t="shared" si="9"/>
        <v>0.46481498354595718</v>
      </c>
      <c r="I76" s="189">
        <v>2.1584302325581395</v>
      </c>
      <c r="J76" s="190">
        <f t="shared" si="9"/>
        <v>-0.12314747913383117</v>
      </c>
      <c r="K76" s="189">
        <v>2.3327036104114192</v>
      </c>
      <c r="L76" s="190">
        <f t="shared" si="10"/>
        <v>0.17427337785327968</v>
      </c>
      <c r="M76" s="189">
        <v>1.7788253142609449</v>
      </c>
      <c r="N76" s="190">
        <f t="shared" ref="N76:N81" si="11">IFERROR(M76-K76,"-")</f>
        <v>-0.55387829615047424</v>
      </c>
    </row>
    <row r="77" spans="1:15" x14ac:dyDescent="0.25">
      <c r="A77" s="1"/>
      <c r="B77" s="119" t="s">
        <v>77</v>
      </c>
      <c r="C77" s="189">
        <v>2.2098646034816247</v>
      </c>
      <c r="D77" s="190">
        <v>5.0453263731911058E-3</v>
      </c>
      <c r="E77" s="189">
        <v>1.9035728786033292</v>
      </c>
      <c r="F77" s="190">
        <f t="shared" si="9"/>
        <v>-0.30629172487829548</v>
      </c>
      <c r="G77" s="189">
        <v>2.1930087051142548</v>
      </c>
      <c r="H77" s="190">
        <f t="shared" si="9"/>
        <v>0.28943582651092559</v>
      </c>
      <c r="I77" s="189">
        <v>2.374388661543068</v>
      </c>
      <c r="J77" s="190">
        <f t="shared" si="9"/>
        <v>0.18137995642881322</v>
      </c>
      <c r="K77" s="189">
        <v>2.5770098441345364</v>
      </c>
      <c r="L77" s="190">
        <f t="shared" si="10"/>
        <v>0.20262118259146833</v>
      </c>
      <c r="M77" s="189">
        <v>1.8978652155713687</v>
      </c>
      <c r="N77" s="190">
        <f t="shared" si="11"/>
        <v>-0.67914462856316771</v>
      </c>
    </row>
    <row r="78" spans="1:15" x14ac:dyDescent="0.25">
      <c r="A78" s="1"/>
      <c r="B78" s="119" t="s">
        <v>79</v>
      </c>
      <c r="C78" s="189" t="s">
        <v>233</v>
      </c>
      <c r="D78" s="190" t="s">
        <v>233</v>
      </c>
      <c r="E78" s="189">
        <v>1.9509331727874775</v>
      </c>
      <c r="F78" s="190" t="str">
        <f t="shared" si="9"/>
        <v>-</v>
      </c>
      <c r="G78" s="189">
        <v>2.3559378101223949</v>
      </c>
      <c r="H78" s="190">
        <f t="shared" si="9"/>
        <v>0.40500463733491743</v>
      </c>
      <c r="I78" s="189">
        <v>2.0755274828652062</v>
      </c>
      <c r="J78" s="190">
        <f t="shared" si="9"/>
        <v>-0.28041032725718873</v>
      </c>
      <c r="K78" s="189">
        <v>2.250762970498474</v>
      </c>
      <c r="L78" s="190">
        <f t="shared" si="10"/>
        <v>0.17523548763326779</v>
      </c>
      <c r="M78" s="189">
        <v>1.9237776289350301</v>
      </c>
      <c r="N78" s="190">
        <f t="shared" si="11"/>
        <v>-0.32698534156344383</v>
      </c>
    </row>
    <row r="79" spans="1:15" x14ac:dyDescent="0.25">
      <c r="A79" s="1"/>
      <c r="B79" s="119" t="s">
        <v>81</v>
      </c>
      <c r="C79" s="189" t="s">
        <v>233</v>
      </c>
      <c r="D79" s="190" t="s">
        <v>233</v>
      </c>
      <c r="E79" s="189">
        <v>1.8951201747997086</v>
      </c>
      <c r="F79" s="190" t="str">
        <f t="shared" si="9"/>
        <v>-</v>
      </c>
      <c r="G79" s="189">
        <v>2.460375816993464</v>
      </c>
      <c r="H79" s="190">
        <f t="shared" si="9"/>
        <v>0.56525564219375535</v>
      </c>
      <c r="I79" s="189">
        <v>2.4736988588922904</v>
      </c>
      <c r="J79" s="190">
        <f t="shared" si="9"/>
        <v>1.3323041898826382E-2</v>
      </c>
      <c r="K79" s="189">
        <v>2.1684458616387077</v>
      </c>
      <c r="L79" s="190">
        <f t="shared" si="10"/>
        <v>-0.30525299725358268</v>
      </c>
      <c r="M79" s="189">
        <v>1.9008810572687225</v>
      </c>
      <c r="N79" s="190">
        <f t="shared" si="11"/>
        <v>-0.2675648043699852</v>
      </c>
    </row>
    <row r="80" spans="1:15" x14ac:dyDescent="0.25">
      <c r="A80" s="1"/>
      <c r="B80" s="119" t="s">
        <v>83</v>
      </c>
      <c r="C80" s="189" t="s">
        <v>233</v>
      </c>
      <c r="D80" s="190" t="s">
        <v>233</v>
      </c>
      <c r="E80" s="189">
        <v>1.997720018239854</v>
      </c>
      <c r="F80" s="190" t="str">
        <f t="shared" si="9"/>
        <v>-</v>
      </c>
      <c r="G80" s="189">
        <v>2.1475826972010177</v>
      </c>
      <c r="H80" s="190">
        <f t="shared" si="9"/>
        <v>0.14986267896116368</v>
      </c>
      <c r="I80" s="189">
        <v>2.0769230769230771</v>
      </c>
      <c r="J80" s="190">
        <f t="shared" si="9"/>
        <v>-7.0659620277940594E-2</v>
      </c>
      <c r="K80" s="189">
        <v>1.8747030878859858</v>
      </c>
      <c r="L80" s="190">
        <f t="shared" si="10"/>
        <v>-0.20221998903709126</v>
      </c>
      <c r="M80" s="189">
        <v>1.9747614650661742</v>
      </c>
      <c r="N80" s="190">
        <f t="shared" si="11"/>
        <v>0.1000583771801884</v>
      </c>
    </row>
    <row r="81" spans="1:15" x14ac:dyDescent="0.25">
      <c r="A81" s="1"/>
      <c r="B81" s="119" t="s">
        <v>85</v>
      </c>
      <c r="C81" s="189" t="s">
        <v>233</v>
      </c>
      <c r="D81" s="190" t="s">
        <v>233</v>
      </c>
      <c r="E81" s="189">
        <v>2.0634812286689419</v>
      </c>
      <c r="F81" s="190" t="str">
        <f t="shared" si="9"/>
        <v>-</v>
      </c>
      <c r="G81" s="189">
        <v>2.1458937198067631</v>
      </c>
      <c r="H81" s="190">
        <f t="shared" si="9"/>
        <v>8.2412491137821231E-2</v>
      </c>
      <c r="I81" s="189">
        <v>2.1081160701134189</v>
      </c>
      <c r="J81" s="190">
        <f t="shared" si="9"/>
        <v>-3.7777649693344184E-2</v>
      </c>
      <c r="K81" s="189">
        <v>1.8237306843267109</v>
      </c>
      <c r="L81" s="190">
        <f t="shared" si="10"/>
        <v>-0.28438538578670802</v>
      </c>
      <c r="M81" s="189">
        <v>1.8080418617460754</v>
      </c>
      <c r="N81" s="190">
        <f t="shared" si="11"/>
        <v>-1.5688822580635531E-2</v>
      </c>
    </row>
    <row r="82" spans="1:15" x14ac:dyDescent="0.25">
      <c r="A82" s="1"/>
      <c r="B82" s="119" t="s">
        <v>87</v>
      </c>
      <c r="C82" s="189">
        <v>2.1820710973724884</v>
      </c>
      <c r="D82" s="190">
        <v>-0.12907096390884876</v>
      </c>
      <c r="E82" s="189">
        <v>2.2556131260794472</v>
      </c>
      <c r="F82" s="190">
        <f t="shared" si="9"/>
        <v>7.3542028706958806E-2</v>
      </c>
      <c r="G82" s="189">
        <v>2.2209543568464731</v>
      </c>
      <c r="H82" s="190">
        <f t="shared" si="9"/>
        <v>-3.4658769232974063E-2</v>
      </c>
      <c r="I82" s="189">
        <v>2.5425839047275351</v>
      </c>
      <c r="J82" s="190">
        <f t="shared" si="9"/>
        <v>0.32162954788106202</v>
      </c>
      <c r="K82" s="189">
        <v>2.1189308069700559</v>
      </c>
      <c r="L82" s="190">
        <f t="shared" si="10"/>
        <v>-0.42365309775747928</v>
      </c>
      <c r="M82" s="189"/>
      <c r="N82" s="190"/>
    </row>
    <row r="83" spans="1:15" x14ac:dyDescent="0.25">
      <c r="A83" s="1"/>
      <c r="B83" s="119" t="s">
        <v>89</v>
      </c>
      <c r="C83" s="189">
        <v>1.9568077803203661</v>
      </c>
      <c r="D83" s="190">
        <v>-0.2366662614069508</v>
      </c>
      <c r="E83" s="189">
        <v>2.0073962010421922</v>
      </c>
      <c r="F83" s="190">
        <f t="shared" si="9"/>
        <v>5.0588420721826122E-2</v>
      </c>
      <c r="G83" s="189">
        <v>2.0783111625216888</v>
      </c>
      <c r="H83" s="190">
        <f t="shared" si="9"/>
        <v>7.0914961479496608E-2</v>
      </c>
      <c r="I83" s="189">
        <v>2.1240322081139671</v>
      </c>
      <c r="J83" s="190">
        <f t="shared" si="9"/>
        <v>4.5721045592278298E-2</v>
      </c>
      <c r="K83" s="189">
        <v>1.9859333239555492</v>
      </c>
      <c r="L83" s="190">
        <f t="shared" si="10"/>
        <v>-0.13809888415841787</v>
      </c>
      <c r="M83" s="189"/>
      <c r="N83" s="190"/>
    </row>
    <row r="84" spans="1:15" x14ac:dyDescent="0.25">
      <c r="A84" s="1"/>
      <c r="B84" s="119" t="s">
        <v>91</v>
      </c>
      <c r="C84" s="189">
        <v>1.9366410435592825</v>
      </c>
      <c r="D84" s="190">
        <v>-0.10816013155350723</v>
      </c>
      <c r="E84" s="189">
        <v>1.9506606691031769</v>
      </c>
      <c r="F84" s="190">
        <f t="shared" si="9"/>
        <v>1.4019625543894465E-2</v>
      </c>
      <c r="G84" s="189">
        <v>2.2074144087376601</v>
      </c>
      <c r="H84" s="190">
        <f t="shared" si="9"/>
        <v>0.25675373963448322</v>
      </c>
      <c r="I84" s="189">
        <v>2.4078617596623135</v>
      </c>
      <c r="J84" s="190">
        <f t="shared" si="9"/>
        <v>0.20044735092465338</v>
      </c>
      <c r="K84" s="189">
        <v>2.0581231395895347</v>
      </c>
      <c r="L84" s="190">
        <f t="shared" si="10"/>
        <v>-0.34973862007277878</v>
      </c>
      <c r="M84" s="189"/>
      <c r="N84" s="190"/>
    </row>
    <row r="85" spans="1:15" x14ac:dyDescent="0.25">
      <c r="A85" s="1"/>
      <c r="B85" s="119" t="s">
        <v>93</v>
      </c>
      <c r="C85" s="189">
        <v>1.8682170542635659</v>
      </c>
      <c r="D85" s="190">
        <v>-0.23711679070957303</v>
      </c>
      <c r="E85" s="189">
        <v>2.0302549713309745</v>
      </c>
      <c r="F85" s="190">
        <f t="shared" si="9"/>
        <v>0.16203791706740867</v>
      </c>
      <c r="G85" s="189">
        <v>2.1468809073724007</v>
      </c>
      <c r="H85" s="190">
        <f t="shared" si="9"/>
        <v>0.11662593604142613</v>
      </c>
      <c r="I85" s="189">
        <v>2.4931281569364501</v>
      </c>
      <c r="J85" s="190">
        <f t="shared" si="9"/>
        <v>0.3462472495640494</v>
      </c>
      <c r="K85" s="189">
        <v>1.8215313122372205</v>
      </c>
      <c r="L85" s="190">
        <f t="shared" si="10"/>
        <v>-0.67159684469922953</v>
      </c>
      <c r="M85" s="189"/>
      <c r="N85" s="190"/>
    </row>
    <row r="86" spans="1:15" x14ac:dyDescent="0.25">
      <c r="A86" s="1"/>
      <c r="B86" s="119" t="s">
        <v>95</v>
      </c>
      <c r="C86" s="189">
        <v>1.9035997559487492</v>
      </c>
      <c r="D86" s="190">
        <v>-0.33739571916437283</v>
      </c>
      <c r="E86" s="189">
        <v>2.3342264842758427</v>
      </c>
      <c r="F86" s="190">
        <f t="shared" si="9"/>
        <v>0.43062672832709348</v>
      </c>
      <c r="G86" s="189">
        <v>2.214271975379881</v>
      </c>
      <c r="H86" s="190">
        <f t="shared" si="9"/>
        <v>-0.11995450889596171</v>
      </c>
      <c r="I86" s="189">
        <v>2.7471658317954124</v>
      </c>
      <c r="J86" s="190">
        <f t="shared" si="9"/>
        <v>0.53289385641553144</v>
      </c>
      <c r="K86" s="189">
        <v>1.9440946591402519</v>
      </c>
      <c r="L86" s="190">
        <f t="shared" si="10"/>
        <v>-0.80307117265516048</v>
      </c>
      <c r="M86" s="189"/>
      <c r="N86" s="190"/>
    </row>
    <row r="87" spans="1:15" ht="15.75" x14ac:dyDescent="0.25">
      <c r="B87" s="122" t="s">
        <v>32</v>
      </c>
      <c r="C87" s="191">
        <v>2.044368740765063</v>
      </c>
      <c r="D87" s="192">
        <v>-0.10695395262010132</v>
      </c>
      <c r="E87" s="191">
        <v>2.0270737515086279</v>
      </c>
      <c r="F87" s="192">
        <f t="shared" si="9"/>
        <v>-1.7294989256435134E-2</v>
      </c>
      <c r="G87" s="191">
        <v>2.233020099749556</v>
      </c>
      <c r="H87" s="192">
        <f t="shared" si="9"/>
        <v>0.20594634824092806</v>
      </c>
      <c r="I87" s="191">
        <v>2.3433113659705582</v>
      </c>
      <c r="J87" s="192">
        <f t="shared" si="9"/>
        <v>0.11029126622100227</v>
      </c>
      <c r="K87" s="191">
        <v>2.1385131066597087</v>
      </c>
      <c r="L87" s="192">
        <f t="shared" si="10"/>
        <v>-0.2047982593108495</v>
      </c>
      <c r="M87" s="191">
        <v>1.8811622997640631</v>
      </c>
      <c r="N87" s="192">
        <v>-0.36009852842067325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 t="s">
        <v>233</v>
      </c>
      <c r="D97" s="190" t="s">
        <v>233</v>
      </c>
      <c r="E97" s="189" t="s">
        <v>233</v>
      </c>
      <c r="F97" s="190" t="str">
        <f t="shared" ref="F97:J109" si="12">IFERROR(E97-C97,"-")</f>
        <v>-</v>
      </c>
      <c r="G97" s="189" t="s">
        <v>233</v>
      </c>
      <c r="H97" s="190" t="str">
        <f t="shared" si="12"/>
        <v>-</v>
      </c>
      <c r="I97" s="189" t="s">
        <v>233</v>
      </c>
      <c r="J97" s="190" t="str">
        <f t="shared" si="12"/>
        <v>-</v>
      </c>
      <c r="K97" s="189" t="s">
        <v>233</v>
      </c>
      <c r="L97" s="190" t="str">
        <f t="shared" ref="L97:L109" si="13">IFERROR(K97-I97,"-")</f>
        <v>-</v>
      </c>
      <c r="M97" s="189" t="s">
        <v>233</v>
      </c>
      <c r="N97" s="190" t="str">
        <f>IFERROR(M97-K97,"-")</f>
        <v>-</v>
      </c>
    </row>
    <row r="98" spans="2:14" x14ac:dyDescent="0.25">
      <c r="B98" s="119" t="s">
        <v>75</v>
      </c>
      <c r="C98" s="189" t="s">
        <v>233</v>
      </c>
      <c r="D98" s="190" t="s">
        <v>233</v>
      </c>
      <c r="E98" s="189" t="s">
        <v>233</v>
      </c>
      <c r="F98" s="190" t="str">
        <f t="shared" si="12"/>
        <v>-</v>
      </c>
      <c r="G98" s="189" t="s">
        <v>233</v>
      </c>
      <c r="H98" s="190" t="str">
        <f t="shared" si="12"/>
        <v>-</v>
      </c>
      <c r="I98" s="189" t="s">
        <v>233</v>
      </c>
      <c r="J98" s="190" t="str">
        <f t="shared" si="12"/>
        <v>-</v>
      </c>
      <c r="K98" s="189" t="s">
        <v>233</v>
      </c>
      <c r="L98" s="190" t="str">
        <f t="shared" si="13"/>
        <v>-</v>
      </c>
      <c r="M98" s="189" t="s">
        <v>233</v>
      </c>
      <c r="N98" s="190" t="str">
        <f t="shared" ref="N98:N103" si="14">IFERROR(M98-K98,"-")</f>
        <v>-</v>
      </c>
    </row>
    <row r="99" spans="2:14" x14ac:dyDescent="0.25">
      <c r="B99" s="119" t="s">
        <v>77</v>
      </c>
      <c r="C99" s="189" t="s">
        <v>233</v>
      </c>
      <c r="D99" s="190" t="s">
        <v>233</v>
      </c>
      <c r="E99" s="189" t="s">
        <v>233</v>
      </c>
      <c r="F99" s="190" t="str">
        <f t="shared" si="12"/>
        <v>-</v>
      </c>
      <c r="G99" s="189" t="s">
        <v>233</v>
      </c>
      <c r="H99" s="190" t="str">
        <f t="shared" si="12"/>
        <v>-</v>
      </c>
      <c r="I99" s="189" t="s">
        <v>233</v>
      </c>
      <c r="J99" s="190" t="str">
        <f t="shared" si="12"/>
        <v>-</v>
      </c>
      <c r="K99" s="189" t="s">
        <v>233</v>
      </c>
      <c r="L99" s="190" t="str">
        <f t="shared" si="13"/>
        <v>-</v>
      </c>
      <c r="M99" s="189" t="s">
        <v>233</v>
      </c>
      <c r="N99" s="190" t="str">
        <f t="shared" si="14"/>
        <v>-</v>
      </c>
    </row>
    <row r="100" spans="2:14" x14ac:dyDescent="0.25">
      <c r="B100" s="119" t="s">
        <v>79</v>
      </c>
      <c r="C100" s="189" t="s">
        <v>233</v>
      </c>
      <c r="D100" s="190" t="s">
        <v>233</v>
      </c>
      <c r="E100" s="189" t="s">
        <v>233</v>
      </c>
      <c r="F100" s="190" t="str">
        <f t="shared" si="12"/>
        <v>-</v>
      </c>
      <c r="G100" s="189" t="s">
        <v>233</v>
      </c>
      <c r="H100" s="190" t="str">
        <f t="shared" si="12"/>
        <v>-</v>
      </c>
      <c r="I100" s="189" t="s">
        <v>233</v>
      </c>
      <c r="J100" s="190" t="str">
        <f t="shared" si="12"/>
        <v>-</v>
      </c>
      <c r="K100" s="189" t="s">
        <v>233</v>
      </c>
      <c r="L100" s="190" t="str">
        <f t="shared" si="13"/>
        <v>-</v>
      </c>
      <c r="M100" s="189" t="s">
        <v>233</v>
      </c>
      <c r="N100" s="190" t="str">
        <f t="shared" si="14"/>
        <v>-</v>
      </c>
    </row>
    <row r="101" spans="2:14" x14ac:dyDescent="0.25">
      <c r="B101" s="119" t="s">
        <v>81</v>
      </c>
      <c r="C101" s="189" t="s">
        <v>233</v>
      </c>
      <c r="D101" s="190" t="s">
        <v>233</v>
      </c>
      <c r="E101" s="189" t="s">
        <v>233</v>
      </c>
      <c r="F101" s="190" t="str">
        <f t="shared" si="12"/>
        <v>-</v>
      </c>
      <c r="G101" s="189" t="s">
        <v>233</v>
      </c>
      <c r="H101" s="190" t="str">
        <f t="shared" si="12"/>
        <v>-</v>
      </c>
      <c r="I101" s="189" t="s">
        <v>233</v>
      </c>
      <c r="J101" s="190" t="str">
        <f t="shared" si="12"/>
        <v>-</v>
      </c>
      <c r="K101" s="189" t="s">
        <v>233</v>
      </c>
      <c r="L101" s="190" t="str">
        <f t="shared" si="13"/>
        <v>-</v>
      </c>
      <c r="M101" s="189" t="s">
        <v>233</v>
      </c>
      <c r="N101" s="190" t="str">
        <f t="shared" si="14"/>
        <v>-</v>
      </c>
    </row>
    <row r="102" spans="2:14" x14ac:dyDescent="0.25">
      <c r="B102" s="119" t="s">
        <v>83</v>
      </c>
      <c r="C102" s="189" t="s">
        <v>233</v>
      </c>
      <c r="D102" s="190" t="s">
        <v>233</v>
      </c>
      <c r="E102" s="189" t="s">
        <v>233</v>
      </c>
      <c r="F102" s="190" t="str">
        <f t="shared" si="12"/>
        <v>-</v>
      </c>
      <c r="G102" s="189" t="s">
        <v>233</v>
      </c>
      <c r="H102" s="190" t="str">
        <f t="shared" si="12"/>
        <v>-</v>
      </c>
      <c r="I102" s="189" t="s">
        <v>233</v>
      </c>
      <c r="J102" s="190" t="str">
        <f t="shared" si="12"/>
        <v>-</v>
      </c>
      <c r="K102" s="189" t="s">
        <v>233</v>
      </c>
      <c r="L102" s="190" t="str">
        <f t="shared" si="13"/>
        <v>-</v>
      </c>
      <c r="M102" s="189" t="s">
        <v>233</v>
      </c>
      <c r="N102" s="190" t="str">
        <f t="shared" si="14"/>
        <v>-</v>
      </c>
    </row>
    <row r="103" spans="2:14" x14ac:dyDescent="0.25">
      <c r="B103" s="119" t="s">
        <v>85</v>
      </c>
      <c r="C103" s="189" t="s">
        <v>233</v>
      </c>
      <c r="D103" s="190" t="s">
        <v>233</v>
      </c>
      <c r="E103" s="189" t="s">
        <v>233</v>
      </c>
      <c r="F103" s="190" t="str">
        <f t="shared" si="12"/>
        <v>-</v>
      </c>
      <c r="G103" s="189" t="s">
        <v>233</v>
      </c>
      <c r="H103" s="190" t="str">
        <f t="shared" si="12"/>
        <v>-</v>
      </c>
      <c r="I103" s="189" t="s">
        <v>233</v>
      </c>
      <c r="J103" s="190" t="str">
        <f t="shared" si="12"/>
        <v>-</v>
      </c>
      <c r="K103" s="189" t="s">
        <v>233</v>
      </c>
      <c r="L103" s="190" t="str">
        <f t="shared" si="13"/>
        <v>-</v>
      </c>
      <c r="M103" s="189" t="s">
        <v>233</v>
      </c>
      <c r="N103" s="190" t="str">
        <f t="shared" si="14"/>
        <v>-</v>
      </c>
    </row>
    <row r="104" spans="2:14" x14ac:dyDescent="0.25">
      <c r="B104" s="119" t="s">
        <v>87</v>
      </c>
      <c r="C104" s="189" t="s">
        <v>233</v>
      </c>
      <c r="D104" s="190" t="s">
        <v>233</v>
      </c>
      <c r="E104" s="189" t="s">
        <v>233</v>
      </c>
      <c r="F104" s="190" t="str">
        <f t="shared" si="12"/>
        <v>-</v>
      </c>
      <c r="G104" s="189" t="s">
        <v>233</v>
      </c>
      <c r="H104" s="190" t="str">
        <f t="shared" si="12"/>
        <v>-</v>
      </c>
      <c r="I104" s="189" t="s">
        <v>233</v>
      </c>
      <c r="J104" s="190" t="str">
        <f t="shared" si="12"/>
        <v>-</v>
      </c>
      <c r="K104" s="189" t="s">
        <v>233</v>
      </c>
      <c r="L104" s="190" t="str">
        <f t="shared" si="13"/>
        <v>-</v>
      </c>
      <c r="M104" s="189"/>
      <c r="N104" s="190"/>
    </row>
    <row r="105" spans="2:14" x14ac:dyDescent="0.25">
      <c r="B105" s="119" t="s">
        <v>89</v>
      </c>
      <c r="C105" s="189" t="s">
        <v>233</v>
      </c>
      <c r="D105" s="190" t="s">
        <v>233</v>
      </c>
      <c r="E105" s="189" t="s">
        <v>233</v>
      </c>
      <c r="F105" s="190" t="str">
        <f t="shared" si="12"/>
        <v>-</v>
      </c>
      <c r="G105" s="189" t="s">
        <v>233</v>
      </c>
      <c r="H105" s="190" t="str">
        <f t="shared" si="12"/>
        <v>-</v>
      </c>
      <c r="I105" s="189" t="s">
        <v>233</v>
      </c>
      <c r="J105" s="190" t="str">
        <f t="shared" si="12"/>
        <v>-</v>
      </c>
      <c r="K105" s="189" t="s">
        <v>233</v>
      </c>
      <c r="L105" s="190" t="str">
        <f t="shared" si="13"/>
        <v>-</v>
      </c>
      <c r="M105" s="189"/>
      <c r="N105" s="190"/>
    </row>
    <row r="106" spans="2:14" x14ac:dyDescent="0.25">
      <c r="B106" s="119" t="s">
        <v>91</v>
      </c>
      <c r="C106" s="189" t="s">
        <v>233</v>
      </c>
      <c r="D106" s="190" t="s">
        <v>233</v>
      </c>
      <c r="E106" s="189" t="s">
        <v>233</v>
      </c>
      <c r="F106" s="190" t="str">
        <f t="shared" si="12"/>
        <v>-</v>
      </c>
      <c r="G106" s="189" t="s">
        <v>233</v>
      </c>
      <c r="H106" s="190" t="str">
        <f t="shared" si="12"/>
        <v>-</v>
      </c>
      <c r="I106" s="189" t="s">
        <v>233</v>
      </c>
      <c r="J106" s="190" t="str">
        <f t="shared" si="12"/>
        <v>-</v>
      </c>
      <c r="K106" s="189" t="s">
        <v>233</v>
      </c>
      <c r="L106" s="190" t="str">
        <f t="shared" si="13"/>
        <v>-</v>
      </c>
      <c r="M106" s="189"/>
      <c r="N106" s="190"/>
    </row>
    <row r="107" spans="2:14" x14ac:dyDescent="0.25">
      <c r="B107" s="119" t="s">
        <v>93</v>
      </c>
      <c r="C107" s="189" t="s">
        <v>233</v>
      </c>
      <c r="D107" s="190" t="s">
        <v>233</v>
      </c>
      <c r="E107" s="189" t="s">
        <v>233</v>
      </c>
      <c r="F107" s="190" t="str">
        <f t="shared" si="12"/>
        <v>-</v>
      </c>
      <c r="G107" s="189" t="s">
        <v>233</v>
      </c>
      <c r="H107" s="190" t="str">
        <f t="shared" si="12"/>
        <v>-</v>
      </c>
      <c r="I107" s="189" t="s">
        <v>233</v>
      </c>
      <c r="J107" s="190" t="str">
        <f t="shared" si="12"/>
        <v>-</v>
      </c>
      <c r="K107" s="189" t="s">
        <v>233</v>
      </c>
      <c r="L107" s="190" t="str">
        <f t="shared" si="13"/>
        <v>-</v>
      </c>
      <c r="M107" s="189"/>
      <c r="N107" s="190"/>
    </row>
    <row r="108" spans="2:14" x14ac:dyDescent="0.25">
      <c r="B108" s="119" t="s">
        <v>95</v>
      </c>
      <c r="C108" s="189" t="s">
        <v>233</v>
      </c>
      <c r="D108" s="190" t="s">
        <v>233</v>
      </c>
      <c r="E108" s="189" t="s">
        <v>233</v>
      </c>
      <c r="F108" s="190" t="str">
        <f t="shared" si="12"/>
        <v>-</v>
      </c>
      <c r="G108" s="189" t="s">
        <v>233</v>
      </c>
      <c r="H108" s="190" t="str">
        <f t="shared" si="12"/>
        <v>-</v>
      </c>
      <c r="I108" s="189" t="s">
        <v>233</v>
      </c>
      <c r="J108" s="190" t="str">
        <f t="shared" si="12"/>
        <v>-</v>
      </c>
      <c r="K108" s="189" t="s">
        <v>233</v>
      </c>
      <c r="L108" s="190" t="str">
        <f t="shared" si="13"/>
        <v>-</v>
      </c>
      <c r="M108" s="189"/>
      <c r="N108" s="190"/>
    </row>
    <row r="109" spans="2:14" ht="15.75" x14ac:dyDescent="0.25">
      <c r="B109" s="122" t="s">
        <v>32</v>
      </c>
      <c r="C109" s="191" t="s">
        <v>233</v>
      </c>
      <c r="D109" s="192" t="s">
        <v>233</v>
      </c>
      <c r="E109" s="191" t="s">
        <v>233</v>
      </c>
      <c r="F109" s="192" t="str">
        <f t="shared" si="12"/>
        <v>-</v>
      </c>
      <c r="G109" s="191" t="s">
        <v>233</v>
      </c>
      <c r="H109" s="192" t="str">
        <f t="shared" si="12"/>
        <v>-</v>
      </c>
      <c r="I109" s="191" t="s">
        <v>233</v>
      </c>
      <c r="J109" s="192" t="str">
        <f t="shared" si="12"/>
        <v>-</v>
      </c>
      <c r="K109" s="191" t="s">
        <v>233</v>
      </c>
      <c r="L109" s="192" t="str">
        <f t="shared" si="13"/>
        <v>-</v>
      </c>
      <c r="M109" s="191" t="s">
        <v>233</v>
      </c>
      <c r="N109" s="192" t="s">
        <v>233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67F70-4EE7-475D-9C4B-1EFACAA880CF}">
  <sheetPr>
    <tabColor rgb="FF7030A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3C7C1-51FE-413F-8643-9D05DA347CB8}">
  <sheetPr>
    <tabColor rgb="FFAC75D5"/>
  </sheetPr>
  <dimension ref="A1:AC112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152</v>
      </c>
    </row>
    <row r="2" spans="1:16" ht="18.75" x14ac:dyDescent="0.3">
      <c r="D2" s="197" t="s">
        <v>153</v>
      </c>
    </row>
    <row r="4" spans="1:16" ht="48.75" customHeight="1" thickBot="1" x14ac:dyDescent="0.3">
      <c r="B4" s="283" t="s">
        <v>308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154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155</v>
      </c>
    </row>
    <row r="6" spans="1:16" ht="22.5" thickTop="1" thickBot="1" x14ac:dyDescent="0.3">
      <c r="B6" s="111"/>
      <c r="C6" s="305" t="s">
        <v>156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0.52139999999999997</v>
      </c>
      <c r="D9" s="121">
        <v>-0.11114899420388691</v>
      </c>
      <c r="E9" s="198">
        <v>0.17649999999999999</v>
      </c>
      <c r="F9" s="121">
        <f t="shared" ref="F9:L21" si="0">IFERROR(E9/C9-1,"-")</f>
        <v>-0.66148830072880704</v>
      </c>
      <c r="G9" s="198">
        <v>0.51840000000000008</v>
      </c>
      <c r="H9" s="121">
        <f t="shared" si="0"/>
        <v>1.9371104815864029</v>
      </c>
      <c r="I9" s="198">
        <v>0.67859999999999998</v>
      </c>
      <c r="J9" s="121">
        <f t="shared" si="0"/>
        <v>0.30902777777777746</v>
      </c>
      <c r="K9" s="198">
        <v>0.73069999999999991</v>
      </c>
      <c r="L9" s="121">
        <f t="shared" si="0"/>
        <v>7.6775714706749154E-2</v>
      </c>
      <c r="M9" s="198">
        <v>0.68730000000000002</v>
      </c>
      <c r="N9" s="121">
        <f t="shared" ref="N9:N15" si="1">IFERROR(M9/K9-1,"-")</f>
        <v>-5.9395100588476635E-2</v>
      </c>
    </row>
    <row r="10" spans="1:16" x14ac:dyDescent="0.25">
      <c r="A10" s="1" t="s">
        <v>74</v>
      </c>
      <c r="B10" s="119" t="s">
        <v>75</v>
      </c>
      <c r="C10" s="198">
        <v>0.626</v>
      </c>
      <c r="D10" s="121">
        <v>2.1540469973890364E-2</v>
      </c>
      <c r="E10" s="198">
        <v>0.32640000000000002</v>
      </c>
      <c r="F10" s="121">
        <f t="shared" si="0"/>
        <v>-0.47859424920127791</v>
      </c>
      <c r="G10" s="198">
        <v>0.60040000000000004</v>
      </c>
      <c r="H10" s="121">
        <f t="shared" si="0"/>
        <v>0.83946078431372539</v>
      </c>
      <c r="I10" s="198">
        <v>0.6581999999999999</v>
      </c>
      <c r="J10" s="121">
        <f t="shared" si="0"/>
        <v>9.6269153897401427E-2</v>
      </c>
      <c r="K10" s="198">
        <v>0.69579999999999997</v>
      </c>
      <c r="L10" s="121">
        <f t="shared" si="0"/>
        <v>5.712549377089049E-2</v>
      </c>
      <c r="M10" s="198">
        <v>0.70169999999999999</v>
      </c>
      <c r="N10" s="121">
        <f t="shared" si="1"/>
        <v>8.4794481172751901E-3</v>
      </c>
    </row>
    <row r="11" spans="1:16" x14ac:dyDescent="0.25">
      <c r="A11" s="1" t="s">
        <v>76</v>
      </c>
      <c r="B11" s="119" t="s">
        <v>77</v>
      </c>
      <c r="C11" s="198">
        <v>0.22870000000000001</v>
      </c>
      <c r="D11" s="121">
        <v>-0.60453052049109457</v>
      </c>
      <c r="E11" s="198">
        <v>0.3256</v>
      </c>
      <c r="F11" s="121">
        <f t="shared" si="0"/>
        <v>0.4236991692173151</v>
      </c>
      <c r="G11" s="198">
        <v>0.59799999999999998</v>
      </c>
      <c r="H11" s="121">
        <f t="shared" si="0"/>
        <v>0.83660933660933656</v>
      </c>
      <c r="I11" s="198">
        <v>0.65930000000000011</v>
      </c>
      <c r="J11" s="121">
        <f t="shared" si="0"/>
        <v>0.10250836120401363</v>
      </c>
      <c r="K11" s="198">
        <v>0.68220000000000003</v>
      </c>
      <c r="L11" s="121">
        <f t="shared" si="0"/>
        <v>3.4733808584862524E-2</v>
      </c>
      <c r="M11" s="198">
        <v>0.68340000000000001</v>
      </c>
      <c r="N11" s="121">
        <f t="shared" si="1"/>
        <v>1.7590149516271136E-3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0.27410000000000001</v>
      </c>
      <c r="F12" s="121" t="str">
        <f t="shared" si="0"/>
        <v>-</v>
      </c>
      <c r="G12" s="198">
        <v>0.55030000000000001</v>
      </c>
      <c r="H12" s="121">
        <f t="shared" si="0"/>
        <v>1.0076614374315942</v>
      </c>
      <c r="I12" s="198">
        <v>0.49869999999999998</v>
      </c>
      <c r="J12" s="121">
        <f t="shared" si="0"/>
        <v>-9.3767036162093476E-2</v>
      </c>
      <c r="K12" s="198">
        <v>0.55449999999999999</v>
      </c>
      <c r="L12" s="121">
        <f t="shared" si="0"/>
        <v>0.11189091638259474</v>
      </c>
      <c r="M12" s="198">
        <v>0.58630000000000004</v>
      </c>
      <c r="N12" s="121">
        <f t="shared" si="1"/>
        <v>5.7348963029756561E-2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0.32590000000000002</v>
      </c>
      <c r="F13" s="121" t="str">
        <f t="shared" si="0"/>
        <v>-</v>
      </c>
      <c r="G13" s="198">
        <v>0.53539999999999999</v>
      </c>
      <c r="H13" s="121">
        <f t="shared" si="0"/>
        <v>0.64283522552930328</v>
      </c>
      <c r="I13" s="198">
        <v>0.48149999999999998</v>
      </c>
      <c r="J13" s="121">
        <f t="shared" si="0"/>
        <v>-0.10067239447142329</v>
      </c>
      <c r="K13" s="198">
        <v>0.44569999999999999</v>
      </c>
      <c r="L13" s="121">
        <f t="shared" si="0"/>
        <v>-7.4350986500519189E-2</v>
      </c>
      <c r="M13" s="198">
        <v>0.54890000000000005</v>
      </c>
      <c r="N13" s="121">
        <f t="shared" si="1"/>
        <v>0.23154588288086164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0.37560000000000004</v>
      </c>
      <c r="F14" s="121" t="str">
        <f t="shared" si="0"/>
        <v>-</v>
      </c>
      <c r="G14" s="198">
        <v>0.49780000000000002</v>
      </c>
      <c r="H14" s="121">
        <f t="shared" si="0"/>
        <v>0.32534611288604887</v>
      </c>
      <c r="I14" s="198">
        <v>0.47020000000000001</v>
      </c>
      <c r="J14" s="121">
        <f t="shared" si="0"/>
        <v>-5.5443953394937795E-2</v>
      </c>
      <c r="K14" s="198">
        <v>0.48170000000000002</v>
      </c>
      <c r="L14" s="121">
        <f t="shared" si="0"/>
        <v>2.4457677584006854E-2</v>
      </c>
      <c r="M14" s="198">
        <v>0.52880000000000005</v>
      </c>
      <c r="N14" s="121">
        <f t="shared" si="1"/>
        <v>9.7778700435956045E-2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0.42359999999999998</v>
      </c>
      <c r="F15" s="121" t="str">
        <f t="shared" si="0"/>
        <v>-</v>
      </c>
      <c r="G15" s="198">
        <v>0.52890000000000004</v>
      </c>
      <c r="H15" s="121">
        <f t="shared" si="0"/>
        <v>0.24858356940509929</v>
      </c>
      <c r="I15" s="198">
        <v>0.49259999999999998</v>
      </c>
      <c r="J15" s="121">
        <f t="shared" si="0"/>
        <v>-6.8633011911514608E-2</v>
      </c>
      <c r="K15" s="198">
        <v>0.52629999999999999</v>
      </c>
      <c r="L15" s="121">
        <f t="shared" si="0"/>
        <v>6.8412505075111651E-2</v>
      </c>
      <c r="M15" s="198">
        <v>0.60099999999999998</v>
      </c>
      <c r="N15" s="121">
        <f t="shared" si="1"/>
        <v>0.14193425802774073</v>
      </c>
    </row>
    <row r="16" spans="1:16" x14ac:dyDescent="0.25">
      <c r="A16" s="1" t="s">
        <v>86</v>
      </c>
      <c r="B16" s="119" t="s">
        <v>87</v>
      </c>
      <c r="C16" s="198">
        <v>0.48630000000000001</v>
      </c>
      <c r="D16" s="121">
        <v>-4.2150876501871215E-2</v>
      </c>
      <c r="E16" s="198">
        <v>0.51919999999999999</v>
      </c>
      <c r="F16" s="121">
        <f t="shared" si="0"/>
        <v>6.7653711700596197E-2</v>
      </c>
      <c r="G16" s="198">
        <v>0.51259999999999994</v>
      </c>
      <c r="H16" s="121">
        <f t="shared" si="0"/>
        <v>-1.2711864406779738E-2</v>
      </c>
      <c r="I16" s="198">
        <v>0.52780000000000005</v>
      </c>
      <c r="J16" s="121">
        <f t="shared" si="0"/>
        <v>2.9652750682793716E-2</v>
      </c>
      <c r="K16" s="198">
        <v>0.52239999999999998</v>
      </c>
      <c r="L16" s="121">
        <f t="shared" si="0"/>
        <v>-1.0231148162182735E-2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0.29170000000000001</v>
      </c>
      <c r="D17" s="121">
        <v>-0.35018935174871912</v>
      </c>
      <c r="E17" s="198">
        <v>0.48560000000000003</v>
      </c>
      <c r="F17" s="121">
        <f t="shared" si="0"/>
        <v>0.66472403153925264</v>
      </c>
      <c r="G17" s="198">
        <v>0.498</v>
      </c>
      <c r="H17" s="121">
        <f t="shared" si="0"/>
        <v>2.5535420098846684E-2</v>
      </c>
      <c r="I17" s="198">
        <v>0.48670000000000002</v>
      </c>
      <c r="J17" s="121">
        <f t="shared" si="0"/>
        <v>-2.269076305220874E-2</v>
      </c>
      <c r="K17" s="198">
        <v>0.57379999999999998</v>
      </c>
      <c r="L17" s="121">
        <f t="shared" si="0"/>
        <v>0.17896034518183668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0.33689999999999998</v>
      </c>
      <c r="D18" s="121">
        <v>-0.29504080351537987</v>
      </c>
      <c r="E18" s="198">
        <v>0.5554</v>
      </c>
      <c r="F18" s="121">
        <f t="shared" si="0"/>
        <v>0.64856040368061763</v>
      </c>
      <c r="G18" s="198">
        <v>0.54949999999999999</v>
      </c>
      <c r="H18" s="121">
        <f t="shared" si="0"/>
        <v>-1.0622974432841215E-2</v>
      </c>
      <c r="I18" s="198">
        <v>0.57689999999999997</v>
      </c>
      <c r="J18" s="121">
        <f t="shared" si="0"/>
        <v>4.9863512283894407E-2</v>
      </c>
      <c r="K18" s="198">
        <v>0.52039999999999997</v>
      </c>
      <c r="L18" s="121">
        <f t="shared" si="0"/>
        <v>-9.793725082336624E-2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0.2979</v>
      </c>
      <c r="D19" s="121">
        <v>-0.49207161125319698</v>
      </c>
      <c r="E19" s="198">
        <v>0.65709999999999991</v>
      </c>
      <c r="F19" s="121">
        <f t="shared" si="0"/>
        <v>1.2057737495803957</v>
      </c>
      <c r="G19" s="198">
        <v>0.65969999999999995</v>
      </c>
      <c r="H19" s="121">
        <f t="shared" si="0"/>
        <v>3.956779789986431E-3</v>
      </c>
      <c r="I19" s="198">
        <v>0.67669999999999997</v>
      </c>
      <c r="J19" s="121">
        <f t="shared" si="0"/>
        <v>2.576928907078968E-2</v>
      </c>
      <c r="K19" s="198">
        <v>0.66159999999999997</v>
      </c>
      <c r="L19" s="121">
        <f t="shared" si="0"/>
        <v>-2.2314171715679065E-2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0.26369999999999999</v>
      </c>
      <c r="D20" s="121">
        <v>-0.54776196192762827</v>
      </c>
      <c r="E20" s="198">
        <v>0.60489999999999999</v>
      </c>
      <c r="F20" s="121">
        <f t="shared" si="0"/>
        <v>1.2938945771710277</v>
      </c>
      <c r="G20" s="198">
        <v>0.61580000000000001</v>
      </c>
      <c r="H20" s="121">
        <f t="shared" si="0"/>
        <v>1.8019507356587861E-2</v>
      </c>
      <c r="I20" s="198">
        <v>0.62139999999999995</v>
      </c>
      <c r="J20" s="121">
        <f t="shared" si="0"/>
        <v>9.0938616433906549E-3</v>
      </c>
      <c r="K20" s="198">
        <v>0.66480000000000006</v>
      </c>
      <c r="L20" s="121">
        <f t="shared" si="0"/>
        <v>6.984229159961397E-2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0.43917828766012645</v>
      </c>
      <c r="D21" s="124">
        <v>-0.14384411362923355</v>
      </c>
      <c r="E21" s="200">
        <v>0.43287194104141685</v>
      </c>
      <c r="F21" s="124">
        <f t="shared" si="0"/>
        <v>-1.435942257598577E-2</v>
      </c>
      <c r="G21" s="200">
        <v>0.55540181632567553</v>
      </c>
      <c r="H21" s="124">
        <f t="shared" si="0"/>
        <v>0.28306264201249109</v>
      </c>
      <c r="I21" s="200">
        <v>0.56942335787332776</v>
      </c>
      <c r="J21" s="124">
        <f t="shared" si="0"/>
        <v>2.5245761060727734E-2</v>
      </c>
      <c r="K21" s="200">
        <v>0.58812285219043858</v>
      </c>
      <c r="L21" s="124">
        <f t="shared" si="0"/>
        <v>3.283935240547442E-2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309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157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158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0.52139999999999997</v>
      </c>
      <c r="D31" s="121"/>
      <c r="E31" s="198">
        <v>0.17649999999999999</v>
      </c>
      <c r="F31" s="121">
        <f t="shared" ref="F31:J43" si="2">IFERROR(E31/C31-1,"-")</f>
        <v>-0.66148830072880704</v>
      </c>
      <c r="G31" s="198">
        <v>0.51840000000000008</v>
      </c>
      <c r="H31" s="121">
        <f t="shared" si="2"/>
        <v>1.9371104815864029</v>
      </c>
      <c r="I31" s="198">
        <v>0.67859999999999998</v>
      </c>
      <c r="J31" s="121">
        <f t="shared" si="2"/>
        <v>0.30902777777777746</v>
      </c>
      <c r="K31" s="198">
        <v>0.73069999999999991</v>
      </c>
      <c r="L31" s="121">
        <f t="shared" ref="L31:L43" si="3">IFERROR(K31/I31-1,"-")</f>
        <v>7.6775714706749154E-2</v>
      </c>
      <c r="M31" s="198">
        <v>0.68730000000000002</v>
      </c>
      <c r="N31" s="121">
        <f t="shared" ref="N31:N37" si="4">IFERROR(M31/K31-1,"-")</f>
        <v>-5.9395100588476635E-2</v>
      </c>
    </row>
    <row r="32" spans="1:29" x14ac:dyDescent="0.25">
      <c r="B32" s="119" t="s">
        <v>75</v>
      </c>
      <c r="C32" s="198">
        <v>0.626</v>
      </c>
      <c r="D32" s="121"/>
      <c r="E32" s="198">
        <v>0.32640000000000002</v>
      </c>
      <c r="F32" s="121">
        <f t="shared" si="2"/>
        <v>-0.47859424920127791</v>
      </c>
      <c r="G32" s="198">
        <v>0.60040000000000004</v>
      </c>
      <c r="H32" s="121">
        <f t="shared" si="2"/>
        <v>0.83946078431372539</v>
      </c>
      <c r="I32" s="198">
        <v>0.6581999999999999</v>
      </c>
      <c r="J32" s="121">
        <f t="shared" si="2"/>
        <v>9.6269153897401427E-2</v>
      </c>
      <c r="K32" s="198">
        <v>0.7206999999999999</v>
      </c>
      <c r="L32" s="121">
        <f t="shared" si="3"/>
        <v>9.4955940443634201E-2</v>
      </c>
      <c r="M32" s="198">
        <v>0.70169999999999999</v>
      </c>
      <c r="N32" s="121">
        <f t="shared" si="4"/>
        <v>-2.6363257943665785E-2</v>
      </c>
    </row>
    <row r="33" spans="2:16" x14ac:dyDescent="0.25">
      <c r="B33" s="119" t="s">
        <v>77</v>
      </c>
      <c r="C33" s="198">
        <v>0.22870000000000001</v>
      </c>
      <c r="D33" s="121"/>
      <c r="E33" s="198">
        <v>0.3256</v>
      </c>
      <c r="F33" s="121">
        <f t="shared" si="2"/>
        <v>0.4236991692173151</v>
      </c>
      <c r="G33" s="198">
        <v>0.59799999999999998</v>
      </c>
      <c r="H33" s="121">
        <f t="shared" si="2"/>
        <v>0.83660933660933656</v>
      </c>
      <c r="I33" s="198">
        <v>0.65930000000000011</v>
      </c>
      <c r="J33" s="121">
        <f t="shared" si="2"/>
        <v>0.10250836120401363</v>
      </c>
      <c r="K33" s="198">
        <v>0.68220000000000003</v>
      </c>
      <c r="L33" s="121">
        <f t="shared" si="3"/>
        <v>3.4733808584862524E-2</v>
      </c>
      <c r="M33" s="198">
        <v>0.68340000000000001</v>
      </c>
      <c r="N33" s="121">
        <f t="shared" si="4"/>
        <v>1.7590149516271136E-3</v>
      </c>
    </row>
    <row r="34" spans="2:16" x14ac:dyDescent="0.25">
      <c r="B34" s="119" t="s">
        <v>79</v>
      </c>
      <c r="C34" s="198">
        <v>0</v>
      </c>
      <c r="D34" s="121"/>
      <c r="E34" s="198">
        <v>0.27410000000000001</v>
      </c>
      <c r="F34" s="121" t="str">
        <f t="shared" si="2"/>
        <v>-</v>
      </c>
      <c r="G34" s="198">
        <v>0.55030000000000001</v>
      </c>
      <c r="H34" s="121">
        <f t="shared" si="2"/>
        <v>1.0076614374315942</v>
      </c>
      <c r="I34" s="198">
        <v>0.49869999999999998</v>
      </c>
      <c r="J34" s="121">
        <f t="shared" si="2"/>
        <v>-9.3767036162093476E-2</v>
      </c>
      <c r="K34" s="198">
        <v>0.55449999999999999</v>
      </c>
      <c r="L34" s="121">
        <f t="shared" si="3"/>
        <v>0.11189091638259474</v>
      </c>
      <c r="M34" s="198">
        <v>0.58630000000000004</v>
      </c>
      <c r="N34" s="121">
        <f t="shared" si="4"/>
        <v>5.7348963029756561E-2</v>
      </c>
    </row>
    <row r="35" spans="2:16" x14ac:dyDescent="0.25">
      <c r="B35" s="119" t="s">
        <v>81</v>
      </c>
      <c r="C35" s="198">
        <v>0</v>
      </c>
      <c r="D35" s="121"/>
      <c r="E35" s="198">
        <v>0.32590000000000002</v>
      </c>
      <c r="F35" s="121" t="str">
        <f t="shared" si="2"/>
        <v>-</v>
      </c>
      <c r="G35" s="198">
        <v>0.53539999999999999</v>
      </c>
      <c r="H35" s="121">
        <f t="shared" si="2"/>
        <v>0.64283522552930328</v>
      </c>
      <c r="I35" s="198">
        <v>0.48149999999999998</v>
      </c>
      <c r="J35" s="121">
        <f t="shared" si="2"/>
        <v>-0.10067239447142329</v>
      </c>
      <c r="K35" s="198">
        <v>0.44569999999999999</v>
      </c>
      <c r="L35" s="121">
        <f t="shared" si="3"/>
        <v>-7.4350986500519189E-2</v>
      </c>
      <c r="M35" s="198">
        <v>0.54890000000000005</v>
      </c>
      <c r="N35" s="121">
        <f t="shared" si="4"/>
        <v>0.23154588288086164</v>
      </c>
    </row>
    <row r="36" spans="2:16" x14ac:dyDescent="0.25">
      <c r="B36" s="119" t="s">
        <v>83</v>
      </c>
      <c r="C36" s="198">
        <v>0</v>
      </c>
      <c r="D36" s="121"/>
      <c r="E36" s="198">
        <v>0.37560000000000004</v>
      </c>
      <c r="F36" s="121" t="str">
        <f t="shared" si="2"/>
        <v>-</v>
      </c>
      <c r="G36" s="198">
        <v>0.49780000000000002</v>
      </c>
      <c r="H36" s="121">
        <f t="shared" si="2"/>
        <v>0.32534611288604887</v>
      </c>
      <c r="I36" s="198">
        <v>0.47020000000000001</v>
      </c>
      <c r="J36" s="121">
        <f t="shared" si="2"/>
        <v>-5.5443953394937795E-2</v>
      </c>
      <c r="K36" s="198">
        <v>0.48170000000000002</v>
      </c>
      <c r="L36" s="121">
        <f t="shared" si="3"/>
        <v>2.4457677584006854E-2</v>
      </c>
      <c r="M36" s="198">
        <v>0.52880000000000005</v>
      </c>
      <c r="N36" s="121">
        <f t="shared" si="4"/>
        <v>9.7778700435956045E-2</v>
      </c>
    </row>
    <row r="37" spans="2:16" x14ac:dyDescent="0.25">
      <c r="B37" s="119" t="s">
        <v>85</v>
      </c>
      <c r="C37" s="198">
        <v>0</v>
      </c>
      <c r="D37" s="121"/>
      <c r="E37" s="198">
        <v>0.42359999999999998</v>
      </c>
      <c r="F37" s="121" t="str">
        <f t="shared" si="2"/>
        <v>-</v>
      </c>
      <c r="G37" s="198">
        <v>0.52890000000000004</v>
      </c>
      <c r="H37" s="121">
        <f t="shared" si="2"/>
        <v>0.24858356940509929</v>
      </c>
      <c r="I37" s="198">
        <v>0.49259999999999998</v>
      </c>
      <c r="J37" s="121">
        <f t="shared" si="2"/>
        <v>-6.8633011911514608E-2</v>
      </c>
      <c r="K37" s="198">
        <v>0.52629999999999999</v>
      </c>
      <c r="L37" s="121">
        <f t="shared" si="3"/>
        <v>6.8412505075111651E-2</v>
      </c>
      <c r="M37" s="198">
        <v>0.60099999999999998</v>
      </c>
      <c r="N37" s="121">
        <f t="shared" si="4"/>
        <v>0.14193425802774073</v>
      </c>
    </row>
    <row r="38" spans="2:16" x14ac:dyDescent="0.25">
      <c r="B38" s="119" t="s">
        <v>87</v>
      </c>
      <c r="C38" s="198">
        <v>0.48630000000000001</v>
      </c>
      <c r="D38" s="121"/>
      <c r="E38" s="198">
        <v>0.51919999999999999</v>
      </c>
      <c r="F38" s="121">
        <f t="shared" si="2"/>
        <v>6.7653711700596197E-2</v>
      </c>
      <c r="G38" s="198">
        <v>0.51259999999999994</v>
      </c>
      <c r="H38" s="121">
        <f t="shared" si="2"/>
        <v>-1.2711864406779738E-2</v>
      </c>
      <c r="I38" s="198">
        <v>0.52780000000000005</v>
      </c>
      <c r="J38" s="121">
        <f t="shared" si="2"/>
        <v>2.9652750682793716E-2</v>
      </c>
      <c r="K38" s="198">
        <v>0.52239999999999998</v>
      </c>
      <c r="L38" s="121">
        <f t="shared" si="3"/>
        <v>-1.0231148162182735E-2</v>
      </c>
      <c r="M38" s="198"/>
      <c r="N38" s="121"/>
    </row>
    <row r="39" spans="2:16" x14ac:dyDescent="0.25">
      <c r="B39" s="119" t="s">
        <v>89</v>
      </c>
      <c r="C39" s="198">
        <v>0.29170000000000001</v>
      </c>
      <c r="D39" s="121"/>
      <c r="E39" s="198">
        <v>0.48560000000000003</v>
      </c>
      <c r="F39" s="121">
        <f t="shared" si="2"/>
        <v>0.66472403153925264</v>
      </c>
      <c r="G39" s="198">
        <v>0.498</v>
      </c>
      <c r="H39" s="121">
        <f t="shared" si="2"/>
        <v>2.5535420098846684E-2</v>
      </c>
      <c r="I39" s="198">
        <v>0.48670000000000002</v>
      </c>
      <c r="J39" s="121">
        <f t="shared" si="2"/>
        <v>-2.269076305220874E-2</v>
      </c>
      <c r="K39" s="198">
        <v>0.57379999999999998</v>
      </c>
      <c r="L39" s="121">
        <f t="shared" si="3"/>
        <v>0.17896034518183668</v>
      </c>
      <c r="M39" s="198"/>
      <c r="N39" s="121"/>
    </row>
    <row r="40" spans="2:16" x14ac:dyDescent="0.25">
      <c r="B40" s="119" t="s">
        <v>91</v>
      </c>
      <c r="C40" s="198">
        <v>0.33689999999999998</v>
      </c>
      <c r="D40" s="121"/>
      <c r="E40" s="198">
        <v>0.5554</v>
      </c>
      <c r="F40" s="121">
        <f t="shared" si="2"/>
        <v>0.64856040368061763</v>
      </c>
      <c r="G40" s="198">
        <v>0.54949999999999999</v>
      </c>
      <c r="H40" s="121">
        <f t="shared" si="2"/>
        <v>-1.0622974432841215E-2</v>
      </c>
      <c r="I40" s="198">
        <v>0.57689999999999997</v>
      </c>
      <c r="J40" s="121">
        <f t="shared" si="2"/>
        <v>4.9863512283894407E-2</v>
      </c>
      <c r="K40" s="198">
        <v>0.52039999999999997</v>
      </c>
      <c r="L40" s="121">
        <f t="shared" si="3"/>
        <v>-9.793725082336624E-2</v>
      </c>
      <c r="M40" s="198"/>
      <c r="N40" s="121"/>
    </row>
    <row r="41" spans="2:16" x14ac:dyDescent="0.25">
      <c r="B41" s="119" t="s">
        <v>93</v>
      </c>
      <c r="C41" s="198">
        <v>0.2979</v>
      </c>
      <c r="D41" s="121"/>
      <c r="E41" s="198">
        <v>0.65709999999999991</v>
      </c>
      <c r="F41" s="121">
        <f t="shared" si="2"/>
        <v>1.2057737495803957</v>
      </c>
      <c r="G41" s="198">
        <v>0.65969999999999995</v>
      </c>
      <c r="H41" s="121">
        <f t="shared" si="2"/>
        <v>3.956779789986431E-3</v>
      </c>
      <c r="I41" s="198">
        <v>0.67669999999999997</v>
      </c>
      <c r="J41" s="121">
        <f t="shared" si="2"/>
        <v>2.576928907078968E-2</v>
      </c>
      <c r="K41" s="198">
        <v>0.66159999999999997</v>
      </c>
      <c r="L41" s="121">
        <f t="shared" si="3"/>
        <v>-2.2314171715679065E-2</v>
      </c>
      <c r="M41" s="198"/>
      <c r="N41" s="121"/>
    </row>
    <row r="42" spans="2:16" x14ac:dyDescent="0.25">
      <c r="B42" s="119" t="s">
        <v>95</v>
      </c>
      <c r="C42" s="198">
        <v>0.26369999999999999</v>
      </c>
      <c r="D42" s="121"/>
      <c r="E42" s="198">
        <v>0.60489999999999999</v>
      </c>
      <c r="F42" s="121">
        <f t="shared" si="2"/>
        <v>1.2938945771710277</v>
      </c>
      <c r="G42" s="198">
        <v>0.61580000000000001</v>
      </c>
      <c r="H42" s="121">
        <f t="shared" si="2"/>
        <v>1.8019507356587861E-2</v>
      </c>
      <c r="I42" s="198">
        <v>0.62139999999999995</v>
      </c>
      <c r="J42" s="121">
        <f t="shared" si="2"/>
        <v>9.0938616433906549E-3</v>
      </c>
      <c r="K42" s="198">
        <v>0.66480000000000006</v>
      </c>
      <c r="L42" s="121">
        <f t="shared" si="3"/>
        <v>6.984229159961397E-2</v>
      </c>
      <c r="M42" s="198"/>
      <c r="N42" s="121"/>
    </row>
    <row r="43" spans="2:16" ht="15.75" x14ac:dyDescent="0.25">
      <c r="B43" s="122" t="s">
        <v>32</v>
      </c>
      <c r="C43" s="200">
        <v>0.43917828766012645</v>
      </c>
      <c r="D43" s="124"/>
      <c r="E43" s="202">
        <v>0.43287194104141685</v>
      </c>
      <c r="F43" s="124">
        <f t="shared" si="2"/>
        <v>-1.435942257598577E-2</v>
      </c>
      <c r="G43" s="202">
        <v>0.55540181632567553</v>
      </c>
      <c r="H43" s="124">
        <f t="shared" si="2"/>
        <v>0.28306264201249109</v>
      </c>
      <c r="I43" s="200">
        <v>0.56942335787332776</v>
      </c>
      <c r="J43" s="124">
        <f t="shared" si="2"/>
        <v>2.5245761060727734E-2</v>
      </c>
      <c r="K43" s="200">
        <v>0.58812285219043858</v>
      </c>
      <c r="L43" s="124">
        <f t="shared" si="3"/>
        <v>3.283935240547442E-2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159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160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0.52039999999999997</v>
      </c>
      <c r="D53" s="121"/>
      <c r="E53" s="198" t="s">
        <v>233</v>
      </c>
      <c r="F53" s="121" t="str">
        <f t="shared" ref="F53:J65" si="5">IFERROR(E53/C53-1,"-")</f>
        <v>-</v>
      </c>
      <c r="G53" s="198" t="s">
        <v>233</v>
      </c>
      <c r="H53" s="121" t="str">
        <f t="shared" si="5"/>
        <v>-</v>
      </c>
      <c r="I53" s="198">
        <v>0.6845</v>
      </c>
      <c r="J53" s="121" t="str">
        <f t="shared" si="5"/>
        <v>-</v>
      </c>
      <c r="K53" s="198">
        <v>0.70760000000000001</v>
      </c>
      <c r="L53" s="121">
        <f t="shared" ref="L53:L65" si="6">IFERROR(K53/I53-1,"-")</f>
        <v>3.3747260774287913E-2</v>
      </c>
      <c r="M53" s="198">
        <v>0.69359999999999999</v>
      </c>
      <c r="N53" s="121">
        <f t="shared" ref="N53:N59" si="7">IFERROR(M53/K53-1,"-")</f>
        <v>-1.9785189372526824E-2</v>
      </c>
    </row>
    <row r="54" spans="2:16" x14ac:dyDescent="0.25">
      <c r="B54" s="119" t="s">
        <v>75</v>
      </c>
      <c r="C54" s="198">
        <v>0.61580000000000001</v>
      </c>
      <c r="D54" s="121"/>
      <c r="E54" s="198" t="s">
        <v>233</v>
      </c>
      <c r="F54" s="121" t="str">
        <f t="shared" si="5"/>
        <v>-</v>
      </c>
      <c r="G54" s="198" t="s">
        <v>233</v>
      </c>
      <c r="H54" s="121" t="str">
        <f t="shared" si="5"/>
        <v>-</v>
      </c>
      <c r="I54" s="198">
        <v>0.70169999999999999</v>
      </c>
      <c r="J54" s="121" t="str">
        <f t="shared" si="5"/>
        <v>-</v>
      </c>
      <c r="K54" s="198">
        <v>0.71660000000000001</v>
      </c>
      <c r="L54" s="121">
        <f t="shared" si="6"/>
        <v>2.1234145646287672E-2</v>
      </c>
      <c r="M54" s="198">
        <v>0.70040000000000002</v>
      </c>
      <c r="N54" s="121">
        <f t="shared" si="7"/>
        <v>-2.260675411666202E-2</v>
      </c>
    </row>
    <row r="55" spans="2:16" x14ac:dyDescent="0.25">
      <c r="B55" s="119" t="s">
        <v>77</v>
      </c>
      <c r="C55" s="198">
        <v>0.2402</v>
      </c>
      <c r="D55" s="121"/>
      <c r="E55" s="198" t="s">
        <v>233</v>
      </c>
      <c r="F55" s="121" t="str">
        <f t="shared" si="5"/>
        <v>-</v>
      </c>
      <c r="G55" s="198" t="s">
        <v>233</v>
      </c>
      <c r="H55" s="121" t="str">
        <f t="shared" si="5"/>
        <v>-</v>
      </c>
      <c r="I55" s="198">
        <v>0.66610000000000003</v>
      </c>
      <c r="J55" s="121" t="str">
        <f t="shared" si="5"/>
        <v>-</v>
      </c>
      <c r="K55" s="198">
        <v>0.6431</v>
      </c>
      <c r="L55" s="121">
        <f t="shared" si="6"/>
        <v>-3.4529349947455379E-2</v>
      </c>
      <c r="M55" s="198">
        <v>0.6744</v>
      </c>
      <c r="N55" s="121">
        <f t="shared" si="7"/>
        <v>4.8670502254703818E-2</v>
      </c>
    </row>
    <row r="56" spans="2:16" x14ac:dyDescent="0.25">
      <c r="B56" s="119" t="s">
        <v>79</v>
      </c>
      <c r="C56" s="198">
        <v>0</v>
      </c>
      <c r="D56" s="121"/>
      <c r="E56" s="198" t="s">
        <v>233</v>
      </c>
      <c r="F56" s="121" t="str">
        <f t="shared" si="5"/>
        <v>-</v>
      </c>
      <c r="G56" s="198" t="s">
        <v>233</v>
      </c>
      <c r="H56" s="121" t="str">
        <f t="shared" si="5"/>
        <v>-</v>
      </c>
      <c r="I56" s="198">
        <v>0.54310000000000003</v>
      </c>
      <c r="J56" s="121" t="str">
        <f t="shared" si="5"/>
        <v>-</v>
      </c>
      <c r="K56" s="198">
        <v>0.56380000000000008</v>
      </c>
      <c r="L56" s="121">
        <f t="shared" si="6"/>
        <v>3.8114527711287094E-2</v>
      </c>
      <c r="M56" s="198">
        <v>0.59130000000000005</v>
      </c>
      <c r="N56" s="121">
        <f t="shared" si="7"/>
        <v>4.8776161759489067E-2</v>
      </c>
    </row>
    <row r="57" spans="2:16" x14ac:dyDescent="0.25">
      <c r="B57" s="119" t="s">
        <v>81</v>
      </c>
      <c r="C57" s="198">
        <v>0</v>
      </c>
      <c r="D57" s="121"/>
      <c r="E57" s="198" t="s">
        <v>233</v>
      </c>
      <c r="F57" s="121" t="str">
        <f t="shared" si="5"/>
        <v>-</v>
      </c>
      <c r="G57" s="198" t="s">
        <v>233</v>
      </c>
      <c r="H57" s="121" t="str">
        <f t="shared" si="5"/>
        <v>-</v>
      </c>
      <c r="I57" s="198">
        <v>0.47859999999999997</v>
      </c>
      <c r="J57" s="121" t="str">
        <f t="shared" si="5"/>
        <v>-</v>
      </c>
      <c r="K57" s="198">
        <v>0.43509999999999999</v>
      </c>
      <c r="L57" s="121">
        <f t="shared" si="6"/>
        <v>-9.0890096113664831E-2</v>
      </c>
      <c r="M57" s="198">
        <v>0.55490000000000006</v>
      </c>
      <c r="N57" s="121">
        <f t="shared" si="7"/>
        <v>0.27533900252815457</v>
      </c>
    </row>
    <row r="58" spans="2:16" x14ac:dyDescent="0.25">
      <c r="B58" s="119" t="s">
        <v>83</v>
      </c>
      <c r="C58" s="198">
        <v>0</v>
      </c>
      <c r="D58" s="121"/>
      <c r="E58" s="198" t="s">
        <v>233</v>
      </c>
      <c r="F58" s="121" t="str">
        <f t="shared" si="5"/>
        <v>-</v>
      </c>
      <c r="G58" s="198" t="s">
        <v>233</v>
      </c>
      <c r="H58" s="121" t="str">
        <f t="shared" si="5"/>
        <v>-</v>
      </c>
      <c r="I58" s="198">
        <v>0.44630000000000003</v>
      </c>
      <c r="J58" s="121" t="str">
        <f t="shared" si="5"/>
        <v>-</v>
      </c>
      <c r="K58" s="198">
        <v>0.48159999999999997</v>
      </c>
      <c r="L58" s="121">
        <f t="shared" si="6"/>
        <v>7.9094779296437157E-2</v>
      </c>
      <c r="M58" s="198">
        <v>0.53539999999999999</v>
      </c>
      <c r="N58" s="121">
        <f t="shared" si="7"/>
        <v>0.11171096345514964</v>
      </c>
    </row>
    <row r="59" spans="2:16" x14ac:dyDescent="0.25">
      <c r="B59" s="119" t="s">
        <v>85</v>
      </c>
      <c r="C59" s="198">
        <v>0</v>
      </c>
      <c r="D59" s="121"/>
      <c r="E59" s="198" t="s">
        <v>233</v>
      </c>
      <c r="F59" s="121" t="str">
        <f t="shared" si="5"/>
        <v>-</v>
      </c>
      <c r="G59" s="198" t="s">
        <v>233</v>
      </c>
      <c r="H59" s="121" t="str">
        <f t="shared" si="5"/>
        <v>-</v>
      </c>
      <c r="I59" s="198">
        <v>0.50290000000000001</v>
      </c>
      <c r="J59" s="121" t="str">
        <f t="shared" si="5"/>
        <v>-</v>
      </c>
      <c r="K59" s="198">
        <v>0.55110000000000003</v>
      </c>
      <c r="L59" s="121">
        <f t="shared" si="6"/>
        <v>9.5844104195665247E-2</v>
      </c>
      <c r="M59" s="198">
        <v>0.6411</v>
      </c>
      <c r="N59" s="121">
        <f t="shared" si="7"/>
        <v>0.16330974414806754</v>
      </c>
    </row>
    <row r="60" spans="2:16" x14ac:dyDescent="0.25">
      <c r="B60" s="119" t="s">
        <v>87</v>
      </c>
      <c r="C60" s="198">
        <v>0.53979999999999995</v>
      </c>
      <c r="D60" s="121"/>
      <c r="E60" s="198" t="s">
        <v>233</v>
      </c>
      <c r="F60" s="121" t="str">
        <f t="shared" si="5"/>
        <v>-</v>
      </c>
      <c r="G60" s="198" t="s">
        <v>233</v>
      </c>
      <c r="H60" s="121" t="str">
        <f t="shared" si="5"/>
        <v>-</v>
      </c>
      <c r="I60" s="198">
        <v>0.56430000000000002</v>
      </c>
      <c r="J60" s="121" t="str">
        <f t="shared" si="5"/>
        <v>-</v>
      </c>
      <c r="K60" s="198">
        <v>0.62619999999999998</v>
      </c>
      <c r="L60" s="121">
        <f t="shared" si="6"/>
        <v>0.10969342548289918</v>
      </c>
      <c r="M60" s="198"/>
      <c r="N60" s="121"/>
    </row>
    <row r="61" spans="2:16" x14ac:dyDescent="0.25">
      <c r="B61" s="119" t="s">
        <v>89</v>
      </c>
      <c r="C61" s="198">
        <v>0.27250000000000002</v>
      </c>
      <c r="D61" s="121"/>
      <c r="E61" s="198" t="s">
        <v>233</v>
      </c>
      <c r="F61" s="121" t="str">
        <f t="shared" si="5"/>
        <v>-</v>
      </c>
      <c r="G61" s="198" t="s">
        <v>233</v>
      </c>
      <c r="H61" s="121" t="str">
        <f t="shared" si="5"/>
        <v>-</v>
      </c>
      <c r="I61" s="198">
        <v>0.52639999999999998</v>
      </c>
      <c r="J61" s="121" t="str">
        <f t="shared" si="5"/>
        <v>-</v>
      </c>
      <c r="K61" s="198">
        <v>0.57579999999999998</v>
      </c>
      <c r="L61" s="121">
        <f t="shared" si="6"/>
        <v>9.3844984802431641E-2</v>
      </c>
      <c r="M61" s="198"/>
      <c r="N61" s="121"/>
    </row>
    <row r="62" spans="2:16" x14ac:dyDescent="0.25">
      <c r="B62" s="119" t="s">
        <v>91</v>
      </c>
      <c r="C62" s="198">
        <v>0.30959999999999999</v>
      </c>
      <c r="D62" s="121"/>
      <c r="E62" s="198" t="s">
        <v>233</v>
      </c>
      <c r="F62" s="121" t="str">
        <f t="shared" si="5"/>
        <v>-</v>
      </c>
      <c r="G62" s="198" t="s">
        <v>233</v>
      </c>
      <c r="H62" s="121" t="str">
        <f t="shared" si="5"/>
        <v>-</v>
      </c>
      <c r="I62" s="198">
        <v>0.59870000000000001</v>
      </c>
      <c r="J62" s="121" t="str">
        <f t="shared" si="5"/>
        <v>-</v>
      </c>
      <c r="K62" s="198">
        <v>0.52369999999999994</v>
      </c>
      <c r="L62" s="121">
        <f t="shared" si="6"/>
        <v>-0.12527142141306169</v>
      </c>
      <c r="M62" s="198"/>
      <c r="N62" s="121"/>
    </row>
    <row r="63" spans="2:16" x14ac:dyDescent="0.25">
      <c r="B63" s="119" t="s">
        <v>93</v>
      </c>
      <c r="C63" s="198">
        <v>0.28670000000000001</v>
      </c>
      <c r="D63" s="121"/>
      <c r="E63" s="198" t="s">
        <v>233</v>
      </c>
      <c r="F63" s="121" t="str">
        <f t="shared" si="5"/>
        <v>-</v>
      </c>
      <c r="G63" s="198" t="s">
        <v>233</v>
      </c>
      <c r="H63" s="121" t="str">
        <f t="shared" si="5"/>
        <v>-</v>
      </c>
      <c r="I63" s="198">
        <v>0.69230000000000003</v>
      </c>
      <c r="J63" s="121" t="str">
        <f t="shared" si="5"/>
        <v>-</v>
      </c>
      <c r="K63" s="198">
        <v>0.66239999999999999</v>
      </c>
      <c r="L63" s="121">
        <f t="shared" si="6"/>
        <v>-4.318936877076418E-2</v>
      </c>
      <c r="M63" s="198"/>
      <c r="N63" s="121"/>
    </row>
    <row r="64" spans="2:16" x14ac:dyDescent="0.25">
      <c r="B64" s="119" t="s">
        <v>95</v>
      </c>
      <c r="C64" s="198">
        <v>0.2515</v>
      </c>
      <c r="D64" s="121"/>
      <c r="E64" s="198" t="s">
        <v>233</v>
      </c>
      <c r="F64" s="121" t="str">
        <f t="shared" si="5"/>
        <v>-</v>
      </c>
      <c r="G64" s="198" t="s">
        <v>233</v>
      </c>
      <c r="H64" s="121" t="str">
        <f t="shared" si="5"/>
        <v>-</v>
      </c>
      <c r="I64" s="198">
        <v>0.62219999999999998</v>
      </c>
      <c r="J64" s="121" t="str">
        <f t="shared" si="5"/>
        <v>-</v>
      </c>
      <c r="K64" s="198">
        <v>0.65159999999999996</v>
      </c>
      <c r="L64" s="121">
        <f t="shared" si="6"/>
        <v>4.7251687560269984E-2</v>
      </c>
      <c r="M64" s="198"/>
      <c r="N64" s="121"/>
    </row>
    <row r="65" spans="2:16" ht="15.75" x14ac:dyDescent="0.25">
      <c r="B65" s="122" t="s">
        <v>32</v>
      </c>
      <c r="C65" s="202">
        <v>0.44136056165964088</v>
      </c>
      <c r="D65" s="203"/>
      <c r="E65" s="204">
        <v>0.42406401375024599</v>
      </c>
      <c r="F65" s="203">
        <f t="shared" si="5"/>
        <v>-3.9189156014200588E-2</v>
      </c>
      <c r="G65" s="204">
        <v>0.55261090702655957</v>
      </c>
      <c r="H65" s="203">
        <f t="shared" si="5"/>
        <v>0.30313086965219771</v>
      </c>
      <c r="I65" s="204">
        <v>0.58497896924763915</v>
      </c>
      <c r="J65" s="203">
        <f t="shared" si="5"/>
        <v>5.8572970257215529E-2</v>
      </c>
      <c r="K65" s="204">
        <v>0.59274619176664656</v>
      </c>
      <c r="L65" s="203">
        <f t="shared" si="6"/>
        <v>1.3277780787567695E-2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161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162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0.52249999999999996</v>
      </c>
      <c r="D75" s="121"/>
      <c r="E75" s="198" t="s">
        <v>233</v>
      </c>
      <c r="F75" s="121" t="str">
        <f t="shared" ref="F75:J87" si="8">IFERROR(E75/C75-1,"-")</f>
        <v>-</v>
      </c>
      <c r="G75" s="198" t="s">
        <v>233</v>
      </c>
      <c r="H75" s="121" t="str">
        <f t="shared" si="8"/>
        <v>-</v>
      </c>
      <c r="I75" s="198">
        <v>0.67010000000000003</v>
      </c>
      <c r="J75" s="121" t="str">
        <f t="shared" si="8"/>
        <v>-</v>
      </c>
      <c r="K75" s="198">
        <v>0.7659999999999999</v>
      </c>
      <c r="L75" s="121">
        <f t="shared" ref="L75:L87" si="9">IFERROR(K75/I75-1,"-")</f>
        <v>0.14311296821369934</v>
      </c>
      <c r="M75" s="198">
        <v>0.67310000000000003</v>
      </c>
      <c r="N75" s="121">
        <f t="shared" ref="N75:N81" si="10">IFERROR(M75/K75-1,"-")</f>
        <v>-0.12127937336814609</v>
      </c>
    </row>
    <row r="76" spans="2:16" x14ac:dyDescent="0.25">
      <c r="B76" s="119" t="s">
        <v>75</v>
      </c>
      <c r="C76" s="198">
        <v>0.6371</v>
      </c>
      <c r="D76" s="121"/>
      <c r="E76" s="198" t="s">
        <v>233</v>
      </c>
      <c r="F76" s="121" t="str">
        <f t="shared" si="8"/>
        <v>-</v>
      </c>
      <c r="G76" s="198" t="s">
        <v>233</v>
      </c>
      <c r="H76" s="121" t="str">
        <f t="shared" si="8"/>
        <v>-</v>
      </c>
      <c r="I76" s="198">
        <v>0.59540000000000004</v>
      </c>
      <c r="J76" s="121" t="str">
        <f t="shared" si="8"/>
        <v>-</v>
      </c>
      <c r="K76" s="198">
        <v>0.72689999999999999</v>
      </c>
      <c r="L76" s="121">
        <f t="shared" si="9"/>
        <v>0.22085992610010075</v>
      </c>
      <c r="M76" s="198">
        <v>0.70459999999999989</v>
      </c>
      <c r="N76" s="121">
        <f t="shared" si="10"/>
        <v>-3.0678222589077042E-2</v>
      </c>
    </row>
    <row r="77" spans="2:16" x14ac:dyDescent="0.25">
      <c r="B77" s="119" t="s">
        <v>77</v>
      </c>
      <c r="C77" s="198">
        <v>0.2162</v>
      </c>
      <c r="D77" s="121"/>
      <c r="E77" s="198" t="s">
        <v>233</v>
      </c>
      <c r="F77" s="121" t="str">
        <f t="shared" si="8"/>
        <v>-</v>
      </c>
      <c r="G77" s="198" t="s">
        <v>233</v>
      </c>
      <c r="H77" s="121" t="str">
        <f t="shared" si="8"/>
        <v>-</v>
      </c>
      <c r="I77" s="198">
        <v>0.64980000000000004</v>
      </c>
      <c r="J77" s="121" t="str">
        <f t="shared" si="8"/>
        <v>-</v>
      </c>
      <c r="K77" s="198">
        <v>0.74239999999999995</v>
      </c>
      <c r="L77" s="121">
        <f t="shared" si="9"/>
        <v>0.14250538627269904</v>
      </c>
      <c r="M77" s="198">
        <v>0.70319999999999994</v>
      </c>
      <c r="N77" s="121">
        <f t="shared" si="10"/>
        <v>-5.280172413793105E-2</v>
      </c>
    </row>
    <row r="78" spans="2:16" x14ac:dyDescent="0.25">
      <c r="B78" s="119" t="s">
        <v>79</v>
      </c>
      <c r="C78" s="198">
        <v>0</v>
      </c>
      <c r="D78" s="121"/>
      <c r="E78" s="198" t="s">
        <v>233</v>
      </c>
      <c r="F78" s="121" t="str">
        <f t="shared" si="8"/>
        <v>-</v>
      </c>
      <c r="G78" s="198" t="s">
        <v>233</v>
      </c>
      <c r="H78" s="121" t="str">
        <f t="shared" si="8"/>
        <v>-</v>
      </c>
      <c r="I78" s="198">
        <v>0.43590000000000001</v>
      </c>
      <c r="J78" s="121" t="str">
        <f t="shared" si="8"/>
        <v>-</v>
      </c>
      <c r="K78" s="198">
        <v>0.5403</v>
      </c>
      <c r="L78" s="121">
        <f t="shared" si="9"/>
        <v>0.23950447350309712</v>
      </c>
      <c r="M78" s="198">
        <v>0.57540000000000002</v>
      </c>
      <c r="N78" s="121">
        <f t="shared" si="10"/>
        <v>6.496390893947801E-2</v>
      </c>
    </row>
    <row r="79" spans="2:16" x14ac:dyDescent="0.25">
      <c r="B79" s="119" t="s">
        <v>81</v>
      </c>
      <c r="C79" s="198">
        <v>0</v>
      </c>
      <c r="D79" s="121"/>
      <c r="E79" s="198" t="s">
        <v>233</v>
      </c>
      <c r="F79" s="121" t="str">
        <f t="shared" si="8"/>
        <v>-</v>
      </c>
      <c r="G79" s="198" t="s">
        <v>233</v>
      </c>
      <c r="H79" s="121" t="str">
        <f t="shared" si="8"/>
        <v>-</v>
      </c>
      <c r="I79" s="198">
        <v>0.48549999999999999</v>
      </c>
      <c r="J79" s="121" t="str">
        <f t="shared" si="8"/>
        <v>-</v>
      </c>
      <c r="K79" s="198">
        <v>0.46200000000000002</v>
      </c>
      <c r="L79" s="121">
        <f t="shared" si="9"/>
        <v>-4.8403707518022587E-2</v>
      </c>
      <c r="M79" s="198">
        <v>0.53539999999999999</v>
      </c>
      <c r="N79" s="121">
        <f t="shared" si="10"/>
        <v>0.15887445887445883</v>
      </c>
    </row>
    <row r="80" spans="2:16" x14ac:dyDescent="0.25">
      <c r="B80" s="119" t="s">
        <v>83</v>
      </c>
      <c r="C80" s="198">
        <v>0</v>
      </c>
      <c r="D80" s="121"/>
      <c r="E80" s="198" t="s">
        <v>233</v>
      </c>
      <c r="F80" s="121" t="str">
        <f t="shared" si="8"/>
        <v>-</v>
      </c>
      <c r="G80" s="198" t="s">
        <v>233</v>
      </c>
      <c r="H80" s="121" t="str">
        <f t="shared" si="8"/>
        <v>-</v>
      </c>
      <c r="I80" s="198">
        <v>0.50790000000000002</v>
      </c>
      <c r="J80" s="121" t="str">
        <f t="shared" si="8"/>
        <v>-</v>
      </c>
      <c r="K80" s="198">
        <v>0.48180000000000001</v>
      </c>
      <c r="L80" s="121">
        <f t="shared" si="9"/>
        <v>-5.1388068517424723E-2</v>
      </c>
      <c r="M80" s="198">
        <v>0.5141</v>
      </c>
      <c r="N80" s="121">
        <f t="shared" si="10"/>
        <v>6.7040265670402555E-2</v>
      </c>
    </row>
    <row r="81" spans="2:16" x14ac:dyDescent="0.25">
      <c r="B81" s="119" t="s">
        <v>85</v>
      </c>
      <c r="C81" s="198">
        <v>0</v>
      </c>
      <c r="D81" s="121"/>
      <c r="E81" s="198" t="s">
        <v>233</v>
      </c>
      <c r="F81" s="121" t="str">
        <f t="shared" si="8"/>
        <v>-</v>
      </c>
      <c r="G81" s="198" t="s">
        <v>233</v>
      </c>
      <c r="H81" s="121" t="str">
        <f t="shared" si="8"/>
        <v>-</v>
      </c>
      <c r="I81" s="198">
        <v>0.47499999999999998</v>
      </c>
      <c r="J81" s="121" t="str">
        <f t="shared" si="8"/>
        <v>-</v>
      </c>
      <c r="K81" s="198">
        <v>0.48810000000000003</v>
      </c>
      <c r="L81" s="121">
        <f t="shared" si="9"/>
        <v>2.7578947368421147E-2</v>
      </c>
      <c r="M81" s="198">
        <v>0.51149999999999995</v>
      </c>
      <c r="N81" s="121">
        <f t="shared" si="10"/>
        <v>4.7940995697602684E-2</v>
      </c>
    </row>
    <row r="82" spans="2:16" x14ac:dyDescent="0.25">
      <c r="B82" s="119" t="s">
        <v>87</v>
      </c>
      <c r="C82" s="198">
        <v>0.43619999999999998</v>
      </c>
      <c r="D82" s="121"/>
      <c r="E82" s="198" t="s">
        <v>233</v>
      </c>
      <c r="F82" s="121" t="str">
        <f t="shared" si="8"/>
        <v>-</v>
      </c>
      <c r="G82" s="198" t="s">
        <v>233</v>
      </c>
      <c r="H82" s="121" t="str">
        <f t="shared" si="8"/>
        <v>-</v>
      </c>
      <c r="I82" s="198">
        <v>0.46520000000000006</v>
      </c>
      <c r="J82" s="121" t="str">
        <f t="shared" si="8"/>
        <v>-</v>
      </c>
      <c r="K82" s="198">
        <v>0.37380000000000002</v>
      </c>
      <c r="L82" s="121">
        <f t="shared" si="9"/>
        <v>-0.19647463456577818</v>
      </c>
      <c r="M82" s="198"/>
      <c r="N82" s="121"/>
    </row>
    <row r="83" spans="2:16" x14ac:dyDescent="0.25">
      <c r="B83" s="119" t="s">
        <v>89</v>
      </c>
      <c r="C83" s="198">
        <v>0.31670000000000004</v>
      </c>
      <c r="D83" s="121"/>
      <c r="E83" s="198" t="s">
        <v>233</v>
      </c>
      <c r="F83" s="121" t="str">
        <f t="shared" si="8"/>
        <v>-</v>
      </c>
      <c r="G83" s="198" t="s">
        <v>233</v>
      </c>
      <c r="H83" s="121" t="str">
        <f t="shared" si="8"/>
        <v>-</v>
      </c>
      <c r="I83" s="198">
        <v>0.4249</v>
      </c>
      <c r="J83" s="121" t="str">
        <f t="shared" si="8"/>
        <v>-</v>
      </c>
      <c r="K83" s="198">
        <v>0.56969999999999998</v>
      </c>
      <c r="L83" s="121">
        <f t="shared" si="9"/>
        <v>0.3407860673099552</v>
      </c>
      <c r="M83" s="198"/>
      <c r="N83" s="121"/>
    </row>
    <row r="84" spans="2:16" x14ac:dyDescent="0.25">
      <c r="B84" s="119" t="s">
        <v>91</v>
      </c>
      <c r="C84" s="198">
        <v>0.3725</v>
      </c>
      <c r="D84" s="121"/>
      <c r="E84" s="198" t="s">
        <v>233</v>
      </c>
      <c r="F84" s="121" t="str">
        <f t="shared" si="8"/>
        <v>-</v>
      </c>
      <c r="G84" s="198" t="s">
        <v>233</v>
      </c>
      <c r="H84" s="121" t="str">
        <f t="shared" si="8"/>
        <v>-</v>
      </c>
      <c r="I84" s="198">
        <v>0.54320000000000002</v>
      </c>
      <c r="J84" s="121" t="str">
        <f t="shared" si="8"/>
        <v>-</v>
      </c>
      <c r="K84" s="198">
        <v>0.51300000000000001</v>
      </c>
      <c r="L84" s="121">
        <f t="shared" si="9"/>
        <v>-5.5596465390279848E-2</v>
      </c>
      <c r="M84" s="198"/>
      <c r="N84" s="121"/>
    </row>
    <row r="85" spans="2:16" x14ac:dyDescent="0.25">
      <c r="B85" s="119" t="s">
        <v>93</v>
      </c>
      <c r="C85" s="198">
        <v>0.31240000000000001</v>
      </c>
      <c r="D85" s="121"/>
      <c r="E85" s="198" t="s">
        <v>233</v>
      </c>
      <c r="F85" s="121" t="str">
        <f t="shared" si="8"/>
        <v>-</v>
      </c>
      <c r="G85" s="198" t="s">
        <v>233</v>
      </c>
      <c r="H85" s="121" t="str">
        <f t="shared" si="8"/>
        <v>-</v>
      </c>
      <c r="I85" s="198">
        <v>0.65260000000000007</v>
      </c>
      <c r="J85" s="121" t="str">
        <f t="shared" si="8"/>
        <v>-</v>
      </c>
      <c r="K85" s="198">
        <v>0.65959999999999996</v>
      </c>
      <c r="L85" s="121">
        <f t="shared" si="9"/>
        <v>1.0726325467361075E-2</v>
      </c>
      <c r="M85" s="198"/>
      <c r="N85" s="121"/>
    </row>
    <row r="86" spans="2:16" x14ac:dyDescent="0.25">
      <c r="B86" s="119" t="s">
        <v>95</v>
      </c>
      <c r="C86" s="198">
        <v>0.27960000000000002</v>
      </c>
      <c r="D86" s="121"/>
      <c r="E86" s="198" t="s">
        <v>233</v>
      </c>
      <c r="F86" s="121" t="str">
        <f t="shared" si="8"/>
        <v>-</v>
      </c>
      <c r="G86" s="198" t="s">
        <v>233</v>
      </c>
      <c r="H86" s="121" t="str">
        <f t="shared" si="8"/>
        <v>-</v>
      </c>
      <c r="I86" s="198">
        <v>0.62020000000000008</v>
      </c>
      <c r="J86" s="121" t="str">
        <f t="shared" si="8"/>
        <v>-</v>
      </c>
      <c r="K86" s="198">
        <v>0.69440000000000002</v>
      </c>
      <c r="L86" s="121">
        <f t="shared" si="9"/>
        <v>0.11963882618510135</v>
      </c>
      <c r="M86" s="198"/>
      <c r="N86" s="121"/>
    </row>
    <row r="87" spans="2:16" ht="15.75" x14ac:dyDescent="0.25">
      <c r="B87" s="122" t="s">
        <v>32</v>
      </c>
      <c r="C87" s="202">
        <f>IFERROR(AVERAGE(C75:C86),"-")</f>
        <v>0.25776666666666664</v>
      </c>
      <c r="D87" s="203"/>
      <c r="E87" s="202" t="str">
        <f>IFERROR(AVERAGE(E75:E86),"-")</f>
        <v>-</v>
      </c>
      <c r="F87" s="203" t="str">
        <f t="shared" si="8"/>
        <v>-</v>
      </c>
      <c r="G87" s="202" t="str">
        <f>IFERROR(AVERAGE(G75:G86),"-")</f>
        <v>-</v>
      </c>
      <c r="H87" s="203" t="str">
        <f t="shared" si="8"/>
        <v>-</v>
      </c>
      <c r="I87" s="202">
        <f>IFERROR(AVERAGE(I75:I86),"-")</f>
        <v>0.54380833333333334</v>
      </c>
      <c r="J87" s="203" t="str">
        <f t="shared" si="8"/>
        <v>-</v>
      </c>
      <c r="K87" s="202">
        <f>IFERROR(AVERAGE(K75:K86),"-")</f>
        <v>0.58483333333333343</v>
      </c>
      <c r="L87" s="203">
        <f t="shared" si="9"/>
        <v>7.5440182662396493E-2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163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164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 t="s">
        <v>233</v>
      </c>
      <c r="D97" s="121"/>
      <c r="E97" s="198" t="s">
        <v>233</v>
      </c>
      <c r="F97" s="121" t="str">
        <f t="shared" ref="F97:J109" si="11">IFERROR(E97/C97-1,"-")</f>
        <v>-</v>
      </c>
      <c r="G97" s="198" t="s">
        <v>233</v>
      </c>
      <c r="H97" s="121" t="str">
        <f t="shared" si="11"/>
        <v>-</v>
      </c>
      <c r="I97" s="198" t="s">
        <v>233</v>
      </c>
      <c r="J97" s="121" t="str">
        <f t="shared" si="11"/>
        <v>-</v>
      </c>
      <c r="K97" s="198" t="s">
        <v>233</v>
      </c>
      <c r="L97" s="121" t="str">
        <f t="shared" ref="L97:L109" si="12">IFERROR(K97/I97-1,"-")</f>
        <v>-</v>
      </c>
      <c r="M97" s="198" t="s">
        <v>233</v>
      </c>
      <c r="N97" s="121" t="str">
        <f t="shared" ref="N97:N103" si="13">IFERROR(M97/K97-1,"-")</f>
        <v>-</v>
      </c>
    </row>
    <row r="98" spans="2:14" x14ac:dyDescent="0.25">
      <c r="B98" s="119" t="s">
        <v>75</v>
      </c>
      <c r="C98" s="198" t="s">
        <v>233</v>
      </c>
      <c r="D98" s="121"/>
      <c r="E98" s="198" t="s">
        <v>233</v>
      </c>
      <c r="F98" s="121" t="str">
        <f t="shared" si="11"/>
        <v>-</v>
      </c>
      <c r="G98" s="198" t="s">
        <v>233</v>
      </c>
      <c r="H98" s="121" t="str">
        <f t="shared" si="11"/>
        <v>-</v>
      </c>
      <c r="I98" s="198" t="s">
        <v>233</v>
      </c>
      <c r="J98" s="121" t="str">
        <f t="shared" si="11"/>
        <v>-</v>
      </c>
      <c r="K98" s="198" t="s">
        <v>233</v>
      </c>
      <c r="L98" s="121" t="str">
        <f t="shared" si="12"/>
        <v>-</v>
      </c>
      <c r="M98" s="198" t="s">
        <v>233</v>
      </c>
      <c r="N98" s="121" t="str">
        <f t="shared" si="13"/>
        <v>-</v>
      </c>
    </row>
    <row r="99" spans="2:14" x14ac:dyDescent="0.25">
      <c r="B99" s="119" t="s">
        <v>77</v>
      </c>
      <c r="C99" s="198" t="s">
        <v>233</v>
      </c>
      <c r="D99" s="121"/>
      <c r="E99" s="198" t="s">
        <v>233</v>
      </c>
      <c r="F99" s="121" t="str">
        <f t="shared" si="11"/>
        <v>-</v>
      </c>
      <c r="G99" s="198" t="s">
        <v>233</v>
      </c>
      <c r="H99" s="121" t="str">
        <f t="shared" si="11"/>
        <v>-</v>
      </c>
      <c r="I99" s="198" t="s">
        <v>233</v>
      </c>
      <c r="J99" s="121" t="str">
        <f t="shared" si="11"/>
        <v>-</v>
      </c>
      <c r="K99" s="198" t="s">
        <v>233</v>
      </c>
      <c r="L99" s="121" t="str">
        <f t="shared" si="12"/>
        <v>-</v>
      </c>
      <c r="M99" s="198" t="s">
        <v>233</v>
      </c>
      <c r="N99" s="121" t="str">
        <f t="shared" si="13"/>
        <v>-</v>
      </c>
    </row>
    <row r="100" spans="2:14" x14ac:dyDescent="0.25">
      <c r="B100" s="119" t="s">
        <v>79</v>
      </c>
      <c r="C100" s="198" t="s">
        <v>233</v>
      </c>
      <c r="D100" s="121"/>
      <c r="E100" s="198" t="s">
        <v>233</v>
      </c>
      <c r="F100" s="121" t="str">
        <f t="shared" si="11"/>
        <v>-</v>
      </c>
      <c r="G100" s="198" t="s">
        <v>233</v>
      </c>
      <c r="H100" s="121" t="str">
        <f t="shared" si="11"/>
        <v>-</v>
      </c>
      <c r="I100" s="198" t="s">
        <v>233</v>
      </c>
      <c r="J100" s="121" t="str">
        <f t="shared" si="11"/>
        <v>-</v>
      </c>
      <c r="K100" s="198" t="s">
        <v>233</v>
      </c>
      <c r="L100" s="121" t="str">
        <f t="shared" si="12"/>
        <v>-</v>
      </c>
      <c r="M100" s="198" t="s">
        <v>233</v>
      </c>
      <c r="N100" s="121" t="str">
        <f t="shared" si="13"/>
        <v>-</v>
      </c>
    </row>
    <row r="101" spans="2:14" x14ac:dyDescent="0.25">
      <c r="B101" s="119" t="s">
        <v>81</v>
      </c>
      <c r="C101" s="198" t="s">
        <v>233</v>
      </c>
      <c r="D101" s="121"/>
      <c r="E101" s="198" t="s">
        <v>233</v>
      </c>
      <c r="F101" s="121" t="str">
        <f t="shared" si="11"/>
        <v>-</v>
      </c>
      <c r="G101" s="198" t="s">
        <v>233</v>
      </c>
      <c r="H101" s="121" t="str">
        <f t="shared" si="11"/>
        <v>-</v>
      </c>
      <c r="I101" s="198" t="s">
        <v>233</v>
      </c>
      <c r="J101" s="121" t="str">
        <f t="shared" si="11"/>
        <v>-</v>
      </c>
      <c r="K101" s="198" t="s">
        <v>233</v>
      </c>
      <c r="L101" s="121" t="str">
        <f t="shared" si="12"/>
        <v>-</v>
      </c>
      <c r="M101" s="198" t="s">
        <v>233</v>
      </c>
      <c r="N101" s="121" t="str">
        <f t="shared" si="13"/>
        <v>-</v>
      </c>
    </row>
    <row r="102" spans="2:14" x14ac:dyDescent="0.25">
      <c r="B102" s="119" t="s">
        <v>83</v>
      </c>
      <c r="C102" s="198" t="s">
        <v>233</v>
      </c>
      <c r="D102" s="121"/>
      <c r="E102" s="198" t="s">
        <v>233</v>
      </c>
      <c r="F102" s="121" t="str">
        <f t="shared" si="11"/>
        <v>-</v>
      </c>
      <c r="G102" s="198" t="s">
        <v>233</v>
      </c>
      <c r="H102" s="121" t="str">
        <f t="shared" si="11"/>
        <v>-</v>
      </c>
      <c r="I102" s="198" t="s">
        <v>233</v>
      </c>
      <c r="J102" s="121" t="str">
        <f t="shared" si="11"/>
        <v>-</v>
      </c>
      <c r="K102" s="198" t="s">
        <v>233</v>
      </c>
      <c r="L102" s="121" t="str">
        <f t="shared" si="12"/>
        <v>-</v>
      </c>
      <c r="M102" s="198" t="s">
        <v>233</v>
      </c>
      <c r="N102" s="121" t="str">
        <f t="shared" si="13"/>
        <v>-</v>
      </c>
    </row>
    <row r="103" spans="2:14" x14ac:dyDescent="0.25">
      <c r="B103" s="119" t="s">
        <v>85</v>
      </c>
      <c r="C103" s="198" t="s">
        <v>233</v>
      </c>
      <c r="D103" s="121"/>
      <c r="E103" s="198" t="s">
        <v>233</v>
      </c>
      <c r="F103" s="121" t="str">
        <f t="shared" si="11"/>
        <v>-</v>
      </c>
      <c r="G103" s="198" t="s">
        <v>233</v>
      </c>
      <c r="H103" s="121" t="str">
        <f t="shared" si="11"/>
        <v>-</v>
      </c>
      <c r="I103" s="198" t="s">
        <v>233</v>
      </c>
      <c r="J103" s="121" t="str">
        <f t="shared" si="11"/>
        <v>-</v>
      </c>
      <c r="K103" s="198" t="s">
        <v>233</v>
      </c>
      <c r="L103" s="121" t="str">
        <f t="shared" si="12"/>
        <v>-</v>
      </c>
      <c r="M103" s="198" t="s">
        <v>233</v>
      </c>
      <c r="N103" s="121" t="str">
        <f t="shared" si="13"/>
        <v>-</v>
      </c>
    </row>
    <row r="104" spans="2:14" x14ac:dyDescent="0.25">
      <c r="B104" s="119" t="s">
        <v>87</v>
      </c>
      <c r="C104" s="198" t="s">
        <v>233</v>
      </c>
      <c r="D104" s="121"/>
      <c r="E104" s="198" t="s">
        <v>233</v>
      </c>
      <c r="F104" s="121" t="str">
        <f t="shared" si="11"/>
        <v>-</v>
      </c>
      <c r="G104" s="198" t="s">
        <v>233</v>
      </c>
      <c r="H104" s="121" t="str">
        <f t="shared" si="11"/>
        <v>-</v>
      </c>
      <c r="I104" s="198" t="s">
        <v>233</v>
      </c>
      <c r="J104" s="121" t="str">
        <f t="shared" si="11"/>
        <v>-</v>
      </c>
      <c r="K104" s="198" t="s">
        <v>233</v>
      </c>
      <c r="L104" s="121" t="str">
        <f t="shared" si="12"/>
        <v>-</v>
      </c>
      <c r="M104" s="198"/>
      <c r="N104" s="121"/>
    </row>
    <row r="105" spans="2:14" x14ac:dyDescent="0.25">
      <c r="B105" s="119" t="s">
        <v>89</v>
      </c>
      <c r="C105" s="198" t="s">
        <v>233</v>
      </c>
      <c r="D105" s="121"/>
      <c r="E105" s="198" t="s">
        <v>233</v>
      </c>
      <c r="F105" s="121" t="str">
        <f t="shared" si="11"/>
        <v>-</v>
      </c>
      <c r="G105" s="198" t="s">
        <v>233</v>
      </c>
      <c r="H105" s="121" t="str">
        <f t="shared" si="11"/>
        <v>-</v>
      </c>
      <c r="I105" s="198" t="s">
        <v>233</v>
      </c>
      <c r="J105" s="121" t="str">
        <f t="shared" si="11"/>
        <v>-</v>
      </c>
      <c r="K105" s="198" t="s">
        <v>233</v>
      </c>
      <c r="L105" s="121" t="str">
        <f t="shared" si="12"/>
        <v>-</v>
      </c>
      <c r="M105" s="198"/>
      <c r="N105" s="121"/>
    </row>
    <row r="106" spans="2:14" x14ac:dyDescent="0.25">
      <c r="B106" s="119" t="s">
        <v>91</v>
      </c>
      <c r="C106" s="198" t="s">
        <v>233</v>
      </c>
      <c r="D106" s="121"/>
      <c r="E106" s="198" t="s">
        <v>233</v>
      </c>
      <c r="F106" s="121" t="str">
        <f t="shared" si="11"/>
        <v>-</v>
      </c>
      <c r="G106" s="198" t="s">
        <v>233</v>
      </c>
      <c r="H106" s="121" t="str">
        <f t="shared" si="11"/>
        <v>-</v>
      </c>
      <c r="I106" s="198" t="s">
        <v>233</v>
      </c>
      <c r="J106" s="121" t="str">
        <f t="shared" si="11"/>
        <v>-</v>
      </c>
      <c r="K106" s="198" t="s">
        <v>233</v>
      </c>
      <c r="L106" s="121" t="str">
        <f t="shared" si="12"/>
        <v>-</v>
      </c>
      <c r="M106" s="198"/>
      <c r="N106" s="121"/>
    </row>
    <row r="107" spans="2:14" x14ac:dyDescent="0.25">
      <c r="B107" s="119" t="s">
        <v>93</v>
      </c>
      <c r="C107" s="198" t="s">
        <v>233</v>
      </c>
      <c r="D107" s="121"/>
      <c r="E107" s="198" t="s">
        <v>233</v>
      </c>
      <c r="F107" s="121" t="str">
        <f t="shared" si="11"/>
        <v>-</v>
      </c>
      <c r="G107" s="198" t="s">
        <v>233</v>
      </c>
      <c r="H107" s="121" t="str">
        <f t="shared" si="11"/>
        <v>-</v>
      </c>
      <c r="I107" s="198" t="s">
        <v>233</v>
      </c>
      <c r="J107" s="121" t="str">
        <f t="shared" si="11"/>
        <v>-</v>
      </c>
      <c r="K107" s="198" t="s">
        <v>233</v>
      </c>
      <c r="L107" s="121" t="str">
        <f t="shared" si="12"/>
        <v>-</v>
      </c>
      <c r="M107" s="198"/>
      <c r="N107" s="121"/>
    </row>
    <row r="108" spans="2:14" x14ac:dyDescent="0.25">
      <c r="B108" s="119" t="s">
        <v>95</v>
      </c>
      <c r="C108" s="198" t="s">
        <v>233</v>
      </c>
      <c r="D108" s="121"/>
      <c r="E108" s="198" t="s">
        <v>233</v>
      </c>
      <c r="F108" s="121" t="str">
        <f t="shared" si="11"/>
        <v>-</v>
      </c>
      <c r="G108" s="198" t="s">
        <v>233</v>
      </c>
      <c r="H108" s="121" t="str">
        <f t="shared" si="11"/>
        <v>-</v>
      </c>
      <c r="I108" s="198" t="s">
        <v>233</v>
      </c>
      <c r="J108" s="121" t="str">
        <f t="shared" si="11"/>
        <v>-</v>
      </c>
      <c r="K108" s="198" t="s">
        <v>233</v>
      </c>
      <c r="L108" s="121" t="str">
        <f t="shared" si="12"/>
        <v>-</v>
      </c>
      <c r="M108" s="198"/>
      <c r="N108" s="121"/>
    </row>
    <row r="109" spans="2:14" ht="15.75" x14ac:dyDescent="0.25">
      <c r="B109" s="122" t="s">
        <v>32</v>
      </c>
      <c r="C109" s="205" t="str">
        <f>IFERROR(AVERAGE(C97:C108),"-")</f>
        <v>-</v>
      </c>
      <c r="D109" s="124"/>
      <c r="E109" s="205" t="str">
        <f>IFERROR(AVERAGE(E97:E108),"-")</f>
        <v>-</v>
      </c>
      <c r="F109" s="124" t="str">
        <f t="shared" si="11"/>
        <v>-</v>
      </c>
      <c r="G109" s="205" t="str">
        <f>IFERROR(AVERAGE(G97:G108),"-")</f>
        <v>-</v>
      </c>
      <c r="H109" s="124" t="str">
        <f t="shared" si="11"/>
        <v>-</v>
      </c>
      <c r="I109" s="205" t="str">
        <f>IFERROR(AVERAGE(I97:I108),"-")</f>
        <v>-</v>
      </c>
      <c r="J109" s="124" t="str">
        <f t="shared" si="11"/>
        <v>-</v>
      </c>
      <c r="K109" s="205" t="str">
        <f>IFERROR(AVERAGE(K97:K108),"-")</f>
        <v>-</v>
      </c>
      <c r="L109" s="124" t="str">
        <f t="shared" si="12"/>
        <v>-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21E9C-EB5C-4ADB-97E0-7EC53A07B5D1}">
  <sheetPr>
    <tabColor theme="2" tint="-0.499984740745262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BF00E-ECCD-4CD0-B9DD-7029170329CA}">
  <sheetPr>
    <tabColor theme="2" tint="-9.9978637043366805E-2"/>
  </sheetPr>
  <dimension ref="B1:AW4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167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168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266</v>
      </c>
      <c r="D7" s="207" t="s">
        <v>267</v>
      </c>
      <c r="E7" s="207" t="s">
        <v>268</v>
      </c>
      <c r="F7" s="92" t="s">
        <v>269</v>
      </c>
      <c r="G7" s="92" t="s">
        <v>270</v>
      </c>
      <c r="H7" s="14" t="str">
        <f>CONCATENATE("var. ",RIGHT(G7,2),"/",RIGHT(F7,2))</f>
        <v>var. 25/24</v>
      </c>
      <c r="I7" s="207" t="s">
        <v>228</v>
      </c>
      <c r="J7" s="208" t="s">
        <v>229</v>
      </c>
      <c r="K7" s="208" t="s">
        <v>230</v>
      </c>
      <c r="L7" s="13" t="s">
        <v>231</v>
      </c>
      <c r="M7" s="13" t="s">
        <v>232</v>
      </c>
      <c r="N7" s="14" t="str">
        <f>CONCATENATE("var. ",RIGHT(M7,2),"/",RIGHT(L7,2))</f>
        <v>var. 25/24</v>
      </c>
      <c r="P7" s="87"/>
      <c r="Q7" s="207" t="s">
        <v>266</v>
      </c>
      <c r="R7" s="208" t="s">
        <v>267</v>
      </c>
      <c r="S7" s="208" t="s">
        <v>268</v>
      </c>
      <c r="T7" s="92" t="s">
        <v>269</v>
      </c>
      <c r="U7" s="92" t="s">
        <v>270</v>
      </c>
      <c r="V7" s="14" t="str">
        <f>CONCATENATE("var. ",RIGHT(U7,2),"/",RIGHT(T7,2))</f>
        <v>var. 25/24</v>
      </c>
      <c r="W7" s="207" t="s">
        <v>228</v>
      </c>
      <c r="X7" s="207" t="s">
        <v>229</v>
      </c>
      <c r="Y7" s="207" t="s">
        <v>230</v>
      </c>
      <c r="Z7" s="13" t="s">
        <v>231</v>
      </c>
      <c r="AA7" s="13" t="s">
        <v>232</v>
      </c>
      <c r="AB7" s="14" t="str">
        <f>CONCATENATE("var. ",RIGHT(AA7,2),"/",RIGHT(Z7,2))</f>
        <v>var. 25/24</v>
      </c>
      <c r="AD7" s="87"/>
      <c r="AE7" s="207" t="s">
        <v>266</v>
      </c>
      <c r="AF7" s="208" t="s">
        <v>267</v>
      </c>
      <c r="AG7" s="208" t="s">
        <v>268</v>
      </c>
      <c r="AH7" s="92" t="s">
        <v>269</v>
      </c>
      <c r="AI7" s="92" t="s">
        <v>270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228</v>
      </c>
      <c r="AN7" s="208" t="s">
        <v>229</v>
      </c>
      <c r="AO7" s="208" t="s">
        <v>230</v>
      </c>
      <c r="AP7" s="13" t="s">
        <v>231</v>
      </c>
      <c r="AQ7" s="13" t="s">
        <v>232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89.90479582975324</v>
      </c>
      <c r="D8" s="213">
        <v>103.32696609432543</v>
      </c>
      <c r="E8" s="213">
        <v>109.52769989581103</v>
      </c>
      <c r="F8" s="214">
        <v>121.46827305804845</v>
      </c>
      <c r="G8" s="213">
        <v>129.66473881016503</v>
      </c>
      <c r="H8" s="136">
        <f>G8/F8-1</f>
        <v>6.747824387195811E-2</v>
      </c>
      <c r="I8" s="212">
        <v>93.57</v>
      </c>
      <c r="J8" s="215">
        <v>103.46</v>
      </c>
      <c r="K8" s="215">
        <v>112.62</v>
      </c>
      <c r="L8" s="215">
        <v>122.28</v>
      </c>
      <c r="M8" s="215">
        <v>129.16</v>
      </c>
      <c r="N8" s="136">
        <f t="shared" ref="N8:N18" si="0">M8/L8-1</f>
        <v>5.6264311416421187E-2</v>
      </c>
      <c r="P8" s="211" t="s">
        <v>45</v>
      </c>
      <c r="Q8" s="212">
        <v>29.518151412447832</v>
      </c>
      <c r="R8" s="214">
        <v>75.322478251185714</v>
      </c>
      <c r="S8" s="214">
        <v>88.285721478147337</v>
      </c>
      <c r="T8" s="214">
        <v>100.38063315546135</v>
      </c>
      <c r="U8" s="214">
        <v>106.62880537123158</v>
      </c>
      <c r="V8" s="136">
        <f t="shared" ref="V8:V18" si="1">U8/T8-1</f>
        <v>6.2244797819650755E-2</v>
      </c>
      <c r="W8" s="212">
        <v>42.5</v>
      </c>
      <c r="X8" s="215">
        <v>79.03</v>
      </c>
      <c r="Y8" s="215">
        <v>89.41</v>
      </c>
      <c r="Z8" s="215">
        <v>98.16</v>
      </c>
      <c r="AA8" s="215">
        <v>105.61</v>
      </c>
      <c r="AB8" s="136">
        <f t="shared" ref="AB8:AB18" si="2">AA8/Z8-1</f>
        <v>7.5896495517522533E-2</v>
      </c>
      <c r="AD8" s="67" t="s">
        <v>45</v>
      </c>
      <c r="AE8" s="216">
        <v>153848722.74000001</v>
      </c>
      <c r="AF8" s="135">
        <v>822227787.43999982</v>
      </c>
      <c r="AG8" s="135">
        <v>985719951.83000004</v>
      </c>
      <c r="AH8" s="135">
        <v>1137217373.2800002</v>
      </c>
      <c r="AI8" s="135">
        <v>1189961340.5999999</v>
      </c>
      <c r="AJ8" s="136">
        <f t="shared" ref="AJ8:AJ18" si="3">AI8/AH8-1</f>
        <v>4.6379846596850571E-2</v>
      </c>
      <c r="AK8" s="135">
        <f t="shared" ref="AK8:AK18" si="4">AI8-AH8</f>
        <v>52743967.319999695</v>
      </c>
      <c r="AL8" s="137">
        <f t="shared" ref="AL8:AL18" si="5">AI8/AI$8</f>
        <v>1</v>
      </c>
      <c r="AM8" s="217">
        <v>51434123.310000002</v>
      </c>
      <c r="AN8" s="218">
        <v>128324371.27</v>
      </c>
      <c r="AO8" s="218">
        <v>143416792.84</v>
      </c>
      <c r="AP8" s="218">
        <v>163374622.11000001</v>
      </c>
      <c r="AQ8" s="218">
        <v>171026372.06</v>
      </c>
      <c r="AR8" s="136">
        <f t="shared" ref="AR8:AR18" si="6">AQ8/AP8-1</f>
        <v>4.6835609173425219E-2</v>
      </c>
      <c r="AS8" s="135">
        <f t="shared" ref="AS8:AS18" si="7">AQ8-AP8</f>
        <v>7651749.9499999881</v>
      </c>
      <c r="AT8" s="136">
        <f t="shared" ref="AT8:AT18" si="8">AQ8/AM8-1</f>
        <v>2.3251538288929767</v>
      </c>
      <c r="AU8" s="135">
        <f t="shared" ref="AU8:AU18" si="9">AQ8-AM8</f>
        <v>119592248.75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118.7067371053658</v>
      </c>
      <c r="D9" s="220">
        <v>128.03721098266536</v>
      </c>
      <c r="E9" s="220">
        <v>134.39836133388042</v>
      </c>
      <c r="F9" s="220">
        <v>147.32635484172022</v>
      </c>
      <c r="G9" s="220">
        <v>155.81776712634516</v>
      </c>
      <c r="H9" s="76">
        <f>G9/F9-1</f>
        <v>5.7636750014942617E-2</v>
      </c>
      <c r="I9" s="219">
        <v>122.22</v>
      </c>
      <c r="J9" s="220">
        <v>127.32</v>
      </c>
      <c r="K9" s="220">
        <v>137.09</v>
      </c>
      <c r="L9" s="220">
        <v>143.27000000000001</v>
      </c>
      <c r="M9" s="220">
        <v>149.71</v>
      </c>
      <c r="N9" s="76">
        <f t="shared" si="0"/>
        <v>4.4950094227681925E-2</v>
      </c>
      <c r="P9" s="15" t="s">
        <v>46</v>
      </c>
      <c r="Q9" s="219">
        <v>41.148600288143349</v>
      </c>
      <c r="R9" s="220">
        <v>101.35543609516807</v>
      </c>
      <c r="S9" s="220">
        <v>114.02618019767255</v>
      </c>
      <c r="T9" s="220">
        <v>125.78340298034419</v>
      </c>
      <c r="U9" s="220">
        <v>132.67498006633986</v>
      </c>
      <c r="V9" s="76">
        <f t="shared" si="1"/>
        <v>5.4789240255112226E-2</v>
      </c>
      <c r="W9" s="219">
        <v>60.54</v>
      </c>
      <c r="X9" s="220">
        <v>106.97</v>
      </c>
      <c r="Y9" s="220">
        <v>115.29</v>
      </c>
      <c r="Z9" s="220">
        <v>120.9</v>
      </c>
      <c r="AA9" s="220">
        <v>124.88</v>
      </c>
      <c r="AB9" s="76">
        <f t="shared" si="2"/>
        <v>3.2919768403639305E-2</v>
      </c>
      <c r="AD9" s="15" t="s">
        <v>46</v>
      </c>
      <c r="AE9" s="221">
        <v>79810137</v>
      </c>
      <c r="AF9" s="53">
        <v>403656815.66999996</v>
      </c>
      <c r="AG9" s="53">
        <v>473972942.78000003</v>
      </c>
      <c r="AH9" s="53">
        <v>530975675.31999999</v>
      </c>
      <c r="AI9" s="53">
        <v>529279114.15999997</v>
      </c>
      <c r="AJ9" s="76">
        <f t="shared" si="3"/>
        <v>-3.1951768016068582E-3</v>
      </c>
      <c r="AK9" s="53">
        <f t="shared" si="4"/>
        <v>-1696561.1600000262</v>
      </c>
      <c r="AL9" s="100">
        <f t="shared" si="5"/>
        <v>0.44478681458099129</v>
      </c>
      <c r="AM9" s="222">
        <v>28916162.579999998</v>
      </c>
      <c r="AN9" s="223">
        <v>62580353.969999999</v>
      </c>
      <c r="AO9" s="223">
        <v>68968286.400000006</v>
      </c>
      <c r="AP9" s="223">
        <v>74124272.450000003</v>
      </c>
      <c r="AQ9" s="223">
        <v>71969692.819999993</v>
      </c>
      <c r="AR9" s="76">
        <f t="shared" si="6"/>
        <v>-2.9067126850430336E-2</v>
      </c>
      <c r="AS9" s="53">
        <f t="shared" si="7"/>
        <v>-2154579.6300000101</v>
      </c>
      <c r="AT9" s="76">
        <f t="shared" si="8"/>
        <v>1.4889088453866344</v>
      </c>
      <c r="AU9" s="53">
        <f t="shared" si="9"/>
        <v>43053530.239999995</v>
      </c>
      <c r="AV9" s="100">
        <f t="shared" si="10"/>
        <v>0.42081049813037819</v>
      </c>
    </row>
    <row r="10" spans="2:48" x14ac:dyDescent="0.25">
      <c r="B10" s="19" t="s">
        <v>47</v>
      </c>
      <c r="C10" s="219">
        <v>72.483000992402523</v>
      </c>
      <c r="D10" s="220">
        <v>90.599691002209667</v>
      </c>
      <c r="E10" s="220">
        <v>97.767835052321757</v>
      </c>
      <c r="F10" s="220">
        <v>111.42021648051494</v>
      </c>
      <c r="G10" s="220">
        <v>121.78573453913172</v>
      </c>
      <c r="H10" s="76">
        <f>G10/F10-1</f>
        <v>9.3030855494967479E-2</v>
      </c>
      <c r="I10" s="219">
        <v>76.540000000000006</v>
      </c>
      <c r="J10" s="220">
        <v>92.75</v>
      </c>
      <c r="K10" s="220">
        <v>99.75</v>
      </c>
      <c r="L10" s="220">
        <v>115.09</v>
      </c>
      <c r="M10" s="220">
        <v>123.07</v>
      </c>
      <c r="N10" s="76">
        <f t="shared" si="0"/>
        <v>6.933704057693979E-2</v>
      </c>
      <c r="P10" s="19" t="s">
        <v>47</v>
      </c>
      <c r="Q10" s="219">
        <v>18.72022074122162</v>
      </c>
      <c r="R10" s="220">
        <v>65.501264631652873</v>
      </c>
      <c r="S10" s="220">
        <v>79.184087155233172</v>
      </c>
      <c r="T10" s="220">
        <v>93.028124281518529</v>
      </c>
      <c r="U10" s="220">
        <v>99.693089253400856</v>
      </c>
      <c r="V10" s="76">
        <f t="shared" si="1"/>
        <v>7.1644623852815004E-2</v>
      </c>
      <c r="W10" s="219">
        <v>29.48</v>
      </c>
      <c r="X10" s="220">
        <v>71.13</v>
      </c>
      <c r="Y10" s="220">
        <v>80.13</v>
      </c>
      <c r="Z10" s="220">
        <v>92.86</v>
      </c>
      <c r="AA10" s="220">
        <v>102.91</v>
      </c>
      <c r="AB10" s="76">
        <f t="shared" si="2"/>
        <v>0.10822743915571831</v>
      </c>
      <c r="AD10" s="19" t="s">
        <v>47</v>
      </c>
      <c r="AE10" s="221">
        <v>23517059.390000001</v>
      </c>
      <c r="AF10" s="53">
        <v>200088543.44</v>
      </c>
      <c r="AG10" s="53">
        <v>239785241.54999998</v>
      </c>
      <c r="AH10" s="53">
        <v>284877435.64999998</v>
      </c>
      <c r="AI10" s="53">
        <v>306216637.00999999</v>
      </c>
      <c r="AJ10" s="76">
        <f t="shared" si="3"/>
        <v>7.4906604348325079E-2</v>
      </c>
      <c r="AK10" s="53">
        <f t="shared" si="4"/>
        <v>21339201.360000014</v>
      </c>
      <c r="AL10" s="100">
        <f t="shared" si="5"/>
        <v>0.25733326500808845</v>
      </c>
      <c r="AM10" s="222">
        <v>8520627.4600000009</v>
      </c>
      <c r="AN10" s="223">
        <v>33031284.920000002</v>
      </c>
      <c r="AO10" s="223">
        <v>35140342.009999998</v>
      </c>
      <c r="AP10" s="223">
        <v>42256315.93</v>
      </c>
      <c r="AQ10" s="223">
        <v>45767740.140000001</v>
      </c>
      <c r="AR10" s="76">
        <f t="shared" si="6"/>
        <v>8.3098209882207286E-2</v>
      </c>
      <c r="AS10" s="53">
        <f t="shared" si="7"/>
        <v>3511424.2100000009</v>
      </c>
      <c r="AT10" s="76">
        <f t="shared" si="8"/>
        <v>4.3714049059011435</v>
      </c>
      <c r="AU10" s="53">
        <f t="shared" si="9"/>
        <v>37247112.68</v>
      </c>
      <c r="AV10" s="100">
        <f t="shared" si="10"/>
        <v>0.26760633222076197</v>
      </c>
    </row>
    <row r="11" spans="2:48" x14ac:dyDescent="0.25">
      <c r="B11" s="19" t="s">
        <v>48</v>
      </c>
      <c r="C11" s="219">
        <v>57.546921426146014</v>
      </c>
      <c r="D11" s="220">
        <v>70.808030229653028</v>
      </c>
      <c r="E11" s="220">
        <v>77.704808534141804</v>
      </c>
      <c r="F11" s="220">
        <v>84.435346665146383</v>
      </c>
      <c r="G11" s="220">
        <v>100.25532159613186</v>
      </c>
      <c r="H11" s="76">
        <f>G11/F11-1</f>
        <v>0.18736199418620636</v>
      </c>
      <c r="I11" s="219">
        <v>65.69</v>
      </c>
      <c r="J11" s="220">
        <v>82.68</v>
      </c>
      <c r="K11" s="220">
        <v>80.44</v>
      </c>
      <c r="L11" s="220">
        <v>94.54</v>
      </c>
      <c r="M11" s="220">
        <v>98.06</v>
      </c>
      <c r="N11" s="76">
        <f t="shared" si="0"/>
        <v>3.7232917283689382E-2</v>
      </c>
      <c r="P11" s="19" t="s">
        <v>48</v>
      </c>
      <c r="Q11" s="219">
        <v>22.194343089655948</v>
      </c>
      <c r="R11" s="220">
        <v>47.643750828203792</v>
      </c>
      <c r="S11" s="220">
        <v>50.523052414693986</v>
      </c>
      <c r="T11" s="220">
        <v>58.433731556719493</v>
      </c>
      <c r="U11" s="220">
        <v>66.3949034722813</v>
      </c>
      <c r="V11" s="76">
        <f t="shared" si="1"/>
        <v>0.13624274376237966</v>
      </c>
      <c r="W11" s="219">
        <v>32.93</v>
      </c>
      <c r="X11" s="220">
        <v>44.17</v>
      </c>
      <c r="Y11" s="220">
        <v>43.02</v>
      </c>
      <c r="Z11" s="220">
        <v>48.91</v>
      </c>
      <c r="AA11" s="220">
        <v>59.31</v>
      </c>
      <c r="AB11" s="76">
        <f t="shared" si="2"/>
        <v>0.21263545287262331</v>
      </c>
      <c r="AD11" s="19" t="s">
        <v>48</v>
      </c>
      <c r="AE11" s="221">
        <v>1316159.4100000001</v>
      </c>
      <c r="AF11" s="53">
        <v>4079383.75</v>
      </c>
      <c r="AG11" s="53">
        <v>4704061.0200000005</v>
      </c>
      <c r="AH11" s="53">
        <v>5470948.4300000006</v>
      </c>
      <c r="AI11" s="53">
        <v>6358392.1600000001</v>
      </c>
      <c r="AJ11" s="76">
        <f t="shared" si="3"/>
        <v>0.16221021662966018</v>
      </c>
      <c r="AK11" s="53">
        <f t="shared" si="4"/>
        <v>887443.72999999952</v>
      </c>
      <c r="AL11" s="100">
        <f t="shared" si="5"/>
        <v>5.3433602782372615E-3</v>
      </c>
      <c r="AM11" s="222">
        <v>396083.64</v>
      </c>
      <c r="AN11" s="223">
        <v>561379.94999999995</v>
      </c>
      <c r="AO11" s="223">
        <v>501385.38</v>
      </c>
      <c r="AP11" s="223">
        <v>682239.06</v>
      </c>
      <c r="AQ11" s="223">
        <v>831072.02</v>
      </c>
      <c r="AR11" s="76">
        <f t="shared" si="6"/>
        <v>0.21815367768594185</v>
      </c>
      <c r="AS11" s="53">
        <f t="shared" si="7"/>
        <v>148832.95999999996</v>
      </c>
      <c r="AT11" s="76">
        <f t="shared" si="8"/>
        <v>1.0982235469255937</v>
      </c>
      <c r="AU11" s="53">
        <f t="shared" si="9"/>
        <v>434988.38</v>
      </c>
      <c r="AV11" s="100">
        <f t="shared" si="10"/>
        <v>4.8593208754287368E-3</v>
      </c>
    </row>
    <row r="12" spans="2:48" x14ac:dyDescent="0.25">
      <c r="B12" s="19" t="s">
        <v>49</v>
      </c>
      <c r="C12" s="219">
        <v>154.2044832186981</v>
      </c>
      <c r="D12" s="220">
        <v>217.66150873240741</v>
      </c>
      <c r="E12" s="220">
        <v>177.9103158320419</v>
      </c>
      <c r="F12" s="220">
        <v>198.99931855415863</v>
      </c>
      <c r="G12" s="220">
        <v>205.26869696038017</v>
      </c>
      <c r="H12" s="76">
        <f t="shared" ref="H12:H18" si="11">G12/F12-1</f>
        <v>3.1504521984155875E-2</v>
      </c>
      <c r="I12" s="219">
        <v>190.16</v>
      </c>
      <c r="J12" s="220">
        <v>133.82</v>
      </c>
      <c r="K12" s="220">
        <v>193.33</v>
      </c>
      <c r="L12" s="220">
        <v>234.03</v>
      </c>
      <c r="M12" s="220">
        <v>193.92</v>
      </c>
      <c r="N12" s="76">
        <f t="shared" si="0"/>
        <v>-0.17138828355339064</v>
      </c>
      <c r="P12" s="19" t="s">
        <v>49</v>
      </c>
      <c r="Q12" s="219">
        <v>28.283731759604429</v>
      </c>
      <c r="R12" s="220">
        <v>106.93503731273283</v>
      </c>
      <c r="S12" s="220">
        <v>95.836796990363538</v>
      </c>
      <c r="T12" s="220">
        <v>118.92008778368977</v>
      </c>
      <c r="U12" s="220">
        <v>152.14315421579488</v>
      </c>
      <c r="V12" s="76">
        <f t="shared" si="1"/>
        <v>0.27937303992355234</v>
      </c>
      <c r="W12" s="219">
        <v>5.81</v>
      </c>
      <c r="X12" s="220">
        <v>64.5</v>
      </c>
      <c r="Y12" s="220">
        <v>104.39</v>
      </c>
      <c r="Z12" s="220">
        <v>129.34</v>
      </c>
      <c r="AA12" s="220">
        <v>146.66</v>
      </c>
      <c r="AB12" s="76">
        <f t="shared" si="2"/>
        <v>0.13391062316375435</v>
      </c>
      <c r="AD12" s="19" t="s">
        <v>49</v>
      </c>
      <c r="AE12" s="221">
        <v>7595375.9500000011</v>
      </c>
      <c r="AF12" s="53">
        <v>36939560.329999998</v>
      </c>
      <c r="AG12" s="53">
        <v>31119151.560000002</v>
      </c>
      <c r="AH12" s="53">
        <v>31258534.350000001</v>
      </c>
      <c r="AI12" s="53">
        <v>54510038.680000007</v>
      </c>
      <c r="AJ12" s="76">
        <f t="shared" si="3"/>
        <v>0.74384499508691793</v>
      </c>
      <c r="AK12" s="53">
        <f t="shared" si="4"/>
        <v>23251504.330000006</v>
      </c>
      <c r="AL12" s="100">
        <f t="shared" si="5"/>
        <v>4.580824336067512E-2</v>
      </c>
      <c r="AM12" s="222">
        <v>276122.98</v>
      </c>
      <c r="AN12" s="223">
        <v>3301054.15</v>
      </c>
      <c r="AO12" s="223">
        <v>3465759.76</v>
      </c>
      <c r="AP12" s="223">
        <v>5601144.4900000002</v>
      </c>
      <c r="AQ12" s="223">
        <v>7683622.0599999996</v>
      </c>
      <c r="AR12" s="76">
        <f t="shared" si="6"/>
        <v>0.3717950097016689</v>
      </c>
      <c r="AS12" s="53">
        <f t="shared" si="7"/>
        <v>2082477.5699999994</v>
      </c>
      <c r="AT12" s="76">
        <f t="shared" si="8"/>
        <v>26.826811299805616</v>
      </c>
      <c r="AU12" s="53">
        <f t="shared" si="9"/>
        <v>7407499.0800000001</v>
      </c>
      <c r="AV12" s="100">
        <f t="shared" si="10"/>
        <v>4.4926533653560793E-2</v>
      </c>
    </row>
    <row r="13" spans="2:48" x14ac:dyDescent="0.25">
      <c r="B13" s="19" t="s">
        <v>50</v>
      </c>
      <c r="C13" s="219">
        <v>39.120441588128308</v>
      </c>
      <c r="D13" s="220">
        <v>55.750286653691745</v>
      </c>
      <c r="E13" s="220">
        <v>62.940037660434335</v>
      </c>
      <c r="F13" s="220">
        <v>71.998810322002782</v>
      </c>
      <c r="G13" s="220">
        <v>79.808144678694333</v>
      </c>
      <c r="H13" s="76">
        <f t="shared" si="11"/>
        <v>0.10846476937279381</v>
      </c>
      <c r="I13" s="219">
        <v>46.06</v>
      </c>
      <c r="J13" s="220">
        <v>60</v>
      </c>
      <c r="K13" s="220">
        <v>66.819999999999993</v>
      </c>
      <c r="L13" s="220">
        <v>72.59</v>
      </c>
      <c r="M13" s="220">
        <v>83.86</v>
      </c>
      <c r="N13" s="76">
        <f t="shared" si="0"/>
        <v>0.15525554484088722</v>
      </c>
      <c r="P13" s="19" t="s">
        <v>50</v>
      </c>
      <c r="Q13" s="219">
        <v>15.364356645640338</v>
      </c>
      <c r="R13" s="220">
        <v>37.117422100590225</v>
      </c>
      <c r="S13" s="220">
        <v>49.066947630799199</v>
      </c>
      <c r="T13" s="220">
        <v>57.850230654723923</v>
      </c>
      <c r="U13" s="220">
        <v>64.240702380094504</v>
      </c>
      <c r="V13" s="76">
        <f t="shared" si="1"/>
        <v>0.11046579508925003</v>
      </c>
      <c r="W13" s="219">
        <v>24.92</v>
      </c>
      <c r="X13" s="220">
        <v>42.68</v>
      </c>
      <c r="Y13" s="220">
        <v>50.92</v>
      </c>
      <c r="Z13" s="220">
        <v>58.42</v>
      </c>
      <c r="AA13" s="220">
        <v>68.33</v>
      </c>
      <c r="AB13" s="76">
        <f t="shared" si="2"/>
        <v>0.16963368709346116</v>
      </c>
      <c r="AD13" s="19" t="s">
        <v>50</v>
      </c>
      <c r="AE13" s="221">
        <v>11490349.32</v>
      </c>
      <c r="AF13" s="53">
        <v>70191709.870000005</v>
      </c>
      <c r="AG13" s="53">
        <v>96619681.010000005</v>
      </c>
      <c r="AH13" s="53">
        <v>119889428.77000001</v>
      </c>
      <c r="AI13" s="53">
        <v>131456487.58999999</v>
      </c>
      <c r="AJ13" s="76">
        <f t="shared" si="3"/>
        <v>9.6481057076271748E-2</v>
      </c>
      <c r="AK13" s="53">
        <f t="shared" si="4"/>
        <v>11567058.819999978</v>
      </c>
      <c r="AL13" s="100">
        <f t="shared" si="5"/>
        <v>0.11047122549688654</v>
      </c>
      <c r="AM13" s="222">
        <v>5084608.95</v>
      </c>
      <c r="AN13" s="223">
        <v>12005834.189999999</v>
      </c>
      <c r="AO13" s="223">
        <v>14818574.74</v>
      </c>
      <c r="AP13" s="223">
        <v>17747817.48</v>
      </c>
      <c r="AQ13" s="223">
        <v>20579810.510000002</v>
      </c>
      <c r="AR13" s="76">
        <f t="shared" si="6"/>
        <v>0.15956852346444128</v>
      </c>
      <c r="AS13" s="53">
        <f t="shared" si="7"/>
        <v>2831993.0300000012</v>
      </c>
      <c r="AT13" s="76">
        <f t="shared" si="8"/>
        <v>3.0474716369289325</v>
      </c>
      <c r="AU13" s="53">
        <f t="shared" si="9"/>
        <v>15495201.560000002</v>
      </c>
      <c r="AV13" s="100">
        <f t="shared" si="10"/>
        <v>0.12033121127530044</v>
      </c>
    </row>
    <row r="14" spans="2:48" x14ac:dyDescent="0.25">
      <c r="B14" s="19" t="s">
        <v>51</v>
      </c>
      <c r="C14" s="219">
        <v>79.409698525552827</v>
      </c>
      <c r="D14" s="220">
        <v>86.843517211728013</v>
      </c>
      <c r="E14" s="220">
        <v>95.563416658904558</v>
      </c>
      <c r="F14" s="220">
        <v>107.71973652891266</v>
      </c>
      <c r="G14" s="220">
        <v>115.8514809903451</v>
      </c>
      <c r="H14" s="76">
        <f t="shared" si="11"/>
        <v>7.5489828730223696E-2</v>
      </c>
      <c r="I14" s="219">
        <v>76.2</v>
      </c>
      <c r="J14" s="220">
        <v>78.63</v>
      </c>
      <c r="K14" s="220">
        <v>82.69</v>
      </c>
      <c r="L14" s="220">
        <v>89.63</v>
      </c>
      <c r="M14" s="220">
        <v>99.29</v>
      </c>
      <c r="N14" s="76">
        <f t="shared" si="0"/>
        <v>0.10777641414704919</v>
      </c>
      <c r="P14" s="19" t="s">
        <v>51</v>
      </c>
      <c r="Q14" s="219">
        <v>33.514801602241391</v>
      </c>
      <c r="R14" s="220">
        <v>63.569832414965049</v>
      </c>
      <c r="S14" s="220">
        <v>72.119812533126122</v>
      </c>
      <c r="T14" s="220">
        <v>82.693475174333727</v>
      </c>
      <c r="U14" s="220">
        <v>89.674931794980509</v>
      </c>
      <c r="V14" s="76">
        <f t="shared" si="1"/>
        <v>8.442572531785042E-2</v>
      </c>
      <c r="W14" s="219">
        <v>37.950000000000003</v>
      </c>
      <c r="X14" s="220">
        <v>51.12</v>
      </c>
      <c r="Y14" s="220">
        <v>44.64</v>
      </c>
      <c r="Z14" s="220">
        <v>46.43</v>
      </c>
      <c r="AA14" s="220">
        <v>56.18</v>
      </c>
      <c r="AB14" s="76">
        <f t="shared" si="2"/>
        <v>0.20999353866034887</v>
      </c>
      <c r="AD14" s="19" t="s">
        <v>51</v>
      </c>
      <c r="AE14" s="221">
        <v>1683907.8599999999</v>
      </c>
      <c r="AF14" s="53">
        <v>4436970.32</v>
      </c>
      <c r="AG14" s="53">
        <v>5183245.46</v>
      </c>
      <c r="AH14" s="53">
        <v>6059064.0900000008</v>
      </c>
      <c r="AI14" s="53">
        <v>6539886.3999999994</v>
      </c>
      <c r="AJ14" s="76">
        <f t="shared" si="3"/>
        <v>7.9355871279453316E-2</v>
      </c>
      <c r="AK14" s="53">
        <f t="shared" si="4"/>
        <v>480822.30999999866</v>
      </c>
      <c r="AL14" s="100">
        <f t="shared" si="5"/>
        <v>5.4958814012415489E-3</v>
      </c>
      <c r="AM14" s="222">
        <v>278791.86</v>
      </c>
      <c r="AN14" s="223">
        <v>537233.99</v>
      </c>
      <c r="AO14" s="223">
        <v>469158.32</v>
      </c>
      <c r="AP14" s="223">
        <v>495153.03</v>
      </c>
      <c r="AQ14" s="223">
        <v>599114.80000000005</v>
      </c>
      <c r="AR14" s="76">
        <f t="shared" si="6"/>
        <v>0.20995886867540725</v>
      </c>
      <c r="AS14" s="53">
        <f t="shared" si="7"/>
        <v>103961.77000000002</v>
      </c>
      <c r="AT14" s="76">
        <f t="shared" si="8"/>
        <v>1.1489680509323339</v>
      </c>
      <c r="AU14" s="53">
        <f t="shared" si="9"/>
        <v>320322.94000000006</v>
      </c>
      <c r="AV14" s="100">
        <f t="shared" si="10"/>
        <v>3.5030550714705961E-3</v>
      </c>
    </row>
    <row r="15" spans="2:48" x14ac:dyDescent="0.25">
      <c r="B15" s="19" t="s">
        <v>52</v>
      </c>
      <c r="C15" s="219">
        <v>127.39066452917253</v>
      </c>
      <c r="D15" s="220">
        <v>118.17059733966715</v>
      </c>
      <c r="E15" s="220">
        <v>141.16213419593666</v>
      </c>
      <c r="F15" s="220">
        <v>162.19405303149395</v>
      </c>
      <c r="G15" s="220">
        <v>189.71221803037864</v>
      </c>
      <c r="H15" s="76">
        <f t="shared" si="11"/>
        <v>0.16966198503925023</v>
      </c>
      <c r="I15" s="219">
        <v>151.46</v>
      </c>
      <c r="J15" s="220">
        <v>119.18</v>
      </c>
      <c r="K15" s="220">
        <v>150.33000000000001</v>
      </c>
      <c r="L15" s="220">
        <v>160</v>
      </c>
      <c r="M15" s="220">
        <v>201.51</v>
      </c>
      <c r="N15" s="76">
        <f t="shared" si="0"/>
        <v>0.25943749999999999</v>
      </c>
      <c r="P15" s="19" t="s">
        <v>52</v>
      </c>
      <c r="Q15" s="219">
        <v>64.262465356517538</v>
      </c>
      <c r="R15" s="220">
        <v>85.966822387254055</v>
      </c>
      <c r="S15" s="220">
        <v>112.43280007530863</v>
      </c>
      <c r="T15" s="220">
        <v>138.36677946934333</v>
      </c>
      <c r="U15" s="220">
        <v>159.58859571945069</v>
      </c>
      <c r="V15" s="76">
        <f t="shared" si="1"/>
        <v>0.15337363731017017</v>
      </c>
      <c r="W15" s="219">
        <v>92.57</v>
      </c>
      <c r="X15" s="220">
        <v>83.02</v>
      </c>
      <c r="Y15" s="220">
        <v>119.31</v>
      </c>
      <c r="Z15" s="220">
        <v>136.03</v>
      </c>
      <c r="AA15" s="220">
        <v>178.29</v>
      </c>
      <c r="AB15" s="76">
        <f t="shared" si="2"/>
        <v>0.31066676468426069</v>
      </c>
      <c r="AD15" s="19" t="s">
        <v>52</v>
      </c>
      <c r="AE15" s="221">
        <v>10027062.17</v>
      </c>
      <c r="AF15" s="53">
        <v>28507487.399999999</v>
      </c>
      <c r="AG15" s="53">
        <v>42546736.370000005</v>
      </c>
      <c r="AH15" s="53">
        <v>52695730.439999998</v>
      </c>
      <c r="AI15" s="53">
        <v>60015392.539999999</v>
      </c>
      <c r="AJ15" s="76">
        <f t="shared" si="3"/>
        <v>0.13890427248815262</v>
      </c>
      <c r="AK15" s="53">
        <f t="shared" si="4"/>
        <v>7319662.1000000015</v>
      </c>
      <c r="AL15" s="100">
        <f t="shared" si="5"/>
        <v>5.0434741442725493E-2</v>
      </c>
      <c r="AM15" s="222">
        <v>3394934.98</v>
      </c>
      <c r="AN15" s="223">
        <v>4429438.9400000004</v>
      </c>
      <c r="AO15" s="223">
        <v>6601892.1299999999</v>
      </c>
      <c r="AP15" s="223">
        <v>7539753.7300000004</v>
      </c>
      <c r="AQ15" s="223">
        <v>9296298.4900000002</v>
      </c>
      <c r="AR15" s="76">
        <f t="shared" si="6"/>
        <v>0.23297110527773168</v>
      </c>
      <c r="AS15" s="53">
        <f t="shared" si="7"/>
        <v>1756544.7599999998</v>
      </c>
      <c r="AT15" s="76">
        <f t="shared" si="8"/>
        <v>1.7382846931578055</v>
      </c>
      <c r="AU15" s="53">
        <f t="shared" si="9"/>
        <v>5901363.5099999998</v>
      </c>
      <c r="AV15" s="100">
        <f t="shared" si="10"/>
        <v>5.4355935742697294E-2</v>
      </c>
    </row>
    <row r="16" spans="2:48" x14ac:dyDescent="0.25">
      <c r="B16" s="19" t="s">
        <v>53</v>
      </c>
      <c r="C16" s="219">
        <v>63.450284199079881</v>
      </c>
      <c r="D16" s="220">
        <v>75.502983681783121</v>
      </c>
      <c r="E16" s="220">
        <v>85.412123454308372</v>
      </c>
      <c r="F16" s="220">
        <v>95.019647480655635</v>
      </c>
      <c r="G16" s="220">
        <v>102.59533807523239</v>
      </c>
      <c r="H16" s="76">
        <f t="shared" si="11"/>
        <v>7.972762260688282E-2</v>
      </c>
      <c r="I16" s="219">
        <v>64.75</v>
      </c>
      <c r="J16" s="220">
        <v>72.41</v>
      </c>
      <c r="K16" s="220">
        <v>79.19</v>
      </c>
      <c r="L16" s="220">
        <v>85.57</v>
      </c>
      <c r="M16" s="220">
        <v>89.95</v>
      </c>
      <c r="N16" s="76">
        <f t="shared" si="0"/>
        <v>5.1186163375014804E-2</v>
      </c>
      <c r="P16" s="19" t="s">
        <v>53</v>
      </c>
      <c r="Q16" s="219">
        <v>27.816126144773094</v>
      </c>
      <c r="R16" s="220">
        <v>53.663116113839074</v>
      </c>
      <c r="S16" s="220">
        <v>60.263588580042246</v>
      </c>
      <c r="T16" s="220">
        <v>68.88442343583273</v>
      </c>
      <c r="U16" s="220">
        <v>75.428128705456487</v>
      </c>
      <c r="V16" s="76">
        <f t="shared" si="1"/>
        <v>9.499542775035863E-2</v>
      </c>
      <c r="W16" s="219">
        <v>31.75</v>
      </c>
      <c r="X16" s="220">
        <v>45.96</v>
      </c>
      <c r="Y16" s="220">
        <v>49.48</v>
      </c>
      <c r="Z16" s="220">
        <v>50.51</v>
      </c>
      <c r="AA16" s="220">
        <v>60.61</v>
      </c>
      <c r="AB16" s="76">
        <f t="shared" si="2"/>
        <v>0.19996040388041969</v>
      </c>
      <c r="AD16" s="19" t="s">
        <v>53</v>
      </c>
      <c r="AE16" s="221">
        <v>6741130.8299999991</v>
      </c>
      <c r="AF16" s="53">
        <v>15697281.609999999</v>
      </c>
      <c r="AG16" s="53">
        <v>19135398.729999997</v>
      </c>
      <c r="AH16" s="53">
        <v>21569170.66</v>
      </c>
      <c r="AI16" s="53">
        <v>22509826.150000002</v>
      </c>
      <c r="AJ16" s="76">
        <f t="shared" si="3"/>
        <v>4.361111072965107E-2</v>
      </c>
      <c r="AK16" s="53">
        <f t="shared" si="4"/>
        <v>940655.49000000209</v>
      </c>
      <c r="AL16" s="100">
        <f t="shared" si="5"/>
        <v>1.8916434830269481E-2</v>
      </c>
      <c r="AM16" s="222">
        <v>1231356.98</v>
      </c>
      <c r="AN16" s="223">
        <v>1994587.39</v>
      </c>
      <c r="AO16" s="223">
        <v>2158355.4500000002</v>
      </c>
      <c r="AP16" s="223">
        <v>2301918.7799999998</v>
      </c>
      <c r="AQ16" s="223">
        <v>2641678.87</v>
      </c>
      <c r="AR16" s="76">
        <f t="shared" si="6"/>
        <v>0.14759864377143672</v>
      </c>
      <c r="AS16" s="53">
        <f t="shared" si="7"/>
        <v>339760.09000000032</v>
      </c>
      <c r="AT16" s="76">
        <f t="shared" si="8"/>
        <v>1.1453395830021611</v>
      </c>
      <c r="AU16" s="53">
        <f t="shared" si="9"/>
        <v>1410321.8900000001</v>
      </c>
      <c r="AV16" s="100">
        <f t="shared" si="10"/>
        <v>1.5446032317596248E-2</v>
      </c>
    </row>
    <row r="17" spans="2:48" x14ac:dyDescent="0.25">
      <c r="B17" s="19" t="s">
        <v>54</v>
      </c>
      <c r="C17" s="219">
        <v>85.935635582084458</v>
      </c>
      <c r="D17" s="220">
        <v>111.50736069301333</v>
      </c>
      <c r="E17" s="220">
        <v>125.96585685974379</v>
      </c>
      <c r="F17" s="220">
        <v>139.8548201882582</v>
      </c>
      <c r="G17" s="220">
        <v>117.77092687520798</v>
      </c>
      <c r="H17" s="76">
        <f t="shared" si="11"/>
        <v>-0.15790584324031987</v>
      </c>
      <c r="I17" s="219">
        <v>91.16</v>
      </c>
      <c r="J17" s="220">
        <v>124.87</v>
      </c>
      <c r="K17" s="220">
        <v>136.29</v>
      </c>
      <c r="L17" s="220">
        <v>155.41999999999999</v>
      </c>
      <c r="M17" s="220">
        <v>139.79</v>
      </c>
      <c r="N17" s="76">
        <f t="shared" si="0"/>
        <v>-0.10056620769527724</v>
      </c>
      <c r="P17" s="19" t="s">
        <v>54</v>
      </c>
      <c r="Q17" s="219">
        <v>28.513392514038237</v>
      </c>
      <c r="R17" s="220">
        <v>81.728170964630749</v>
      </c>
      <c r="S17" s="220">
        <v>104.13009537655051</v>
      </c>
      <c r="T17" s="220">
        <v>119.59843418164837</v>
      </c>
      <c r="U17" s="220">
        <v>100.11437066953164</v>
      </c>
      <c r="V17" s="76">
        <f t="shared" si="1"/>
        <v>-0.16291236290371469</v>
      </c>
      <c r="W17" s="219">
        <v>40.869999999999997</v>
      </c>
      <c r="X17" s="220">
        <v>101.08</v>
      </c>
      <c r="Y17" s="220">
        <v>114.36</v>
      </c>
      <c r="Z17" s="220">
        <v>131.32</v>
      </c>
      <c r="AA17" s="220">
        <v>117.76</v>
      </c>
      <c r="AB17" s="76">
        <f t="shared" si="2"/>
        <v>-0.10325921413341443</v>
      </c>
      <c r="AD17" s="19" t="s">
        <v>54</v>
      </c>
      <c r="AE17" s="221">
        <v>7356003.3200000012</v>
      </c>
      <c r="AF17" s="53">
        <v>47144692.859999999</v>
      </c>
      <c r="AG17" s="53">
        <v>58990467.630000003</v>
      </c>
      <c r="AH17" s="53">
        <v>69340386.010000005</v>
      </c>
      <c r="AI17" s="53">
        <v>58175298.969999999</v>
      </c>
      <c r="AJ17" s="76">
        <f t="shared" si="3"/>
        <v>-0.16101853021686119</v>
      </c>
      <c r="AK17" s="53">
        <f t="shared" si="4"/>
        <v>-11165087.040000007</v>
      </c>
      <c r="AL17" s="100">
        <f t="shared" si="5"/>
        <v>4.8888394089060885E-2</v>
      </c>
      <c r="AM17" s="222">
        <v>2488452.33</v>
      </c>
      <c r="AN17" s="223">
        <v>8526586.6400000006</v>
      </c>
      <c r="AO17" s="223">
        <v>9649565.0299999993</v>
      </c>
      <c r="AP17" s="223">
        <v>11081336.34</v>
      </c>
      <c r="AQ17" s="223">
        <v>10005946.66</v>
      </c>
      <c r="AR17" s="76">
        <f t="shared" si="6"/>
        <v>-9.7045125876939142E-2</v>
      </c>
      <c r="AS17" s="53">
        <f t="shared" si="7"/>
        <v>-1075389.6799999997</v>
      </c>
      <c r="AT17" s="76">
        <f t="shared" si="8"/>
        <v>3.0209517133888593</v>
      </c>
      <c r="AU17" s="53">
        <f t="shared" si="9"/>
        <v>7517494.3300000001</v>
      </c>
      <c r="AV17" s="100">
        <f t="shared" si="10"/>
        <v>5.8505285117605624E-2</v>
      </c>
    </row>
    <row r="18" spans="2:48" x14ac:dyDescent="0.25">
      <c r="B18" s="23" t="s">
        <v>55</v>
      </c>
      <c r="C18" s="219">
        <v>75.831620481228683</v>
      </c>
      <c r="D18" s="220">
        <v>61.42692427514649</v>
      </c>
      <c r="E18" s="220">
        <v>67.64683213103639</v>
      </c>
      <c r="F18" s="220">
        <v>71.675111528093851</v>
      </c>
      <c r="G18" s="220">
        <v>73.109317063108548</v>
      </c>
      <c r="H18" s="76">
        <f t="shared" si="11"/>
        <v>2.0009812394258253E-2</v>
      </c>
      <c r="I18" s="219">
        <v>73.63</v>
      </c>
      <c r="J18" s="220">
        <v>63.81</v>
      </c>
      <c r="K18" s="220">
        <v>67.17</v>
      </c>
      <c r="L18" s="220">
        <v>61.64</v>
      </c>
      <c r="M18" s="220">
        <v>66.2</v>
      </c>
      <c r="N18" s="76">
        <f t="shared" si="0"/>
        <v>7.3977936404931999E-2</v>
      </c>
      <c r="P18" s="23" t="s">
        <v>55</v>
      </c>
      <c r="Q18" s="219">
        <v>18.439062632948929</v>
      </c>
      <c r="R18" s="220">
        <v>40.184450231984655</v>
      </c>
      <c r="S18" s="220">
        <v>52.776908382162915</v>
      </c>
      <c r="T18" s="220">
        <v>55.950548437226814</v>
      </c>
      <c r="U18" s="220">
        <v>55.15158487384646</v>
      </c>
      <c r="V18" s="76">
        <f t="shared" si="1"/>
        <v>-1.4279816475378126E-2</v>
      </c>
      <c r="W18" s="219">
        <v>23.33</v>
      </c>
      <c r="X18" s="220">
        <v>36.11</v>
      </c>
      <c r="Y18" s="220">
        <v>43.74</v>
      </c>
      <c r="Z18" s="220">
        <v>39.58</v>
      </c>
      <c r="AA18" s="220">
        <v>41.85</v>
      </c>
      <c r="AB18" s="76">
        <f t="shared" si="2"/>
        <v>5.7352198079838379E-2</v>
      </c>
      <c r="AD18" s="23" t="s">
        <v>55</v>
      </c>
      <c r="AE18" s="221">
        <v>4311537.5</v>
      </c>
      <c r="AF18" s="53">
        <v>11485342.190000001</v>
      </c>
      <c r="AG18" s="53">
        <v>13663025.75</v>
      </c>
      <c r="AH18" s="53">
        <v>15080999.539999999</v>
      </c>
      <c r="AI18" s="53">
        <v>14900266.93</v>
      </c>
      <c r="AJ18" s="76">
        <f t="shared" si="3"/>
        <v>-1.1984126749731261E-2</v>
      </c>
      <c r="AK18" s="53">
        <f t="shared" si="4"/>
        <v>-180732.6099999994</v>
      </c>
      <c r="AL18" s="100">
        <f t="shared" si="5"/>
        <v>1.2521639503420352E-2</v>
      </c>
      <c r="AM18" s="222">
        <v>846981.56</v>
      </c>
      <c r="AN18" s="223">
        <v>1356617.13</v>
      </c>
      <c r="AO18" s="223">
        <v>1643473.64</v>
      </c>
      <c r="AP18" s="223">
        <v>1544670.82</v>
      </c>
      <c r="AQ18" s="223">
        <v>1651395.7</v>
      </c>
      <c r="AR18" s="76">
        <f t="shared" si="6"/>
        <v>6.9092313144103912E-2</v>
      </c>
      <c r="AS18" s="53">
        <f t="shared" si="7"/>
        <v>106724.87999999989</v>
      </c>
      <c r="AT18" s="76">
        <f t="shared" si="8"/>
        <v>0.94974221162500849</v>
      </c>
      <c r="AU18" s="53">
        <f t="shared" si="9"/>
        <v>804414.1399999999</v>
      </c>
      <c r="AV18" s="100">
        <f t="shared" si="10"/>
        <v>9.6557956536706055E-3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169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170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171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172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173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8475.1378747705494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174</v>
      </c>
      <c r="C27" s="283"/>
      <c r="D27" s="283"/>
      <c r="E27" s="283"/>
      <c r="F27" s="283"/>
      <c r="G27" s="283"/>
      <c r="H27" s="283"/>
      <c r="I27" s="146"/>
      <c r="P27" s="283" t="s">
        <v>175</v>
      </c>
      <c r="Q27" s="283"/>
      <c r="R27" s="283"/>
      <c r="S27" s="283"/>
      <c r="T27" s="283"/>
      <c r="U27" s="283"/>
      <c r="V27" s="283"/>
      <c r="W27" s="283"/>
      <c r="AE27" s="283" t="s">
        <v>176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169</v>
      </c>
      <c r="C43" s="281"/>
      <c r="D43" s="281"/>
      <c r="E43" s="281"/>
      <c r="F43" s="281"/>
      <c r="G43" s="281"/>
      <c r="H43" s="281"/>
      <c r="P43" s="281" t="s">
        <v>170</v>
      </c>
      <c r="Q43" s="281"/>
      <c r="R43" s="281"/>
      <c r="S43" s="281"/>
      <c r="T43" s="281"/>
      <c r="U43" s="281"/>
      <c r="V43" s="281"/>
      <c r="W43" s="281"/>
      <c r="AE43" s="319" t="s">
        <v>171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172</v>
      </c>
      <c r="C44" s="281"/>
      <c r="D44" s="281"/>
      <c r="E44" s="281"/>
      <c r="F44" s="281"/>
      <c r="G44" s="281"/>
      <c r="H44" s="281"/>
      <c r="P44" s="320" t="s">
        <v>173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78400-DE95-4A67-92D7-722BD19B8927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93.57</v>
      </c>
      <c r="L6" s="229">
        <v>103.46</v>
      </c>
      <c r="M6" s="229">
        <v>112.62</v>
      </c>
      <c r="N6" s="229">
        <v>122.28</v>
      </c>
      <c r="O6" s="229">
        <v>129.16</v>
      </c>
      <c r="P6" s="95">
        <f t="shared" ref="P6:P51" si="2">IFERROR(O6/N6-1,"-")</f>
        <v>5.6264311416421187E-2</v>
      </c>
      <c r="Q6" s="228">
        <f t="shared" ref="Q6:Q51" si="3">IFERROR(O6-N6,"-")</f>
        <v>6.8799999999999955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100.38</v>
      </c>
      <c r="L7" s="231">
        <v>110.94</v>
      </c>
      <c r="M7" s="231">
        <v>120.89</v>
      </c>
      <c r="N7" s="231">
        <v>131.66999999999999</v>
      </c>
      <c r="O7" s="231">
        <v>137.66999999999999</v>
      </c>
      <c r="P7" s="98">
        <f t="shared" si="2"/>
        <v>4.5568466621098258E-2</v>
      </c>
      <c r="Q7" s="230">
        <f t="shared" si="3"/>
        <v>6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107.12</v>
      </c>
      <c r="L8" s="233">
        <v>120.05</v>
      </c>
      <c r="M8" s="233">
        <v>130.01</v>
      </c>
      <c r="N8" s="233">
        <v>141.26</v>
      </c>
      <c r="O8" s="233">
        <v>147.68</v>
      </c>
      <c r="P8" s="100">
        <f t="shared" si="2"/>
        <v>4.5448109868327924E-2</v>
      </c>
      <c r="Q8" s="232">
        <f t="shared" si="3"/>
        <v>6.4200000000000159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56.07</v>
      </c>
      <c r="L9" s="233">
        <v>63.22</v>
      </c>
      <c r="M9" s="233">
        <v>69.3</v>
      </c>
      <c r="N9" s="233">
        <v>77.56</v>
      </c>
      <c r="O9" s="233">
        <v>82.18</v>
      </c>
      <c r="P9" s="100">
        <f t="shared" si="2"/>
        <v>5.9566787003610067E-2</v>
      </c>
      <c r="Q9" s="232">
        <f t="shared" si="3"/>
        <v>4.6200000000000045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68.22</v>
      </c>
      <c r="L10" s="231">
        <v>74.989999999999995</v>
      </c>
      <c r="M10" s="231">
        <v>82.51</v>
      </c>
      <c r="N10" s="231">
        <v>87.72</v>
      </c>
      <c r="O10" s="231">
        <v>99.57</v>
      </c>
      <c r="P10" s="98">
        <f t="shared" si="2"/>
        <v>0.13508891928864553</v>
      </c>
      <c r="Q10" s="230">
        <f t="shared" si="3"/>
        <v>11.849999999999994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122.22</v>
      </c>
      <c r="L11" s="235">
        <v>127.32</v>
      </c>
      <c r="M11" s="235">
        <v>137.09</v>
      </c>
      <c r="N11" s="235">
        <v>143.27000000000001</v>
      </c>
      <c r="O11" s="235">
        <v>149.71</v>
      </c>
      <c r="P11" s="102">
        <f t="shared" si="2"/>
        <v>4.4950094227681925E-2</v>
      </c>
      <c r="Q11" s="234">
        <f t="shared" si="3"/>
        <v>6.4399999999999977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129.28</v>
      </c>
      <c r="L12" s="231">
        <v>135.16999999999999</v>
      </c>
      <c r="M12" s="231">
        <v>146.69999999999999</v>
      </c>
      <c r="N12" s="231">
        <v>155.96</v>
      </c>
      <c r="O12" s="231">
        <v>161.97</v>
      </c>
      <c r="P12" s="98">
        <f t="shared" si="2"/>
        <v>3.8535521928699579E-2</v>
      </c>
      <c r="Q12" s="230">
        <f t="shared" si="3"/>
        <v>6.0099999999999909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134.01</v>
      </c>
      <c r="L13" s="233">
        <v>145.16999999999999</v>
      </c>
      <c r="M13" s="233">
        <v>157.63999999999999</v>
      </c>
      <c r="N13" s="233">
        <v>166.23</v>
      </c>
      <c r="O13" s="233">
        <v>173.29</v>
      </c>
      <c r="P13" s="100">
        <f t="shared" si="2"/>
        <v>4.2471274739818377E-2</v>
      </c>
      <c r="Q13" s="232">
        <f t="shared" si="3"/>
        <v>7.0600000000000023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74.05</v>
      </c>
      <c r="L14" s="233">
        <v>57.27</v>
      </c>
      <c r="M14" s="233">
        <v>53.91</v>
      </c>
      <c r="N14" s="233">
        <v>55.7</v>
      </c>
      <c r="O14" s="233">
        <v>66.42</v>
      </c>
      <c r="P14" s="100">
        <f t="shared" si="2"/>
        <v>0.19245960502693005</v>
      </c>
      <c r="Q14" s="232">
        <f t="shared" si="3"/>
        <v>10.719999999999999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76.84</v>
      </c>
      <c r="L15" s="231">
        <v>82.86</v>
      </c>
      <c r="M15" s="231">
        <v>90.31</v>
      </c>
      <c r="N15" s="231">
        <v>86.66</v>
      </c>
      <c r="O15" s="231">
        <v>97.97</v>
      </c>
      <c r="P15" s="98">
        <f t="shared" si="2"/>
        <v>0.13051003923378723</v>
      </c>
      <c r="Q15" s="230">
        <f t="shared" si="3"/>
        <v>11.310000000000002</v>
      </c>
    </row>
    <row r="16" spans="2:17" x14ac:dyDescent="0.25">
      <c r="B16" s="93" t="s">
        <v>53</v>
      </c>
      <c r="C16" s="234">
        <v>63.43</v>
      </c>
      <c r="D16" s="234">
        <v>64.19</v>
      </c>
      <c r="E16" s="234">
        <v>68.989999999999995</v>
      </c>
      <c r="F16" s="234">
        <v>76.34</v>
      </c>
      <c r="G16" s="234">
        <v>86.65</v>
      </c>
      <c r="H16" s="234">
        <v>96.86</v>
      </c>
      <c r="I16" s="102">
        <f t="shared" si="0"/>
        <v>0.1178303519907673</v>
      </c>
      <c r="J16" s="234">
        <f t="shared" si="1"/>
        <v>10.209999999999994</v>
      </c>
      <c r="K16" s="235">
        <v>64.75</v>
      </c>
      <c r="L16" s="235">
        <v>72.41</v>
      </c>
      <c r="M16" s="235">
        <v>79.19</v>
      </c>
      <c r="N16" s="235">
        <v>85.57</v>
      </c>
      <c r="O16" s="235">
        <v>89.95</v>
      </c>
      <c r="P16" s="102">
        <f t="shared" si="2"/>
        <v>5.1186163375014804E-2</v>
      </c>
      <c r="Q16" s="234">
        <f t="shared" si="3"/>
        <v>4.3800000000000097</v>
      </c>
    </row>
    <row r="17" spans="2:17" x14ac:dyDescent="0.25">
      <c r="B17" s="96" t="s">
        <v>62</v>
      </c>
      <c r="C17" s="230">
        <v>63.43</v>
      </c>
      <c r="D17" s="230">
        <v>64.19</v>
      </c>
      <c r="E17" s="230">
        <v>68.989999999999995</v>
      </c>
      <c r="F17" s="230">
        <v>76.34</v>
      </c>
      <c r="G17" s="230">
        <v>86.65</v>
      </c>
      <c r="H17" s="230">
        <v>96.86</v>
      </c>
      <c r="I17" s="98">
        <f t="shared" si="0"/>
        <v>0.1178303519907673</v>
      </c>
      <c r="J17" s="230">
        <f t="shared" si="1"/>
        <v>10.209999999999994</v>
      </c>
      <c r="K17" s="231">
        <v>64.75</v>
      </c>
      <c r="L17" s="231">
        <v>72.41</v>
      </c>
      <c r="M17" s="231">
        <v>79.19</v>
      </c>
      <c r="N17" s="231">
        <v>85.57</v>
      </c>
      <c r="O17" s="231">
        <v>89.95</v>
      </c>
      <c r="P17" s="98">
        <f t="shared" si="2"/>
        <v>5.1186163375014804E-2</v>
      </c>
      <c r="Q17" s="230">
        <f t="shared" si="3"/>
        <v>4.3800000000000097</v>
      </c>
    </row>
    <row r="18" spans="2:17" x14ac:dyDescent="0.25">
      <c r="B18" s="99" t="s">
        <v>63</v>
      </c>
      <c r="C18" s="232">
        <v>80.7</v>
      </c>
      <c r="D18" s="232">
        <v>76.319999999999993</v>
      </c>
      <c r="E18" s="232">
        <v>76.47</v>
      </c>
      <c r="F18" s="232">
        <v>90.03</v>
      </c>
      <c r="G18" s="232">
        <v>101.46</v>
      </c>
      <c r="H18" s="232">
        <v>115.08</v>
      </c>
      <c r="I18" s="100">
        <f t="shared" si="0"/>
        <v>0.13424009461856889</v>
      </c>
      <c r="J18" s="232">
        <f t="shared" si="1"/>
        <v>13.620000000000005</v>
      </c>
      <c r="K18" s="233">
        <v>70.069999999999993</v>
      </c>
      <c r="L18" s="233">
        <v>84.89</v>
      </c>
      <c r="M18" s="233">
        <v>90.31</v>
      </c>
      <c r="N18" s="233">
        <v>99.5</v>
      </c>
      <c r="O18" s="233">
        <v>102.28</v>
      </c>
      <c r="P18" s="100">
        <f t="shared" si="2"/>
        <v>2.793969849246225E-2</v>
      </c>
      <c r="Q18" s="232">
        <f t="shared" si="3"/>
        <v>2.7800000000000011</v>
      </c>
    </row>
    <row r="19" spans="2:17" x14ac:dyDescent="0.25">
      <c r="B19" s="99" t="s">
        <v>64</v>
      </c>
      <c r="C19" s="232">
        <v>47.71</v>
      </c>
      <c r="D19" s="232">
        <v>52.19</v>
      </c>
      <c r="E19" s="232">
        <v>57.98</v>
      </c>
      <c r="F19" s="232">
        <v>57.94</v>
      </c>
      <c r="G19" s="232">
        <v>67.42</v>
      </c>
      <c r="H19" s="232">
        <v>70.06</v>
      </c>
      <c r="I19" s="100">
        <f t="shared" si="0"/>
        <v>3.915752002373174E-2</v>
      </c>
      <c r="J19" s="232">
        <f t="shared" si="1"/>
        <v>2.6400000000000006</v>
      </c>
      <c r="K19" s="233">
        <v>55.58</v>
      </c>
      <c r="L19" s="233">
        <v>55.23</v>
      </c>
      <c r="M19" s="233">
        <v>64.12</v>
      </c>
      <c r="N19" s="233">
        <v>65.78</v>
      </c>
      <c r="O19" s="233">
        <v>63.7</v>
      </c>
      <c r="P19" s="100">
        <f t="shared" si="2"/>
        <v>-3.1620553359683723E-2</v>
      </c>
      <c r="Q19" s="232">
        <f t="shared" si="3"/>
        <v>-2.0799999999999983</v>
      </c>
    </row>
    <row r="20" spans="2:17" x14ac:dyDescent="0.25">
      <c r="B20" s="96" t="s">
        <v>65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233</v>
      </c>
      <c r="L20" s="231" t="s">
        <v>233</v>
      </c>
      <c r="M20" s="231" t="s">
        <v>233</v>
      </c>
      <c r="N20" s="231" t="s">
        <v>233</v>
      </c>
      <c r="O20" s="231" t="s">
        <v>233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65.69</v>
      </c>
      <c r="L21" s="235">
        <v>82.68</v>
      </c>
      <c r="M21" s="235">
        <v>80.44</v>
      </c>
      <c r="N21" s="235">
        <v>94.54</v>
      </c>
      <c r="O21" s="235">
        <v>98.06</v>
      </c>
      <c r="P21" s="102">
        <f t="shared" si="2"/>
        <v>3.7232917283689382E-2</v>
      </c>
      <c r="Q21" s="234">
        <f t="shared" si="3"/>
        <v>3.519999999999996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65.69</v>
      </c>
      <c r="L22" s="231">
        <v>82.68</v>
      </c>
      <c r="M22" s="231">
        <v>80.66</v>
      </c>
      <c r="N22" s="231">
        <v>94.83</v>
      </c>
      <c r="O22" s="231">
        <v>98.2</v>
      </c>
      <c r="P22" s="98">
        <f t="shared" si="2"/>
        <v>3.5537277232943199E-2</v>
      </c>
      <c r="Q22" s="230">
        <f t="shared" si="3"/>
        <v>3.3700000000000045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190.16</v>
      </c>
      <c r="L24" s="235">
        <v>133.82</v>
      </c>
      <c r="M24" s="235">
        <v>193.33</v>
      </c>
      <c r="N24" s="235">
        <v>234.03</v>
      </c>
      <c r="O24" s="235">
        <v>193.92</v>
      </c>
      <c r="P24" s="102">
        <f t="shared" si="2"/>
        <v>-0.17138828355339064</v>
      </c>
      <c r="Q24" s="234">
        <f t="shared" si="3"/>
        <v>-40.110000000000014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112.07</v>
      </c>
      <c r="L25" s="231">
        <v>124.54</v>
      </c>
      <c r="M25" s="231">
        <v>181.25</v>
      </c>
      <c r="N25" s="231">
        <v>234.03</v>
      </c>
      <c r="O25" s="231">
        <v>201.08</v>
      </c>
      <c r="P25" s="98">
        <f t="shared" si="2"/>
        <v>-0.14079391531000296</v>
      </c>
      <c r="Q25" s="230">
        <f t="shared" si="3"/>
        <v>-32.949999999999989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112.07</v>
      </c>
      <c r="L26" s="233">
        <v>0</v>
      </c>
      <c r="M26" s="233">
        <v>181.25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46.06</v>
      </c>
      <c r="L28" s="235">
        <v>60</v>
      </c>
      <c r="M28" s="235">
        <v>66.819999999999993</v>
      </c>
      <c r="N28" s="235">
        <v>72.59</v>
      </c>
      <c r="O28" s="235">
        <v>83.86</v>
      </c>
      <c r="P28" s="102">
        <f t="shared" si="2"/>
        <v>0.15525554484088722</v>
      </c>
      <c r="Q28" s="234">
        <f t="shared" si="3"/>
        <v>11.269999999999996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46.89</v>
      </c>
      <c r="L29" s="231">
        <v>63.64</v>
      </c>
      <c r="M29" s="231">
        <v>71.91</v>
      </c>
      <c r="N29" s="231">
        <v>76.959999999999994</v>
      </c>
      <c r="O29" s="231">
        <v>90.13</v>
      </c>
      <c r="P29" s="98">
        <f t="shared" si="2"/>
        <v>0.17112785862785862</v>
      </c>
      <c r="Q29" s="230">
        <f t="shared" si="3"/>
        <v>13.170000000000002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49.95</v>
      </c>
      <c r="L30" s="233">
        <v>66.09</v>
      </c>
      <c r="M30" s="233">
        <v>74.959999999999994</v>
      </c>
      <c r="N30" s="233">
        <v>80.260000000000005</v>
      </c>
      <c r="O30" s="233">
        <v>94.65</v>
      </c>
      <c r="P30" s="100">
        <f t="shared" si="2"/>
        <v>0.17929230002491892</v>
      </c>
      <c r="Q30" s="232">
        <f t="shared" si="3"/>
        <v>14.39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31.47</v>
      </c>
      <c r="L31" s="233">
        <v>44.35</v>
      </c>
      <c r="M31" s="233">
        <v>48.66</v>
      </c>
      <c r="N31" s="233">
        <v>52.85</v>
      </c>
      <c r="O31" s="233">
        <v>60.28</v>
      </c>
      <c r="P31" s="100">
        <f t="shared" si="2"/>
        <v>0.14058656575212858</v>
      </c>
      <c r="Q31" s="232">
        <f t="shared" si="3"/>
        <v>7.43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43.09</v>
      </c>
      <c r="L32" s="231">
        <v>44.61</v>
      </c>
      <c r="M32" s="231">
        <v>45.12</v>
      </c>
      <c r="N32" s="231">
        <v>52.45</v>
      </c>
      <c r="O32" s="231">
        <v>57.11</v>
      </c>
      <c r="P32" s="98">
        <f t="shared" si="2"/>
        <v>8.8846520495710068E-2</v>
      </c>
      <c r="Q32" s="230">
        <f t="shared" si="3"/>
        <v>4.6599999999999966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76.2</v>
      </c>
      <c r="L33" s="235">
        <v>78.63</v>
      </c>
      <c r="M33" s="235">
        <v>82.69</v>
      </c>
      <c r="N33" s="235">
        <v>89.63</v>
      </c>
      <c r="O33" s="235">
        <v>99.29</v>
      </c>
      <c r="P33" s="102">
        <f t="shared" si="2"/>
        <v>0.10777641414704919</v>
      </c>
      <c r="Q33" s="234">
        <f t="shared" si="3"/>
        <v>9.6600000000000108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76.2</v>
      </c>
      <c r="L34" s="231">
        <v>78.63</v>
      </c>
      <c r="M34" s="231">
        <v>82.69</v>
      </c>
      <c r="N34" s="231">
        <v>89.63</v>
      </c>
      <c r="O34" s="231">
        <v>99.29</v>
      </c>
      <c r="P34" s="98">
        <f t="shared" si="2"/>
        <v>0.10777641414704919</v>
      </c>
      <c r="Q34" s="230">
        <f t="shared" si="3"/>
        <v>9.6600000000000108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151.46</v>
      </c>
      <c r="L35" s="235">
        <v>119.18</v>
      </c>
      <c r="M35" s="235">
        <v>150.33000000000001</v>
      </c>
      <c r="N35" s="235">
        <v>160</v>
      </c>
      <c r="O35" s="235">
        <v>201.51</v>
      </c>
      <c r="P35" s="102">
        <f t="shared" si="2"/>
        <v>0.25943749999999999</v>
      </c>
      <c r="Q35" s="234">
        <f t="shared" si="3"/>
        <v>41.509999999999991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158.06</v>
      </c>
      <c r="L36" s="231">
        <v>127.26</v>
      </c>
      <c r="M36" s="231">
        <v>157.88999999999999</v>
      </c>
      <c r="N36" s="231">
        <v>171.83</v>
      </c>
      <c r="O36" s="231">
        <v>215.49</v>
      </c>
      <c r="P36" s="98">
        <f t="shared" si="2"/>
        <v>0.25408834312983752</v>
      </c>
      <c r="Q36" s="230">
        <f t="shared" si="3"/>
        <v>43.66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46.36</v>
      </c>
      <c r="L37" s="231">
        <v>75.02</v>
      </c>
      <c r="M37" s="231">
        <v>110.57</v>
      </c>
      <c r="N37" s="231">
        <v>95.28</v>
      </c>
      <c r="O37" s="231">
        <v>129.86000000000001</v>
      </c>
      <c r="P37" s="98">
        <f t="shared" si="2"/>
        <v>0.36293031066330816</v>
      </c>
      <c r="Q37" s="230">
        <f t="shared" si="3"/>
        <v>34.580000000000013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64.75</v>
      </c>
      <c r="L38" s="235">
        <v>72.41</v>
      </c>
      <c r="M38" s="235">
        <v>79.19</v>
      </c>
      <c r="N38" s="235">
        <v>85.57</v>
      </c>
      <c r="O38" s="235">
        <v>89.95</v>
      </c>
      <c r="P38" s="102">
        <f t="shared" si="2"/>
        <v>5.1186163375014804E-2</v>
      </c>
      <c r="Q38" s="234">
        <f t="shared" si="3"/>
        <v>4.3800000000000097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64.75</v>
      </c>
      <c r="L39" s="231">
        <v>72.41</v>
      </c>
      <c r="M39" s="231">
        <v>79.19</v>
      </c>
      <c r="N39" s="231">
        <v>85.57</v>
      </c>
      <c r="O39" s="231">
        <v>89.95</v>
      </c>
      <c r="P39" s="98">
        <f t="shared" si="2"/>
        <v>5.1186163375014804E-2</v>
      </c>
      <c r="Q39" s="230">
        <f t="shared" si="3"/>
        <v>4.3800000000000097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70.069999999999993</v>
      </c>
      <c r="L40" s="233">
        <v>84.89</v>
      </c>
      <c r="M40" s="233">
        <v>90.31</v>
      </c>
      <c r="N40" s="233">
        <v>99.5</v>
      </c>
      <c r="O40" s="233">
        <v>102.28</v>
      </c>
      <c r="P40" s="100">
        <f t="shared" si="2"/>
        <v>2.793969849246225E-2</v>
      </c>
      <c r="Q40" s="232">
        <f t="shared" si="3"/>
        <v>2.7800000000000011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55.58</v>
      </c>
      <c r="L41" s="233">
        <v>55.23</v>
      </c>
      <c r="M41" s="233">
        <v>64.12</v>
      </c>
      <c r="N41" s="233">
        <v>65.78</v>
      </c>
      <c r="O41" s="233">
        <v>63.7</v>
      </c>
      <c r="P41" s="100">
        <f t="shared" si="2"/>
        <v>-3.1620553359683723E-2</v>
      </c>
      <c r="Q41" s="232">
        <f t="shared" si="3"/>
        <v>-2.0799999999999983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91.16</v>
      </c>
      <c r="L42" s="235">
        <v>124.87</v>
      </c>
      <c r="M42" s="235">
        <v>136.29</v>
      </c>
      <c r="N42" s="235">
        <v>155.41999999999999</v>
      </c>
      <c r="O42" s="235">
        <v>139.79</v>
      </c>
      <c r="P42" s="102">
        <f t="shared" si="2"/>
        <v>-0.10056620769527724</v>
      </c>
      <c r="Q42" s="234">
        <f t="shared" si="3"/>
        <v>-15.629999999999995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94.44</v>
      </c>
      <c r="L43" s="231">
        <v>133.19999999999999</v>
      </c>
      <c r="M43" s="231">
        <v>145.19</v>
      </c>
      <c r="N43" s="231">
        <v>165.23</v>
      </c>
      <c r="O43" s="231">
        <v>147.04</v>
      </c>
      <c r="P43" s="98">
        <f t="shared" si="2"/>
        <v>-0.11008896689463177</v>
      </c>
      <c r="Q43" s="230">
        <f t="shared" si="3"/>
        <v>-18.189999999999998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100.45</v>
      </c>
      <c r="L44" s="233">
        <v>144.04</v>
      </c>
      <c r="M44" s="233">
        <v>154.22</v>
      </c>
      <c r="N44" s="233">
        <v>177.05</v>
      </c>
      <c r="O44" s="233">
        <v>155.34</v>
      </c>
      <c r="P44" s="100">
        <f t="shared" si="2"/>
        <v>-0.12262072860773798</v>
      </c>
      <c r="Q44" s="232">
        <f t="shared" si="3"/>
        <v>-21.710000000000008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73.38</v>
      </c>
      <c r="L45" s="233">
        <v>95.18</v>
      </c>
      <c r="M45" s="233">
        <v>109.8</v>
      </c>
      <c r="N45" s="233">
        <v>122.4</v>
      </c>
      <c r="O45" s="233">
        <v>114.58</v>
      </c>
      <c r="P45" s="100">
        <f t="shared" si="2"/>
        <v>-6.3888888888888995E-2</v>
      </c>
      <c r="Q45" s="232">
        <f t="shared" si="3"/>
        <v>-7.8200000000000074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72.89</v>
      </c>
      <c r="L46" s="231">
        <v>64.42</v>
      </c>
      <c r="M46" s="231">
        <v>74.31</v>
      </c>
      <c r="N46" s="231">
        <v>87.22</v>
      </c>
      <c r="O46" s="231">
        <v>96.83</v>
      </c>
      <c r="P46" s="98">
        <f t="shared" si="2"/>
        <v>0.11018115111213023</v>
      </c>
      <c r="Q46" s="230">
        <f t="shared" si="3"/>
        <v>9.61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73.63</v>
      </c>
      <c r="L47" s="235">
        <v>63.81</v>
      </c>
      <c r="M47" s="235">
        <v>67.17</v>
      </c>
      <c r="N47" s="235">
        <v>61.64</v>
      </c>
      <c r="O47" s="235">
        <v>66.2</v>
      </c>
      <c r="P47" s="102">
        <f t="shared" si="2"/>
        <v>7.3977936404931999E-2</v>
      </c>
      <c r="Q47" s="234">
        <f t="shared" si="3"/>
        <v>4.5600000000000023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74.260000000000005</v>
      </c>
      <c r="L48" s="231">
        <v>64.91</v>
      </c>
      <c r="M48" s="231">
        <v>65.89</v>
      </c>
      <c r="N48" s="231">
        <v>62.4</v>
      </c>
      <c r="O48" s="231">
        <v>67.19</v>
      </c>
      <c r="P48" s="98">
        <f t="shared" si="2"/>
        <v>7.6762820512820573E-2</v>
      </c>
      <c r="Q48" s="230">
        <f t="shared" si="3"/>
        <v>4.7899999999999991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79.22</v>
      </c>
      <c r="L49" s="233">
        <v>67.5</v>
      </c>
      <c r="M49" s="233">
        <v>67.81</v>
      </c>
      <c r="N49" s="233">
        <v>62.84</v>
      </c>
      <c r="O49" s="233">
        <v>67.72</v>
      </c>
      <c r="P49" s="100">
        <f t="shared" si="2"/>
        <v>7.7657542966263371E-2</v>
      </c>
      <c r="Q49" s="232">
        <f t="shared" si="3"/>
        <v>4.8799999999999955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58.69</v>
      </c>
      <c r="L50" s="233">
        <v>56.77</v>
      </c>
      <c r="M50" s="233">
        <v>58.81</v>
      </c>
      <c r="N50" s="233">
        <v>61.05</v>
      </c>
      <c r="O50" s="233">
        <v>65.53</v>
      </c>
      <c r="P50" s="100">
        <f t="shared" si="2"/>
        <v>7.3382473382473501E-2</v>
      </c>
      <c r="Q50" s="232">
        <f t="shared" si="3"/>
        <v>4.480000000000004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236.36</v>
      </c>
      <c r="L51" s="231">
        <v>175.7</v>
      </c>
      <c r="M51" s="231">
        <v>175.69</v>
      </c>
      <c r="N51" s="231">
        <v>55.47</v>
      </c>
      <c r="O51" s="231">
        <v>105.4</v>
      </c>
      <c r="P51" s="98">
        <f t="shared" si="2"/>
        <v>0.90012619433928265</v>
      </c>
      <c r="Q51" s="230">
        <f t="shared" si="3"/>
        <v>49.930000000000007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FB505-A998-4C83-8B36-1C03F1E5E93D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42.5</v>
      </c>
      <c r="L6" s="229">
        <v>79.03</v>
      </c>
      <c r="M6" s="229">
        <v>89.41</v>
      </c>
      <c r="N6" s="229">
        <v>98.16</v>
      </c>
      <c r="O6" s="229">
        <v>105.61</v>
      </c>
      <c r="P6" s="95">
        <f t="shared" ref="P6:P51" si="2">IFERROR(O6/N6-1,"-")</f>
        <v>7.5896495517522533E-2</v>
      </c>
      <c r="Q6" s="228">
        <f t="shared" ref="Q6:Q51" si="3">IFERROR(O6-N6,"-")</f>
        <v>7.4500000000000028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46.14</v>
      </c>
      <c r="L7" s="231">
        <v>86.24</v>
      </c>
      <c r="M7" s="231">
        <v>98.13</v>
      </c>
      <c r="N7" s="231">
        <v>106.64</v>
      </c>
      <c r="O7" s="231">
        <v>113.81</v>
      </c>
      <c r="P7" s="98">
        <f t="shared" si="2"/>
        <v>6.7235558889722435E-2</v>
      </c>
      <c r="Q7" s="230">
        <f t="shared" si="3"/>
        <v>7.1700000000000017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51.14</v>
      </c>
      <c r="L8" s="233">
        <v>94.98</v>
      </c>
      <c r="M8" s="233">
        <v>106.91</v>
      </c>
      <c r="N8" s="233">
        <v>115.82</v>
      </c>
      <c r="O8" s="233">
        <v>123.1</v>
      </c>
      <c r="P8" s="100">
        <f t="shared" si="2"/>
        <v>6.2856156104299732E-2</v>
      </c>
      <c r="Q8" s="232">
        <f t="shared" si="3"/>
        <v>7.2800000000000011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20.7</v>
      </c>
      <c r="L9" s="233">
        <v>45.03</v>
      </c>
      <c r="M9" s="233">
        <v>52.45</v>
      </c>
      <c r="N9" s="233">
        <v>58.76</v>
      </c>
      <c r="O9" s="233">
        <v>64.95</v>
      </c>
      <c r="P9" s="100">
        <f t="shared" si="2"/>
        <v>0.10534377127297501</v>
      </c>
      <c r="Q9" s="232">
        <f t="shared" si="3"/>
        <v>6.1900000000000048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29.68</v>
      </c>
      <c r="L10" s="231">
        <v>53.72</v>
      </c>
      <c r="M10" s="231">
        <v>60.63</v>
      </c>
      <c r="N10" s="231">
        <v>68.23</v>
      </c>
      <c r="O10" s="231">
        <v>78.430000000000007</v>
      </c>
      <c r="P10" s="98">
        <f t="shared" si="2"/>
        <v>0.14949435732082672</v>
      </c>
      <c r="Q10" s="230">
        <f t="shared" si="3"/>
        <v>10.200000000000003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60.54</v>
      </c>
      <c r="L11" s="235">
        <v>106.97</v>
      </c>
      <c r="M11" s="235">
        <v>115.29</v>
      </c>
      <c r="N11" s="235">
        <v>120.9</v>
      </c>
      <c r="O11" s="235">
        <v>124.88</v>
      </c>
      <c r="P11" s="102">
        <f t="shared" si="2"/>
        <v>3.2919768403639305E-2</v>
      </c>
      <c r="Q11" s="234">
        <f t="shared" si="3"/>
        <v>3.9799999999999898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65.010000000000005</v>
      </c>
      <c r="L12" s="231">
        <v>115.97</v>
      </c>
      <c r="M12" s="231">
        <v>125.57</v>
      </c>
      <c r="N12" s="231">
        <v>133.05000000000001</v>
      </c>
      <c r="O12" s="231">
        <v>137.78</v>
      </c>
      <c r="P12" s="98">
        <f t="shared" si="2"/>
        <v>3.5550544907929194E-2</v>
      </c>
      <c r="Q12" s="230">
        <f t="shared" si="3"/>
        <v>4.7299999999999898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69.400000000000006</v>
      </c>
      <c r="L13" s="233">
        <v>125.19</v>
      </c>
      <c r="M13" s="233">
        <v>135.37</v>
      </c>
      <c r="N13" s="233">
        <v>142.44</v>
      </c>
      <c r="O13" s="233">
        <v>147.38</v>
      </c>
      <c r="P13" s="100">
        <f t="shared" si="2"/>
        <v>3.4681269306374496E-2</v>
      </c>
      <c r="Q13" s="232">
        <f t="shared" si="3"/>
        <v>4.9399999999999977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27.82</v>
      </c>
      <c r="L14" s="233">
        <v>47.24</v>
      </c>
      <c r="M14" s="233">
        <v>44.93</v>
      </c>
      <c r="N14" s="233">
        <v>45.56</v>
      </c>
      <c r="O14" s="233">
        <v>56.6</v>
      </c>
      <c r="P14" s="100">
        <f t="shared" si="2"/>
        <v>0.24231782265144863</v>
      </c>
      <c r="Q14" s="232">
        <f t="shared" si="3"/>
        <v>11.04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34.729999999999997</v>
      </c>
      <c r="L15" s="231">
        <v>62.32</v>
      </c>
      <c r="M15" s="231">
        <v>69.98</v>
      </c>
      <c r="N15" s="231">
        <v>69.77</v>
      </c>
      <c r="O15" s="231">
        <v>75.510000000000005</v>
      </c>
      <c r="P15" s="98">
        <f t="shared" si="2"/>
        <v>8.2270316755052475E-2</v>
      </c>
      <c r="Q15" s="230">
        <f t="shared" si="3"/>
        <v>5.7400000000000091</v>
      </c>
    </row>
    <row r="16" spans="2:17" x14ac:dyDescent="0.25">
      <c r="B16" s="93" t="s">
        <v>53</v>
      </c>
      <c r="C16" s="234">
        <v>43.26</v>
      </c>
      <c r="D16" s="234">
        <v>33.54</v>
      </c>
      <c r="E16" s="234">
        <v>37.840000000000003</v>
      </c>
      <c r="F16" s="234">
        <v>53.16</v>
      </c>
      <c r="G16" s="234">
        <v>62.05</v>
      </c>
      <c r="H16" s="234">
        <v>69.75</v>
      </c>
      <c r="I16" s="102">
        <f t="shared" si="0"/>
        <v>0.12409347300564066</v>
      </c>
      <c r="J16" s="234">
        <f t="shared" si="1"/>
        <v>7.7000000000000028</v>
      </c>
      <c r="K16" s="235">
        <v>31.75</v>
      </c>
      <c r="L16" s="235">
        <v>45.96</v>
      </c>
      <c r="M16" s="235">
        <v>49.48</v>
      </c>
      <c r="N16" s="235">
        <v>50.51</v>
      </c>
      <c r="O16" s="235">
        <v>60.61</v>
      </c>
      <c r="P16" s="102">
        <f t="shared" si="2"/>
        <v>0.19996040388041969</v>
      </c>
      <c r="Q16" s="234">
        <f t="shared" si="3"/>
        <v>10.100000000000001</v>
      </c>
    </row>
    <row r="17" spans="2:17" x14ac:dyDescent="0.25">
      <c r="B17" s="96" t="s">
        <v>62</v>
      </c>
      <c r="C17" s="230">
        <v>43.26</v>
      </c>
      <c r="D17" s="230">
        <v>33.54</v>
      </c>
      <c r="E17" s="230">
        <v>37.840000000000003</v>
      </c>
      <c r="F17" s="230">
        <v>53.16</v>
      </c>
      <c r="G17" s="230">
        <v>62.05</v>
      </c>
      <c r="H17" s="230">
        <v>69.75</v>
      </c>
      <c r="I17" s="98">
        <f t="shared" si="0"/>
        <v>0.12409347300564066</v>
      </c>
      <c r="J17" s="230">
        <f t="shared" si="1"/>
        <v>7.7000000000000028</v>
      </c>
      <c r="K17" s="231">
        <v>31.75</v>
      </c>
      <c r="L17" s="231">
        <v>45.96</v>
      </c>
      <c r="M17" s="231">
        <v>49.48</v>
      </c>
      <c r="N17" s="231">
        <v>50.51</v>
      </c>
      <c r="O17" s="231">
        <v>60.61</v>
      </c>
      <c r="P17" s="98">
        <f t="shared" si="2"/>
        <v>0.19996040388041969</v>
      </c>
      <c r="Q17" s="230">
        <f t="shared" si="3"/>
        <v>10.100000000000001</v>
      </c>
    </row>
    <row r="18" spans="2:17" x14ac:dyDescent="0.25">
      <c r="B18" s="99" t="s">
        <v>63</v>
      </c>
      <c r="C18" s="232">
        <v>56.68</v>
      </c>
      <c r="D18" s="232">
        <v>39.090000000000003</v>
      </c>
      <c r="E18" s="232">
        <v>40.1</v>
      </c>
      <c r="F18" s="232">
        <v>62.85</v>
      </c>
      <c r="G18" s="232">
        <v>73.61</v>
      </c>
      <c r="H18" s="232">
        <v>84.16</v>
      </c>
      <c r="I18" s="100">
        <f t="shared" si="0"/>
        <v>0.14332291808178232</v>
      </c>
      <c r="J18" s="232">
        <f t="shared" si="1"/>
        <v>10.549999999999997</v>
      </c>
      <c r="K18" s="233">
        <v>33.28</v>
      </c>
      <c r="L18" s="233">
        <v>52.97</v>
      </c>
      <c r="M18" s="233">
        <v>55.39</v>
      </c>
      <c r="N18" s="233">
        <v>61.34</v>
      </c>
      <c r="O18" s="233">
        <v>72.540000000000006</v>
      </c>
      <c r="P18" s="100">
        <f t="shared" si="2"/>
        <v>0.18258884903814798</v>
      </c>
      <c r="Q18" s="232">
        <f t="shared" si="3"/>
        <v>11.200000000000003</v>
      </c>
    </row>
    <row r="19" spans="2:17" x14ac:dyDescent="0.25">
      <c r="B19" s="99" t="s">
        <v>64</v>
      </c>
      <c r="C19" s="232">
        <v>31.7</v>
      </c>
      <c r="D19" s="232">
        <v>27.82</v>
      </c>
      <c r="E19" s="232">
        <v>34.1</v>
      </c>
      <c r="F19" s="232">
        <v>40.229999999999997</v>
      </c>
      <c r="G19" s="232">
        <v>47.48</v>
      </c>
      <c r="H19" s="232">
        <v>49.35</v>
      </c>
      <c r="I19" s="100">
        <f t="shared" si="0"/>
        <v>3.9385004212300068E-2</v>
      </c>
      <c r="J19" s="232">
        <f t="shared" si="1"/>
        <v>1.8700000000000045</v>
      </c>
      <c r="K19" s="233">
        <v>28.88</v>
      </c>
      <c r="L19" s="233">
        <v>35.9</v>
      </c>
      <c r="M19" s="233">
        <v>41.12</v>
      </c>
      <c r="N19" s="233">
        <v>36.619999999999997</v>
      </c>
      <c r="O19" s="233">
        <v>38.79</v>
      </c>
      <c r="P19" s="100">
        <f t="shared" si="2"/>
        <v>5.9257236482796349E-2</v>
      </c>
      <c r="Q19" s="232">
        <f t="shared" si="3"/>
        <v>2.1700000000000017</v>
      </c>
    </row>
    <row r="20" spans="2:17" x14ac:dyDescent="0.25">
      <c r="B20" s="96" t="s">
        <v>65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233</v>
      </c>
      <c r="L20" s="231" t="s">
        <v>233</v>
      </c>
      <c r="M20" s="231" t="s">
        <v>233</v>
      </c>
      <c r="N20" s="231" t="s">
        <v>233</v>
      </c>
      <c r="O20" s="231" t="s">
        <v>233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32.93</v>
      </c>
      <c r="L21" s="235">
        <v>44.17</v>
      </c>
      <c r="M21" s="235">
        <v>43.02</v>
      </c>
      <c r="N21" s="235">
        <v>48.91</v>
      </c>
      <c r="O21" s="235">
        <v>59.31</v>
      </c>
      <c r="P21" s="102">
        <f t="shared" si="2"/>
        <v>0.21263545287262331</v>
      </c>
      <c r="Q21" s="234">
        <f t="shared" si="3"/>
        <v>10.400000000000006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32.93</v>
      </c>
      <c r="L22" s="231">
        <v>44.17</v>
      </c>
      <c r="M22" s="231">
        <v>43.04</v>
      </c>
      <c r="N22" s="231">
        <v>48.85</v>
      </c>
      <c r="O22" s="231">
        <v>59.54</v>
      </c>
      <c r="P22" s="98">
        <f t="shared" si="2"/>
        <v>0.21883316274309106</v>
      </c>
      <c r="Q22" s="230">
        <f t="shared" si="3"/>
        <v>10.689999999999998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5.81</v>
      </c>
      <c r="L24" s="235">
        <v>64.5</v>
      </c>
      <c r="M24" s="235">
        <v>104.39</v>
      </c>
      <c r="N24" s="235">
        <v>129.34</v>
      </c>
      <c r="O24" s="235">
        <v>146.66</v>
      </c>
      <c r="P24" s="102">
        <f t="shared" si="2"/>
        <v>0.13391062316375435</v>
      </c>
      <c r="Q24" s="234">
        <f t="shared" si="3"/>
        <v>17.319999999999993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2.21</v>
      </c>
      <c r="L25" s="231">
        <v>61.94</v>
      </c>
      <c r="M25" s="231">
        <v>103.31</v>
      </c>
      <c r="N25" s="231">
        <v>129.34</v>
      </c>
      <c r="O25" s="231">
        <v>148.37</v>
      </c>
      <c r="P25" s="98">
        <f t="shared" si="2"/>
        <v>0.147131591155095</v>
      </c>
      <c r="Q25" s="230">
        <f t="shared" si="3"/>
        <v>19.03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2.21</v>
      </c>
      <c r="L26" s="233">
        <v>0</v>
      </c>
      <c r="M26" s="233">
        <v>103.31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24.92</v>
      </c>
      <c r="L28" s="235">
        <v>42.68</v>
      </c>
      <c r="M28" s="235">
        <v>50.92</v>
      </c>
      <c r="N28" s="235">
        <v>58.42</v>
      </c>
      <c r="O28" s="235">
        <v>68.33</v>
      </c>
      <c r="P28" s="102">
        <f t="shared" si="2"/>
        <v>0.16963368709346116</v>
      </c>
      <c r="Q28" s="234">
        <f t="shared" si="3"/>
        <v>9.9099999999999966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24.94</v>
      </c>
      <c r="L29" s="231">
        <v>46</v>
      </c>
      <c r="M29" s="231">
        <v>55.3</v>
      </c>
      <c r="N29" s="231">
        <v>62.82</v>
      </c>
      <c r="O29" s="231">
        <v>73.66</v>
      </c>
      <c r="P29" s="98">
        <f t="shared" si="2"/>
        <v>0.17255651066539324</v>
      </c>
      <c r="Q29" s="230">
        <f t="shared" si="3"/>
        <v>10.839999999999996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25.31</v>
      </c>
      <c r="L30" s="233">
        <v>48.68</v>
      </c>
      <c r="M30" s="233">
        <v>59.01</v>
      </c>
      <c r="N30" s="233">
        <v>66.2</v>
      </c>
      <c r="O30" s="233">
        <v>77.62</v>
      </c>
      <c r="P30" s="100">
        <f t="shared" si="2"/>
        <v>0.17250755287009056</v>
      </c>
      <c r="Q30" s="232">
        <f t="shared" si="3"/>
        <v>11.420000000000002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22.36</v>
      </c>
      <c r="L31" s="233">
        <v>27.95</v>
      </c>
      <c r="M31" s="233">
        <v>31.79</v>
      </c>
      <c r="N31" s="233">
        <v>40.11</v>
      </c>
      <c r="O31" s="233">
        <v>48.22</v>
      </c>
      <c r="P31" s="100">
        <f t="shared" si="2"/>
        <v>0.20219396659187239</v>
      </c>
      <c r="Q31" s="232">
        <f t="shared" si="3"/>
        <v>8.11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24.84</v>
      </c>
      <c r="L32" s="231">
        <v>29.75</v>
      </c>
      <c r="M32" s="231">
        <v>33.11</v>
      </c>
      <c r="N32" s="231">
        <v>39.65</v>
      </c>
      <c r="O32" s="231">
        <v>45.91</v>
      </c>
      <c r="P32" s="98">
        <f t="shared" si="2"/>
        <v>0.15788146279949555</v>
      </c>
      <c r="Q32" s="230">
        <f t="shared" si="3"/>
        <v>6.259999999999998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37.950000000000003</v>
      </c>
      <c r="L33" s="235">
        <v>51.12</v>
      </c>
      <c r="M33" s="235">
        <v>44.64</v>
      </c>
      <c r="N33" s="235">
        <v>46.43</v>
      </c>
      <c r="O33" s="235">
        <v>56.18</v>
      </c>
      <c r="P33" s="102">
        <f t="shared" si="2"/>
        <v>0.20999353866034887</v>
      </c>
      <c r="Q33" s="234">
        <f t="shared" si="3"/>
        <v>9.75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37.950000000000003</v>
      </c>
      <c r="L34" s="231">
        <v>51.12</v>
      </c>
      <c r="M34" s="231">
        <v>44.64</v>
      </c>
      <c r="N34" s="231">
        <v>46.43</v>
      </c>
      <c r="O34" s="231">
        <v>56.18</v>
      </c>
      <c r="P34" s="98">
        <f t="shared" si="2"/>
        <v>0.20999353866034887</v>
      </c>
      <c r="Q34" s="230">
        <f t="shared" si="3"/>
        <v>9.75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92.57</v>
      </c>
      <c r="L35" s="235">
        <v>83.02</v>
      </c>
      <c r="M35" s="235">
        <v>119.31</v>
      </c>
      <c r="N35" s="235">
        <v>136.03</v>
      </c>
      <c r="O35" s="235">
        <v>178.29</v>
      </c>
      <c r="P35" s="102">
        <f t="shared" si="2"/>
        <v>0.31066676468426069</v>
      </c>
      <c r="Q35" s="234">
        <f t="shared" si="3"/>
        <v>42.259999999999991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96.79</v>
      </c>
      <c r="L36" s="231">
        <v>87.98</v>
      </c>
      <c r="M36" s="231">
        <v>123.73</v>
      </c>
      <c r="N36" s="231">
        <v>145.38</v>
      </c>
      <c r="O36" s="231">
        <v>189.9</v>
      </c>
      <c r="P36" s="98">
        <f t="shared" si="2"/>
        <v>0.30623194387123398</v>
      </c>
      <c r="Q36" s="230">
        <f t="shared" si="3"/>
        <v>44.52000000000001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27.5</v>
      </c>
      <c r="L37" s="231">
        <v>54.56</v>
      </c>
      <c r="M37" s="231">
        <v>94.08</v>
      </c>
      <c r="N37" s="231">
        <v>83.21</v>
      </c>
      <c r="O37" s="231">
        <v>117.29</v>
      </c>
      <c r="P37" s="98">
        <f t="shared" si="2"/>
        <v>0.40956615791371243</v>
      </c>
      <c r="Q37" s="230">
        <f t="shared" si="3"/>
        <v>34.080000000000013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31.75</v>
      </c>
      <c r="L38" s="235">
        <v>45.96</v>
      </c>
      <c r="M38" s="235">
        <v>49.48</v>
      </c>
      <c r="N38" s="235">
        <v>50.51</v>
      </c>
      <c r="O38" s="235">
        <v>60.61</v>
      </c>
      <c r="P38" s="102">
        <f t="shared" si="2"/>
        <v>0.19996040388041969</v>
      </c>
      <c r="Q38" s="234">
        <f t="shared" si="3"/>
        <v>10.100000000000001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31.75</v>
      </c>
      <c r="L39" s="231">
        <v>45.96</v>
      </c>
      <c r="M39" s="231">
        <v>49.48</v>
      </c>
      <c r="N39" s="231">
        <v>50.51</v>
      </c>
      <c r="O39" s="231">
        <v>60.61</v>
      </c>
      <c r="P39" s="98">
        <f t="shared" si="2"/>
        <v>0.19996040388041969</v>
      </c>
      <c r="Q39" s="230">
        <f t="shared" si="3"/>
        <v>10.100000000000001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33.28</v>
      </c>
      <c r="L40" s="233">
        <v>52.97</v>
      </c>
      <c r="M40" s="233">
        <v>55.39</v>
      </c>
      <c r="N40" s="233">
        <v>61.34</v>
      </c>
      <c r="O40" s="233">
        <v>72.540000000000006</v>
      </c>
      <c r="P40" s="100">
        <f t="shared" si="2"/>
        <v>0.18258884903814798</v>
      </c>
      <c r="Q40" s="232">
        <f t="shared" si="3"/>
        <v>11.200000000000003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28.88</v>
      </c>
      <c r="L41" s="233">
        <v>35.9</v>
      </c>
      <c r="M41" s="233">
        <v>41.12</v>
      </c>
      <c r="N41" s="233">
        <v>36.619999999999997</v>
      </c>
      <c r="O41" s="233">
        <v>38.79</v>
      </c>
      <c r="P41" s="100">
        <f t="shared" si="2"/>
        <v>5.9257236482796349E-2</v>
      </c>
      <c r="Q41" s="232">
        <f t="shared" si="3"/>
        <v>2.1700000000000017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40.869999999999997</v>
      </c>
      <c r="L42" s="235">
        <v>101.08</v>
      </c>
      <c r="M42" s="235">
        <v>114.36</v>
      </c>
      <c r="N42" s="235">
        <v>131.32</v>
      </c>
      <c r="O42" s="235">
        <v>117.76</v>
      </c>
      <c r="P42" s="102">
        <f t="shared" si="2"/>
        <v>-0.10325921413341443</v>
      </c>
      <c r="Q42" s="234">
        <f t="shared" si="3"/>
        <v>-13.559999999999988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46.2</v>
      </c>
      <c r="L43" s="231">
        <v>112.95</v>
      </c>
      <c r="M43" s="231">
        <v>126.96</v>
      </c>
      <c r="N43" s="231">
        <v>145.46</v>
      </c>
      <c r="O43" s="231">
        <v>127.18</v>
      </c>
      <c r="P43" s="98">
        <f t="shared" si="2"/>
        <v>-0.12567028736422381</v>
      </c>
      <c r="Q43" s="230">
        <f t="shared" si="3"/>
        <v>-18.28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54.28</v>
      </c>
      <c r="L44" s="233">
        <v>118.45</v>
      </c>
      <c r="M44" s="233">
        <v>133.87</v>
      </c>
      <c r="N44" s="233">
        <v>152.19999999999999</v>
      </c>
      <c r="O44" s="233">
        <v>133.35</v>
      </c>
      <c r="P44" s="100">
        <f t="shared" si="2"/>
        <v>-0.12385019710906697</v>
      </c>
      <c r="Q44" s="232">
        <f t="shared" si="3"/>
        <v>-18.849999999999994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26.96</v>
      </c>
      <c r="L45" s="233">
        <v>90.59</v>
      </c>
      <c r="M45" s="233">
        <v>98.86</v>
      </c>
      <c r="N45" s="233">
        <v>118.06</v>
      </c>
      <c r="O45" s="233">
        <v>102.09</v>
      </c>
      <c r="P45" s="100">
        <f t="shared" si="2"/>
        <v>-0.13527020159241065</v>
      </c>
      <c r="Q45" s="232">
        <f t="shared" si="3"/>
        <v>-15.969999999999999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22.3</v>
      </c>
      <c r="L46" s="231">
        <v>39.25</v>
      </c>
      <c r="M46" s="231">
        <v>48.64</v>
      </c>
      <c r="N46" s="231">
        <v>57.59</v>
      </c>
      <c r="O46" s="231">
        <v>70.67</v>
      </c>
      <c r="P46" s="98">
        <f t="shared" si="2"/>
        <v>0.22712276436881407</v>
      </c>
      <c r="Q46" s="230">
        <f t="shared" si="3"/>
        <v>13.079999999999998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23.33</v>
      </c>
      <c r="L47" s="235">
        <v>36.11</v>
      </c>
      <c r="M47" s="235">
        <v>43.74</v>
      </c>
      <c r="N47" s="235">
        <v>39.58</v>
      </c>
      <c r="O47" s="235">
        <v>41.85</v>
      </c>
      <c r="P47" s="102">
        <f t="shared" si="2"/>
        <v>5.7352198079838379E-2</v>
      </c>
      <c r="Q47" s="234">
        <f t="shared" si="3"/>
        <v>2.2700000000000031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23.3</v>
      </c>
      <c r="L48" s="231">
        <v>36.25</v>
      </c>
      <c r="M48" s="231">
        <v>43.06</v>
      </c>
      <c r="N48" s="231">
        <v>40.200000000000003</v>
      </c>
      <c r="O48" s="231">
        <v>42.06</v>
      </c>
      <c r="P48" s="98">
        <f t="shared" si="2"/>
        <v>4.6268656716417889E-2</v>
      </c>
      <c r="Q48" s="230">
        <f t="shared" si="3"/>
        <v>1.8599999999999994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24.64</v>
      </c>
      <c r="L49" s="233">
        <v>40.590000000000003</v>
      </c>
      <c r="M49" s="233">
        <v>46.48</v>
      </c>
      <c r="N49" s="233">
        <v>41.67</v>
      </c>
      <c r="O49" s="233">
        <v>44.29</v>
      </c>
      <c r="P49" s="100">
        <f t="shared" si="2"/>
        <v>6.2874970002399833E-2</v>
      </c>
      <c r="Q49" s="232">
        <f t="shared" si="3"/>
        <v>2.6199999999999974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18.95</v>
      </c>
      <c r="L50" s="233">
        <v>25.88</v>
      </c>
      <c r="M50" s="233">
        <v>32.79</v>
      </c>
      <c r="N50" s="233">
        <v>36.159999999999997</v>
      </c>
      <c r="O50" s="233">
        <v>36.18</v>
      </c>
      <c r="P50" s="100">
        <f t="shared" si="2"/>
        <v>5.5309734513286912E-4</v>
      </c>
      <c r="Q50" s="232">
        <f t="shared" si="3"/>
        <v>2.0000000000003126E-2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38.17</v>
      </c>
      <c r="L51" s="231">
        <v>75.7</v>
      </c>
      <c r="M51" s="231">
        <v>83.94</v>
      </c>
      <c r="N51" s="231">
        <v>34.659999999999997</v>
      </c>
      <c r="O51" s="231">
        <v>86.08</v>
      </c>
      <c r="P51" s="98">
        <f t="shared" si="2"/>
        <v>1.4835545297172534</v>
      </c>
      <c r="Q51" s="230">
        <f t="shared" si="3"/>
        <v>51.42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8F472-2C84-4BD8-BFAE-4BFE45BCF2F7}">
  <sheetPr>
    <tabColor theme="4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176EC-4F71-4619-945B-298E7176F0EE}">
  <sheetPr>
    <tabColor theme="4" tint="0.39997558519241921"/>
  </sheetPr>
  <dimension ref="A1:AE131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265</v>
      </c>
      <c r="D5" s="174" t="s">
        <v>266</v>
      </c>
      <c r="E5" s="174" t="s">
        <v>267</v>
      </c>
      <c r="F5" s="174" t="s">
        <v>268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269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270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177</v>
      </c>
      <c r="C6" s="238">
        <v>52853</v>
      </c>
      <c r="D6" s="238">
        <v>73201</v>
      </c>
      <c r="E6" s="238">
        <v>122504</v>
      </c>
      <c r="F6" s="238">
        <v>143386</v>
      </c>
      <c r="G6" s="239">
        <f t="shared" ref="G6:G11" si="0">F6/E6-1</f>
        <v>0.17045974009011955</v>
      </c>
      <c r="H6" s="238">
        <f t="shared" ref="H6:H11" si="1">F6-E6</f>
        <v>20882</v>
      </c>
      <c r="I6" s="239"/>
      <c r="J6" s="238">
        <v>147042</v>
      </c>
      <c r="K6" s="239">
        <f t="shared" ref="K6:K11" si="2">J6/F6-1</f>
        <v>2.5497607855718085E-2</v>
      </c>
      <c r="L6" s="238">
        <f t="shared" ref="L6:L11" si="3">J6-F6</f>
        <v>3656</v>
      </c>
      <c r="M6" s="239"/>
      <c r="N6" s="238">
        <v>164634</v>
      </c>
      <c r="O6" s="239">
        <f t="shared" ref="O6:O11" si="4">N6/J6-1</f>
        <v>0.11963928673440249</v>
      </c>
      <c r="P6" s="238">
        <f t="shared" ref="P6:P11" si="5">N6-J6</f>
        <v>17592</v>
      </c>
      <c r="Q6" s="239">
        <f>N6/C6-1</f>
        <v>2.1149414413562142</v>
      </c>
      <c r="R6" s="238">
        <f>N6-C6</f>
        <v>111781</v>
      </c>
      <c r="S6" s="239"/>
      <c r="T6" s="239"/>
      <c r="V6" s="29"/>
      <c r="AE6" s="1"/>
    </row>
    <row r="7" spans="1:31" ht="18.75" x14ac:dyDescent="0.3">
      <c r="A7" s="4"/>
      <c r="B7" s="237" t="s">
        <v>178</v>
      </c>
      <c r="C7" s="238">
        <v>26940</v>
      </c>
      <c r="D7" s="238">
        <v>48582</v>
      </c>
      <c r="E7" s="238">
        <v>75501</v>
      </c>
      <c r="F7" s="238">
        <v>88192</v>
      </c>
      <c r="G7" s="239">
        <f t="shared" si="0"/>
        <v>0.16809048886769706</v>
      </c>
      <c r="H7" s="238">
        <f t="shared" si="1"/>
        <v>12691</v>
      </c>
      <c r="I7" s="239">
        <f>F7/$F$7</f>
        <v>1</v>
      </c>
      <c r="J7" s="238">
        <v>92234</v>
      </c>
      <c r="K7" s="239">
        <f t="shared" si="2"/>
        <v>4.5831821480406321E-2</v>
      </c>
      <c r="L7" s="238">
        <f t="shared" si="3"/>
        <v>4042</v>
      </c>
      <c r="M7" s="239">
        <f>J7/$J$7</f>
        <v>1</v>
      </c>
      <c r="N7" s="238">
        <v>105634</v>
      </c>
      <c r="O7" s="239">
        <f t="shared" si="4"/>
        <v>0.14528265064943513</v>
      </c>
      <c r="P7" s="238">
        <f t="shared" si="5"/>
        <v>13400</v>
      </c>
      <c r="Q7" s="239">
        <f t="shared" ref="Q7:Q11" si="6">N7/C7-1</f>
        <v>2.9210838901262064</v>
      </c>
      <c r="R7" s="238">
        <f t="shared" ref="R7:R11" si="7">N7-C7</f>
        <v>78694</v>
      </c>
      <c r="S7" s="239">
        <f>N7/$N$7</f>
        <v>1</v>
      </c>
      <c r="T7" s="239">
        <f>N7/$N$6</f>
        <v>0.64162931107790611</v>
      </c>
      <c r="V7" s="29"/>
      <c r="W7" s="81"/>
      <c r="AE7" s="1" t="s">
        <v>179</v>
      </c>
    </row>
    <row r="8" spans="1:31" ht="15.75" x14ac:dyDescent="0.25">
      <c r="A8" s="4"/>
      <c r="B8" s="240" t="s">
        <v>102</v>
      </c>
      <c r="C8" s="241">
        <v>13225</v>
      </c>
      <c r="D8" s="241">
        <v>23118</v>
      </c>
      <c r="E8" s="241">
        <v>36702</v>
      </c>
      <c r="F8" s="241">
        <v>48144</v>
      </c>
      <c r="G8" s="242">
        <f t="shared" si="0"/>
        <v>0.31175412784044476</v>
      </c>
      <c r="H8" s="241">
        <f t="shared" si="1"/>
        <v>11442</v>
      </c>
      <c r="I8" s="242">
        <f>F8/$F$7</f>
        <v>0.54589985486211901</v>
      </c>
      <c r="J8" s="241">
        <v>48247</v>
      </c>
      <c r="K8" s="242">
        <f t="shared" si="2"/>
        <v>2.1394150880691409E-3</v>
      </c>
      <c r="L8" s="241">
        <f t="shared" si="3"/>
        <v>103</v>
      </c>
      <c r="M8" s="242">
        <f>J8/$J$7</f>
        <v>0.52309343625994753</v>
      </c>
      <c r="N8" s="241">
        <v>50408</v>
      </c>
      <c r="O8" s="242">
        <f t="shared" si="4"/>
        <v>4.4790349659046269E-2</v>
      </c>
      <c r="P8" s="241">
        <f t="shared" si="5"/>
        <v>2161</v>
      </c>
      <c r="Q8" s="242">
        <f t="shared" si="6"/>
        <v>2.811568998109641</v>
      </c>
      <c r="R8" s="241">
        <f t="shared" si="7"/>
        <v>37183</v>
      </c>
      <c r="S8" s="242">
        <f>N8/$N$7</f>
        <v>0.47719484256962719</v>
      </c>
      <c r="T8" s="242">
        <f>N8/$N$6</f>
        <v>0.30618219808787978</v>
      </c>
      <c r="V8" s="29"/>
      <c r="W8" s="81"/>
      <c r="AE8" s="1" t="s">
        <v>180</v>
      </c>
    </row>
    <row r="9" spans="1:31" s="4" customFormat="1" x14ac:dyDescent="0.25">
      <c r="B9" s="243" t="s">
        <v>105</v>
      </c>
      <c r="C9" s="244">
        <v>13715</v>
      </c>
      <c r="D9" s="244">
        <v>25464</v>
      </c>
      <c r="E9" s="244">
        <v>38799</v>
      </c>
      <c r="F9" s="244">
        <v>40048</v>
      </c>
      <c r="G9" s="245">
        <f t="shared" si="0"/>
        <v>3.2191551328642598E-2</v>
      </c>
      <c r="H9" s="246">
        <f t="shared" si="1"/>
        <v>1249</v>
      </c>
      <c r="I9" s="247">
        <f>F9/$F$7</f>
        <v>0.45410014513788099</v>
      </c>
      <c r="J9" s="244">
        <v>43987</v>
      </c>
      <c r="K9" s="245">
        <f t="shared" si="2"/>
        <v>9.8356971634039114E-2</v>
      </c>
      <c r="L9" s="246">
        <f t="shared" si="3"/>
        <v>3939</v>
      </c>
      <c r="M9" s="247">
        <f>J9/$J$7</f>
        <v>0.47690656374005247</v>
      </c>
      <c r="N9" s="244">
        <v>55226</v>
      </c>
      <c r="O9" s="245">
        <f t="shared" si="4"/>
        <v>0.2555073089776525</v>
      </c>
      <c r="P9" s="246">
        <f t="shared" si="5"/>
        <v>11239</v>
      </c>
      <c r="Q9" s="245">
        <f t="shared" si="6"/>
        <v>3.0266861100984324</v>
      </c>
      <c r="R9" s="246">
        <f t="shared" si="7"/>
        <v>41511</v>
      </c>
      <c r="S9" s="247">
        <f>N9/$N$7</f>
        <v>0.52280515743037281</v>
      </c>
      <c r="T9" s="247">
        <f>N9/$N$6</f>
        <v>0.33544711299002639</v>
      </c>
      <c r="V9" s="29"/>
      <c r="W9" s="81"/>
      <c r="AE9" s="1" t="s">
        <v>181</v>
      </c>
    </row>
    <row r="10" spans="1:31" s="4" customFormat="1" x14ac:dyDescent="0.25">
      <c r="B10" s="248" t="s">
        <v>182</v>
      </c>
      <c r="C10" s="29">
        <v>2110</v>
      </c>
      <c r="D10" s="29">
        <v>3999</v>
      </c>
      <c r="E10" s="29">
        <v>5029</v>
      </c>
      <c r="F10" s="29">
        <v>13093</v>
      </c>
      <c r="G10" s="22">
        <f t="shared" si="0"/>
        <v>1.6034997017299664</v>
      </c>
      <c r="H10" s="20">
        <f t="shared" si="1"/>
        <v>8064</v>
      </c>
      <c r="I10" s="31">
        <f>F10/$F$7</f>
        <v>0.14846017779390422</v>
      </c>
      <c r="J10" s="29">
        <v>12227</v>
      </c>
      <c r="K10" s="22">
        <f t="shared" si="2"/>
        <v>-6.6142213396471417E-2</v>
      </c>
      <c r="L10" s="20">
        <f t="shared" si="3"/>
        <v>-866</v>
      </c>
      <c r="M10" s="31">
        <f>J10/$J$7</f>
        <v>0.13256499772318234</v>
      </c>
      <c r="N10" s="29">
        <v>22696</v>
      </c>
      <c r="O10" s="22">
        <f t="shared" si="4"/>
        <v>0.85621984133475104</v>
      </c>
      <c r="P10" s="20">
        <f t="shared" si="5"/>
        <v>10469</v>
      </c>
      <c r="Q10" s="22">
        <f t="shared" si="6"/>
        <v>9.7563981042654024</v>
      </c>
      <c r="R10" s="20">
        <f t="shared" si="7"/>
        <v>20586</v>
      </c>
      <c r="S10" s="31">
        <f>N10/$N$7</f>
        <v>0.21485506560387754</v>
      </c>
      <c r="T10" s="31">
        <f>N10/$N$6</f>
        <v>0.13785730772501428</v>
      </c>
      <c r="V10" s="29"/>
      <c r="W10" s="81"/>
      <c r="AE10" s="1" t="s">
        <v>183</v>
      </c>
    </row>
    <row r="11" spans="1:31" s="4" customFormat="1" x14ac:dyDescent="0.25">
      <c r="B11" s="248" t="s">
        <v>184</v>
      </c>
      <c r="C11" s="29">
        <f>C9-C10</f>
        <v>11605</v>
      </c>
      <c r="D11" s="29">
        <f>D9-D10</f>
        <v>21465</v>
      </c>
      <c r="E11" s="29">
        <f>E9-E10</f>
        <v>33770</v>
      </c>
      <c r="F11" s="29">
        <f>F9-F10</f>
        <v>26955</v>
      </c>
      <c r="G11" s="22">
        <f t="shared" si="0"/>
        <v>-0.20180633698549011</v>
      </c>
      <c r="H11" s="20">
        <f t="shared" si="1"/>
        <v>-6815</v>
      </c>
      <c r="I11" s="31">
        <f>F11/$F$7</f>
        <v>0.3056399673439768</v>
      </c>
      <c r="J11" s="29">
        <f>J9-J10</f>
        <v>31760</v>
      </c>
      <c r="K11" s="22">
        <f t="shared" si="2"/>
        <v>0.1782600630680764</v>
      </c>
      <c r="L11" s="20">
        <f t="shared" si="3"/>
        <v>4805</v>
      </c>
      <c r="M11" s="31">
        <f>J11/$J$7</f>
        <v>0.34434156601687016</v>
      </c>
      <c r="N11" s="29">
        <f>N9-N10</f>
        <v>32530</v>
      </c>
      <c r="O11" s="22">
        <f t="shared" si="4"/>
        <v>2.4244332493702725E-2</v>
      </c>
      <c r="P11" s="20">
        <f t="shared" si="5"/>
        <v>770</v>
      </c>
      <c r="Q11" s="22">
        <f t="shared" si="6"/>
        <v>1.8031021111589833</v>
      </c>
      <c r="R11" s="20">
        <f t="shared" si="7"/>
        <v>20925</v>
      </c>
      <c r="S11" s="31">
        <f>N11/$N$7</f>
        <v>0.30795009182649524</v>
      </c>
      <c r="T11" s="31">
        <f>N11/$N$6</f>
        <v>0.19758980526501208</v>
      </c>
      <c r="V11" s="29"/>
      <c r="W11" s="81"/>
      <c r="AE11" s="1" t="s">
        <v>185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186</v>
      </c>
    </row>
    <row r="13" spans="1:31" s="4" customFormat="1" x14ac:dyDescent="0.25">
      <c r="B13" s="173" t="s">
        <v>187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189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190</v>
      </c>
      <c r="N39" s="14">
        <v>2021</v>
      </c>
      <c r="O39" s="14" t="s">
        <v>190</v>
      </c>
      <c r="P39" s="14" t="s">
        <v>191</v>
      </c>
      <c r="Q39" s="14" t="s">
        <v>192</v>
      </c>
      <c r="R39" s="14" t="s">
        <v>193</v>
      </c>
      <c r="S39" s="89"/>
      <c r="T39" s="89"/>
      <c r="AE39" s="1"/>
    </row>
    <row r="40" spans="2:31" s="4" customFormat="1" ht="18.75" hidden="1" x14ac:dyDescent="0.3">
      <c r="B40" s="237" t="s">
        <v>177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178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179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180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181</v>
      </c>
    </row>
    <row r="44" spans="2:31" s="4" customFormat="1" hidden="1" x14ac:dyDescent="0.25">
      <c r="B44" s="248" t="s">
        <v>182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183</v>
      </c>
    </row>
    <row r="45" spans="2:31" s="4" customFormat="1" hidden="1" x14ac:dyDescent="0.25">
      <c r="B45" s="248" t="s">
        <v>184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185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186</v>
      </c>
    </row>
    <row r="47" spans="2:31" s="4" customFormat="1" hidden="1" x14ac:dyDescent="0.25">
      <c r="B47" s="282" t="s">
        <v>187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314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177</v>
      </c>
      <c r="C124" s="238">
        <v>103516</v>
      </c>
      <c r="D124" s="238">
        <v>164258</v>
      </c>
      <c r="E124" s="238">
        <v>229131</v>
      </c>
      <c r="F124" s="238">
        <v>239109</v>
      </c>
      <c r="G124" s="239">
        <f t="shared" ref="G124:G129" si="8">F124/E124-1</f>
        <v>4.3547141155059865E-2</v>
      </c>
      <c r="H124" s="238">
        <f t="shared" ref="H124:H129" si="9">F124-E124</f>
        <v>9978</v>
      </c>
      <c r="I124" s="239"/>
      <c r="J124" s="238">
        <v>250871</v>
      </c>
      <c r="K124" s="239"/>
      <c r="L124" s="239">
        <f t="shared" ref="L124:L129" si="10">J124/F124-1</f>
        <v>4.9190954752853289E-2</v>
      </c>
      <c r="M124" s="238">
        <f t="shared" ref="M124:M129" si="11">J124-F124</f>
        <v>11762</v>
      </c>
      <c r="N124" s="239">
        <f t="shared" ref="N124:N129" si="12">J124/D124-1</f>
        <v>0.52729851818480689</v>
      </c>
      <c r="O124" s="238">
        <f t="shared" ref="O124:O129" si="13">J124-D124</f>
        <v>86613</v>
      </c>
      <c r="Z124" s="1"/>
      <c r="AE124"/>
    </row>
    <row r="125" spans="2:31" ht="18.75" x14ac:dyDescent="0.3">
      <c r="B125" s="237" t="s">
        <v>178</v>
      </c>
      <c r="C125" s="238">
        <v>61571</v>
      </c>
      <c r="D125" s="238">
        <v>104557</v>
      </c>
      <c r="E125" s="238">
        <v>134886</v>
      </c>
      <c r="F125" s="238">
        <v>146430</v>
      </c>
      <c r="G125" s="239">
        <f t="shared" si="8"/>
        <v>8.5583381522174262E-2</v>
      </c>
      <c r="H125" s="238">
        <f t="shared" si="9"/>
        <v>11544</v>
      </c>
      <c r="I125" s="239">
        <f>F125/$F$7</f>
        <v>1.6603546806966618</v>
      </c>
      <c r="J125" s="238">
        <v>156566</v>
      </c>
      <c r="K125" s="239">
        <f>J125/$J$125</f>
        <v>1</v>
      </c>
      <c r="L125" s="239">
        <f t="shared" si="10"/>
        <v>6.9220788089872309E-2</v>
      </c>
      <c r="M125" s="238">
        <f t="shared" si="11"/>
        <v>10136</v>
      </c>
      <c r="N125" s="239">
        <f t="shared" si="12"/>
        <v>0.49742245856327161</v>
      </c>
      <c r="O125" s="238">
        <f t="shared" si="13"/>
        <v>52009</v>
      </c>
      <c r="Z125" s="1"/>
      <c r="AE125"/>
    </row>
    <row r="126" spans="2:31" ht="15.75" x14ac:dyDescent="0.25">
      <c r="B126" s="240" t="s">
        <v>102</v>
      </c>
      <c r="C126" s="241">
        <v>33780</v>
      </c>
      <c r="D126" s="241">
        <v>51310</v>
      </c>
      <c r="E126" s="241">
        <v>65021</v>
      </c>
      <c r="F126" s="241">
        <v>80309</v>
      </c>
      <c r="G126" s="242">
        <f t="shared" si="8"/>
        <v>0.23512403684963323</v>
      </c>
      <c r="H126" s="241">
        <f t="shared" si="9"/>
        <v>15288</v>
      </c>
      <c r="I126" s="242">
        <f>F126/$F$7</f>
        <v>0.91061547532656029</v>
      </c>
      <c r="J126" s="241">
        <v>80773</v>
      </c>
      <c r="K126" s="242">
        <f>J126/$J$125</f>
        <v>0.51590383608190793</v>
      </c>
      <c r="L126" s="242">
        <f t="shared" si="10"/>
        <v>5.7776836967213807E-3</v>
      </c>
      <c r="M126" s="241">
        <f t="shared" si="11"/>
        <v>464</v>
      </c>
      <c r="N126" s="242">
        <f t="shared" si="12"/>
        <v>0.57421555252387457</v>
      </c>
      <c r="O126" s="241">
        <f t="shared" si="13"/>
        <v>29463</v>
      </c>
      <c r="Z126" s="1"/>
      <c r="AE126"/>
    </row>
    <row r="127" spans="2:31" x14ac:dyDescent="0.25">
      <c r="B127" s="243" t="s">
        <v>105</v>
      </c>
      <c r="C127" s="244">
        <v>27791</v>
      </c>
      <c r="D127" s="244">
        <v>53247</v>
      </c>
      <c r="E127" s="244">
        <v>69865</v>
      </c>
      <c r="F127" s="244">
        <v>66121</v>
      </c>
      <c r="G127" s="245">
        <f t="shared" si="8"/>
        <v>-5.3589064624633198E-2</v>
      </c>
      <c r="H127" s="246">
        <f t="shared" si="9"/>
        <v>-3744</v>
      </c>
      <c r="I127" s="247">
        <f>F127/$F$7</f>
        <v>0.74973920537010164</v>
      </c>
      <c r="J127" s="244">
        <v>75793</v>
      </c>
      <c r="K127" s="247">
        <f>J127/$J$125</f>
        <v>0.48409616391809207</v>
      </c>
      <c r="L127" s="245">
        <f t="shared" si="10"/>
        <v>0.14627727953297742</v>
      </c>
      <c r="M127" s="246">
        <f t="shared" si="11"/>
        <v>9672</v>
      </c>
      <c r="N127" s="245">
        <f t="shared" si="12"/>
        <v>0.42342291584502423</v>
      </c>
      <c r="O127" s="246">
        <f t="shared" si="13"/>
        <v>22546</v>
      </c>
      <c r="Z127" s="1"/>
      <c r="AE127"/>
    </row>
    <row r="128" spans="2:31" x14ac:dyDescent="0.25">
      <c r="B128" s="248" t="s">
        <v>182</v>
      </c>
      <c r="C128" s="29">
        <v>5360</v>
      </c>
      <c r="D128" s="29">
        <v>8578</v>
      </c>
      <c r="E128" s="29">
        <v>10079</v>
      </c>
      <c r="F128" s="29">
        <v>22004</v>
      </c>
      <c r="G128" s="22">
        <f t="shared" si="8"/>
        <v>1.1831530905843834</v>
      </c>
      <c r="H128" s="20">
        <f t="shared" si="9"/>
        <v>11925</v>
      </c>
      <c r="I128" s="31">
        <f>F128/$F$7</f>
        <v>0.24950108853410741</v>
      </c>
      <c r="J128" s="29">
        <v>22268</v>
      </c>
      <c r="K128" s="31">
        <f>J128/$J$125</f>
        <v>0.14222755898470932</v>
      </c>
      <c r="L128" s="22">
        <f t="shared" si="10"/>
        <v>1.1997818578440178E-2</v>
      </c>
      <c r="M128" s="20">
        <f t="shared" si="11"/>
        <v>264</v>
      </c>
      <c r="N128" s="22">
        <f t="shared" si="12"/>
        <v>1.5959431102821169</v>
      </c>
      <c r="O128" s="20">
        <f t="shared" si="13"/>
        <v>13690</v>
      </c>
      <c r="Z128" s="1"/>
      <c r="AE128"/>
    </row>
    <row r="129" spans="2:31" x14ac:dyDescent="0.25">
      <c r="B129" s="248" t="s">
        <v>184</v>
      </c>
      <c r="C129" s="29">
        <f>C127-C128</f>
        <v>22431</v>
      </c>
      <c r="D129" s="29">
        <f>D127-D128</f>
        <v>44669</v>
      </c>
      <c r="E129" s="29">
        <f>E127-E128</f>
        <v>59786</v>
      </c>
      <c r="F129" s="29">
        <f>F127-F128</f>
        <v>44117</v>
      </c>
      <c r="G129" s="22">
        <f t="shared" si="8"/>
        <v>-0.26208476900946709</v>
      </c>
      <c r="H129" s="20">
        <f t="shared" si="9"/>
        <v>-15669</v>
      </c>
      <c r="I129" s="31">
        <f>F129/$F$7</f>
        <v>0.50023811683599417</v>
      </c>
      <c r="J129" s="29">
        <f>J127-J128</f>
        <v>53525</v>
      </c>
      <c r="K129" s="31">
        <f>J129/$J$125</f>
        <v>0.34186860493338272</v>
      </c>
      <c r="L129" s="22">
        <f t="shared" si="10"/>
        <v>0.21325112768320609</v>
      </c>
      <c r="M129" s="20">
        <f t="shared" si="11"/>
        <v>9408</v>
      </c>
      <c r="N129" s="22">
        <f t="shared" si="12"/>
        <v>0.19825829993955546</v>
      </c>
      <c r="O129" s="20">
        <f t="shared" si="13"/>
        <v>8856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187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A8BDC-67E6-4D65-BA85-3B6A0FF1BFF3}">
  <sheetPr>
    <tabColor rgb="FF336600"/>
  </sheetPr>
  <dimension ref="A3:A23"/>
  <sheetViews>
    <sheetView showGridLines="0" workbookViewId="0">
      <selection activeCell="G18" sqref="G1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23340-FA59-48BC-AD00-18CFEF0C3E54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195</v>
      </c>
      <c r="C6" s="256">
        <v>26940</v>
      </c>
      <c r="D6" s="256">
        <v>48582</v>
      </c>
      <c r="E6" s="256">
        <v>75501</v>
      </c>
      <c r="F6" s="257">
        <f>E6/$E$6</f>
        <v>1</v>
      </c>
      <c r="G6" s="256">
        <v>88192</v>
      </c>
      <c r="H6" s="257">
        <f>G6/E6-1</f>
        <v>0.16809048886769706</v>
      </c>
      <c r="I6" s="256">
        <f>G6-E6</f>
        <v>12691</v>
      </c>
      <c r="J6" s="257">
        <f>G6/$G$6</f>
        <v>1</v>
      </c>
      <c r="K6" s="256">
        <v>92234</v>
      </c>
      <c r="L6" s="257">
        <f t="shared" ref="L6:L12" si="0">K6/G6-1</f>
        <v>4.5831821480406321E-2</v>
      </c>
      <c r="M6" s="256">
        <f t="shared" ref="M6:M12" si="1">K6-G6</f>
        <v>4042</v>
      </c>
      <c r="N6" s="257">
        <f>K6/$K$6</f>
        <v>1</v>
      </c>
      <c r="O6" s="256">
        <v>105634</v>
      </c>
      <c r="P6" s="257">
        <f t="shared" ref="P6:P11" si="2">O6/K6-1</f>
        <v>0.14528265064943513</v>
      </c>
      <c r="Q6" s="256">
        <f t="shared" ref="Q6:Q12" si="3">O6-K6</f>
        <v>13400</v>
      </c>
      <c r="R6" s="257">
        <f>O6/C6-1</f>
        <v>2.9210838901262064</v>
      </c>
      <c r="S6" s="256">
        <f>O6-C6</f>
        <v>78694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26940</v>
      </c>
      <c r="D7" s="259">
        <v>48582</v>
      </c>
      <c r="E7" s="259">
        <v>75501</v>
      </c>
      <c r="F7" s="260">
        <f t="shared" ref="F7:F12" si="4">E7/$E$6</f>
        <v>1</v>
      </c>
      <c r="G7" s="259">
        <v>88192</v>
      </c>
      <c r="H7" s="261">
        <f>G7/E7-1</f>
        <v>0.16809048886769706</v>
      </c>
      <c r="I7" s="262">
        <f>G7-E7</f>
        <v>12691</v>
      </c>
      <c r="J7" s="260">
        <f>G7/$G$6</f>
        <v>1</v>
      </c>
      <c r="K7" s="259">
        <v>92234</v>
      </c>
      <c r="L7" s="263">
        <f t="shared" si="0"/>
        <v>4.5831821480406321E-2</v>
      </c>
      <c r="M7" s="264">
        <f t="shared" si="1"/>
        <v>4042</v>
      </c>
      <c r="N7" s="260">
        <f>K7/$K$6</f>
        <v>1</v>
      </c>
      <c r="O7" s="259">
        <v>105634</v>
      </c>
      <c r="P7" s="261">
        <f t="shared" si="2"/>
        <v>0.14528265064943513</v>
      </c>
      <c r="Q7" s="262">
        <f t="shared" si="3"/>
        <v>13400</v>
      </c>
      <c r="R7" s="261">
        <f t="shared" ref="R7:R10" si="5">O7/C7-1</f>
        <v>2.9210838901262064</v>
      </c>
      <c r="S7" s="262">
        <f t="shared" ref="S7:S10" si="6">O7-C7</f>
        <v>78694</v>
      </c>
      <c r="T7" s="260">
        <f>O7/$O$6</f>
        <v>1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12262</v>
      </c>
      <c r="D8" s="265">
        <v>15029</v>
      </c>
      <c r="E8" s="265">
        <v>27822</v>
      </c>
      <c r="F8" s="266">
        <f t="shared" si="4"/>
        <v>0.36849843048436443</v>
      </c>
      <c r="G8" s="265">
        <v>36953</v>
      </c>
      <c r="H8" s="267">
        <f>IFERROR(G8/E8-1,"-")</f>
        <v>0.32819351592265122</v>
      </c>
      <c r="I8" s="268">
        <f t="shared" ref="I8:I12" si="7">G8-E8</f>
        <v>9131</v>
      </c>
      <c r="J8" s="266">
        <f t="shared" ref="J8:J12" si="8">G8/$G$6</f>
        <v>0.41900625907111755</v>
      </c>
      <c r="K8" s="265">
        <v>42328</v>
      </c>
      <c r="L8" s="269">
        <f>IFERROR(K8/G8-1,"-")</f>
        <v>0.14545503748004229</v>
      </c>
      <c r="M8" s="270">
        <f>IF(G8=0,"nd",K8-G8)</f>
        <v>5375</v>
      </c>
      <c r="N8" s="271">
        <f t="shared" ref="N8:N12" si="9">K8/$K$6</f>
        <v>0.45891970423054407</v>
      </c>
      <c r="O8" s="265">
        <v>36182</v>
      </c>
      <c r="P8" s="269">
        <f>IFERROR(O8/K8-1,"-")</f>
        <v>-0.14519939519939518</v>
      </c>
      <c r="Q8" s="272">
        <f t="shared" si="3"/>
        <v>-6146</v>
      </c>
      <c r="R8" s="269">
        <f>IFERROR(O8/C8-1,"-")</f>
        <v>1.9507421301582122</v>
      </c>
      <c r="S8" s="272">
        <f t="shared" si="6"/>
        <v>23920</v>
      </c>
      <c r="T8" s="271">
        <f t="shared" ref="T8:T12" si="10">O8/$O$6</f>
        <v>0.34252229395838463</v>
      </c>
      <c r="V8" s="29"/>
      <c r="W8" s="81"/>
      <c r="AE8" s="1"/>
    </row>
    <row r="9" spans="1:31" s="4" customFormat="1" x14ac:dyDescent="0.25">
      <c r="B9" s="99" t="s">
        <v>63</v>
      </c>
      <c r="C9" s="265">
        <v>14678</v>
      </c>
      <c r="D9" s="265">
        <v>33553</v>
      </c>
      <c r="E9" s="265">
        <v>47679</v>
      </c>
      <c r="F9" s="271">
        <f t="shared" si="4"/>
        <v>0.63150156951563552</v>
      </c>
      <c r="G9" s="265">
        <v>51239</v>
      </c>
      <c r="H9" s="267">
        <f>IFERROR(G9/E9-1,"-")</f>
        <v>7.4665995511650873E-2</v>
      </c>
      <c r="I9" s="272">
        <f t="shared" si="7"/>
        <v>3560</v>
      </c>
      <c r="J9" s="271">
        <f t="shared" si="8"/>
        <v>0.58099374092888245</v>
      </c>
      <c r="K9" s="265">
        <v>49906</v>
      </c>
      <c r="L9" s="269">
        <f>IFERROR(K9/G9-1,"-")</f>
        <v>-2.6015339877827448E-2</v>
      </c>
      <c r="M9" s="270">
        <f>IF(G9=0,"nd",K9-G9)</f>
        <v>-1333</v>
      </c>
      <c r="N9" s="271">
        <f t="shared" si="9"/>
        <v>0.54108029576945593</v>
      </c>
      <c r="O9" s="265">
        <v>69452</v>
      </c>
      <c r="P9" s="269">
        <f t="shared" si="2"/>
        <v>0.39165631387007571</v>
      </c>
      <c r="Q9" s="272">
        <f t="shared" si="3"/>
        <v>19546</v>
      </c>
      <c r="R9" s="273">
        <f t="shared" si="5"/>
        <v>3.7317073170731705</v>
      </c>
      <c r="S9" s="272">
        <f t="shared" si="6"/>
        <v>54774</v>
      </c>
      <c r="T9" s="271">
        <f t="shared" si="10"/>
        <v>0.65747770604161537</v>
      </c>
      <c r="V9" s="29"/>
      <c r="W9" s="81"/>
      <c r="AE9" s="1"/>
    </row>
    <row r="10" spans="1:31" s="4" customFormat="1" x14ac:dyDescent="0.25">
      <c r="B10" s="258" t="s">
        <v>197</v>
      </c>
      <c r="C10" s="274" t="e">
        <v>#REF!</v>
      </c>
      <c r="D10" s="274" t="e">
        <v>#REF!</v>
      </c>
      <c r="E10" s="274" t="e">
        <v>#REF!</v>
      </c>
      <c r="F10" s="275" t="str">
        <f>IFERROR(E10/$E$6,"-")</f>
        <v>-</v>
      </c>
      <c r="G10" s="274" t="e">
        <v>#REF!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e">
        <v>#REF!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e">
        <v>#REF!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#REF!</v>
      </c>
      <c r="S10" s="264" t="e">
        <f t="shared" si="6"/>
        <v>#REF!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105.634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195</v>
      </c>
      <c r="C134" s="256">
        <v>26940</v>
      </c>
      <c r="D134" s="241">
        <v>51310</v>
      </c>
      <c r="E134" s="241">
        <v>65021</v>
      </c>
      <c r="F134" s="241">
        <v>80309</v>
      </c>
      <c r="G134" s="242">
        <f>F134/E134-1</f>
        <v>0.23512403684963323</v>
      </c>
      <c r="H134" s="241">
        <f>F134-E134</f>
        <v>15288</v>
      </c>
      <c r="I134" s="242">
        <f>F134/F$134</f>
        <v>1</v>
      </c>
      <c r="J134" s="241">
        <v>80773</v>
      </c>
      <c r="K134" s="242">
        <f>J134/J$134</f>
        <v>1</v>
      </c>
      <c r="L134" s="242">
        <f>J134/F134-1</f>
        <v>5.7776836967213807E-3</v>
      </c>
      <c r="M134" s="241">
        <f>J134-F134</f>
        <v>464</v>
      </c>
      <c r="N134" s="242">
        <f>J134/D134-1</f>
        <v>0.57421555252387457</v>
      </c>
      <c r="O134" s="241">
        <f>J134-D134</f>
        <v>29463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26940</v>
      </c>
      <c r="D135" s="259">
        <v>51310</v>
      </c>
      <c r="E135" s="259">
        <v>65021</v>
      </c>
      <c r="F135" s="259">
        <v>80309</v>
      </c>
      <c r="G135" s="263">
        <f>IFERROR(F135/E135-1,"-")</f>
        <v>0.23512403684963323</v>
      </c>
      <c r="H135" s="259">
        <f t="shared" ref="H135:H138" si="14">F135-E135</f>
        <v>15288</v>
      </c>
      <c r="I135" s="261">
        <f>F135/F$134</f>
        <v>1</v>
      </c>
      <c r="J135" s="259">
        <v>80773</v>
      </c>
      <c r="K135" s="260">
        <f t="shared" ref="K135:K138" si="15">J135/J$134</f>
        <v>1</v>
      </c>
      <c r="L135" s="261">
        <f t="shared" ref="L135:L138" si="16">J135/F135-1</f>
        <v>5.7776836967213807E-3</v>
      </c>
      <c r="M135" s="262">
        <f t="shared" ref="M135:M138" si="17">J135-F135</f>
        <v>464</v>
      </c>
      <c r="N135" s="260">
        <f t="shared" ref="N135:N138" si="18">J135/D135-1</f>
        <v>0.57421555252387457</v>
      </c>
      <c r="O135" s="259">
        <f t="shared" ref="O135:O138" si="19">J135-D135</f>
        <v>29463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12262</v>
      </c>
      <c r="D136" s="265">
        <v>17131</v>
      </c>
      <c r="E136" s="265">
        <v>22240</v>
      </c>
      <c r="F136" s="265">
        <v>31283</v>
      </c>
      <c r="G136" s="269">
        <f t="shared" ref="G136:G138" si="20">IFERROR(F136/E136-1,"-")</f>
        <v>0.40660971223021591</v>
      </c>
      <c r="H136" s="265">
        <f t="shared" si="14"/>
        <v>9043</v>
      </c>
      <c r="I136" s="273">
        <f t="shared" ref="I136:I138" si="21">F136/F$134</f>
        <v>0.38953292906149994</v>
      </c>
      <c r="J136" s="265">
        <v>28362</v>
      </c>
      <c r="K136" s="271">
        <f t="shared" si="15"/>
        <v>0.35113218525992596</v>
      </c>
      <c r="L136" s="273">
        <f t="shared" si="16"/>
        <v>-9.337339769203723E-2</v>
      </c>
      <c r="M136" s="272">
        <f t="shared" si="17"/>
        <v>-2921</v>
      </c>
      <c r="N136" s="271">
        <f t="shared" si="18"/>
        <v>0.65559511995797104</v>
      </c>
      <c r="O136" s="265">
        <f t="shared" si="19"/>
        <v>11231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21691</v>
      </c>
      <c r="D137" s="265">
        <v>34179</v>
      </c>
      <c r="E137" s="265">
        <v>42781</v>
      </c>
      <c r="F137" s="265">
        <v>49026</v>
      </c>
      <c r="G137" s="267">
        <f t="shared" si="20"/>
        <v>0.14597601739089794</v>
      </c>
      <c r="H137" s="265">
        <f t="shared" si="14"/>
        <v>6245</v>
      </c>
      <c r="I137" s="277">
        <f t="shared" si="21"/>
        <v>0.61046707093850006</v>
      </c>
      <c r="J137" s="265">
        <v>52411</v>
      </c>
      <c r="K137" s="271">
        <f t="shared" si="15"/>
        <v>0.64886781474007404</v>
      </c>
      <c r="L137" s="273">
        <f t="shared" si="16"/>
        <v>6.9044996532452219E-2</v>
      </c>
      <c r="M137" s="272">
        <f t="shared" si="17"/>
        <v>3385</v>
      </c>
      <c r="N137" s="271">
        <f t="shared" si="18"/>
        <v>0.53342695807367102</v>
      </c>
      <c r="O137" s="265">
        <f t="shared" si="19"/>
        <v>18232</v>
      </c>
      <c r="Q137" s="29"/>
      <c r="R137" s="81"/>
      <c r="Z137" s="1"/>
    </row>
    <row r="138" spans="1:31" s="4" customFormat="1" x14ac:dyDescent="0.25">
      <c r="B138" s="258" t="s">
        <v>197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DD597-C532-4CDD-9091-8259D467F931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13225</v>
      </c>
      <c r="D6" s="256">
        <v>23118</v>
      </c>
      <c r="E6" s="256">
        <v>36702</v>
      </c>
      <c r="F6" s="257">
        <f>E6/$E$6</f>
        <v>1</v>
      </c>
      <c r="G6" s="256">
        <v>48144</v>
      </c>
      <c r="H6" s="257">
        <f>G6/E6-1</f>
        <v>0.31175412784044476</v>
      </c>
      <c r="I6" s="256">
        <f>G6-E6</f>
        <v>11442</v>
      </c>
      <c r="J6" s="257">
        <f>G6/$G$6</f>
        <v>1</v>
      </c>
      <c r="K6" s="256">
        <v>48247</v>
      </c>
      <c r="L6" s="257">
        <f t="shared" ref="L6:L12" si="0">K6/G6-1</f>
        <v>2.1394150880691409E-3</v>
      </c>
      <c r="M6" s="256">
        <f t="shared" ref="M6:M12" si="1">K6-G6</f>
        <v>103</v>
      </c>
      <c r="N6" s="257">
        <f>K6/$K$6</f>
        <v>1</v>
      </c>
      <c r="O6" s="256">
        <v>50408</v>
      </c>
      <c r="P6" s="257">
        <f t="shared" ref="P6:P11" si="2">O6/K6-1</f>
        <v>4.4790349659046269E-2</v>
      </c>
      <c r="Q6" s="256">
        <f t="shared" ref="Q6:Q12" si="3">O6-K6</f>
        <v>2161</v>
      </c>
      <c r="R6" s="257">
        <f>O6/C6-1</f>
        <v>2.811568998109641</v>
      </c>
      <c r="S6" s="256">
        <f>O6-C6</f>
        <v>37183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13225</v>
      </c>
      <c r="D7" s="259">
        <v>23118</v>
      </c>
      <c r="E7" s="259">
        <v>36702</v>
      </c>
      <c r="F7" s="260">
        <f t="shared" ref="F7:F12" si="4">E7/$E$6</f>
        <v>1</v>
      </c>
      <c r="G7" s="259">
        <v>48144</v>
      </c>
      <c r="H7" s="261">
        <f>G7/E7-1</f>
        <v>0.31175412784044476</v>
      </c>
      <c r="I7" s="262">
        <f>G7-E7</f>
        <v>11442</v>
      </c>
      <c r="J7" s="260">
        <f>G7/$G$6</f>
        <v>1</v>
      </c>
      <c r="K7" s="259">
        <v>48247</v>
      </c>
      <c r="L7" s="263">
        <f t="shared" si="0"/>
        <v>2.1394150880691409E-3</v>
      </c>
      <c r="M7" s="264">
        <f t="shared" si="1"/>
        <v>103</v>
      </c>
      <c r="N7" s="260">
        <f>K7/$K$6</f>
        <v>1</v>
      </c>
      <c r="O7" s="259">
        <v>50408</v>
      </c>
      <c r="P7" s="261">
        <f t="shared" si="2"/>
        <v>4.4790349659046269E-2</v>
      </c>
      <c r="Q7" s="262">
        <f t="shared" si="3"/>
        <v>2161</v>
      </c>
      <c r="R7" s="261">
        <f t="shared" ref="R7:R10" si="5">O7/C7-1</f>
        <v>2.811568998109641</v>
      </c>
      <c r="S7" s="262">
        <f t="shared" ref="S7:S10" si="6">O7-C7</f>
        <v>37183</v>
      </c>
      <c r="T7" s="260">
        <f>O7/$O$6</f>
        <v>1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5812</v>
      </c>
      <c r="D8" s="265">
        <v>7588</v>
      </c>
      <c r="E8" s="265">
        <v>12119</v>
      </c>
      <c r="F8" s="266">
        <f t="shared" si="4"/>
        <v>0.33019998910141135</v>
      </c>
      <c r="G8" s="265">
        <v>20791</v>
      </c>
      <c r="H8" s="267">
        <f>IFERROR(G8/E8-1,"-")</f>
        <v>0.7155705916329731</v>
      </c>
      <c r="I8" s="268">
        <f t="shared" ref="I8:I12" si="7">G8-E8</f>
        <v>8672</v>
      </c>
      <c r="J8" s="266">
        <f t="shared" ref="J8:J12" si="8">G8/$G$6</f>
        <v>0.4318502824858757</v>
      </c>
      <c r="K8" s="265">
        <v>17840</v>
      </c>
      <c r="L8" s="269">
        <f>IFERROR(K8/G8-1,"-")</f>
        <v>-0.14193641479486319</v>
      </c>
      <c r="M8" s="270">
        <f>IF(G8=0,"nd",K8-G8)</f>
        <v>-2951</v>
      </c>
      <c r="N8" s="271">
        <f t="shared" ref="N8:N12" si="9">K8/$K$6</f>
        <v>0.36976392314548057</v>
      </c>
      <c r="O8" s="265">
        <v>14306</v>
      </c>
      <c r="P8" s="269">
        <f>IFERROR(O8/K8-1,"-")</f>
        <v>-0.19809417040358746</v>
      </c>
      <c r="Q8" s="272">
        <f t="shared" si="3"/>
        <v>-3534</v>
      </c>
      <c r="R8" s="269">
        <f>IFERROR(O8/C8-1,"-")</f>
        <v>1.4614590502408809</v>
      </c>
      <c r="S8" s="272">
        <f t="shared" si="6"/>
        <v>8494</v>
      </c>
      <c r="T8" s="271">
        <f t="shared" ref="T8:T12" si="10">O8/$O$6</f>
        <v>0.28380415807014758</v>
      </c>
      <c r="V8" s="29"/>
      <c r="W8" s="81"/>
      <c r="AE8" s="1"/>
    </row>
    <row r="9" spans="1:31" s="4" customFormat="1" x14ac:dyDescent="0.25">
      <c r="B9" s="99" t="s">
        <v>63</v>
      </c>
      <c r="C9" s="265">
        <v>7413</v>
      </c>
      <c r="D9" s="265">
        <v>15530</v>
      </c>
      <c r="E9" s="265">
        <v>24583</v>
      </c>
      <c r="F9" s="271">
        <f t="shared" si="4"/>
        <v>0.66980001089858865</v>
      </c>
      <c r="G9" s="265">
        <v>27353</v>
      </c>
      <c r="H9" s="267">
        <f>IFERROR(G9/E9-1,"-")</f>
        <v>0.11267949395924015</v>
      </c>
      <c r="I9" s="272">
        <f t="shared" si="7"/>
        <v>2770</v>
      </c>
      <c r="J9" s="271">
        <f t="shared" si="8"/>
        <v>0.56814971751412424</v>
      </c>
      <c r="K9" s="265">
        <v>30407</v>
      </c>
      <c r="L9" s="269">
        <f>IFERROR(K9/G9-1,"-")</f>
        <v>0.11165137279274662</v>
      </c>
      <c r="M9" s="270">
        <f>IF(G9=0,"nd",K9-G9)</f>
        <v>3054</v>
      </c>
      <c r="N9" s="271">
        <f t="shared" si="9"/>
        <v>0.63023607685451943</v>
      </c>
      <c r="O9" s="265">
        <v>36102</v>
      </c>
      <c r="P9" s="269">
        <f t="shared" si="2"/>
        <v>0.18729239977636736</v>
      </c>
      <c r="Q9" s="272">
        <f t="shared" si="3"/>
        <v>5695</v>
      </c>
      <c r="R9" s="273">
        <f t="shared" si="5"/>
        <v>3.8700930797248079</v>
      </c>
      <c r="S9" s="272">
        <f t="shared" si="6"/>
        <v>28689</v>
      </c>
      <c r="T9" s="271">
        <f t="shared" si="10"/>
        <v>0.71619584192985242</v>
      </c>
      <c r="V9" s="29"/>
      <c r="W9" s="81"/>
      <c r="AE9" s="1"/>
    </row>
    <row r="10" spans="1:31" s="4" customFormat="1" x14ac:dyDescent="0.25">
      <c r="B10" s="258" t="s">
        <v>197</v>
      </c>
      <c r="C10" s="274" t="s">
        <v>233</v>
      </c>
      <c r="D10" s="274" t="s">
        <v>233</v>
      </c>
      <c r="E10" s="274" t="s">
        <v>233</v>
      </c>
      <c r="F10" s="275" t="str">
        <f>IFERROR(E10/$E$6,"-")</f>
        <v>-</v>
      </c>
      <c r="G10" s="274" t="s">
        <v>233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233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233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50.408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33780</v>
      </c>
      <c r="D134" s="241">
        <v>51310</v>
      </c>
      <c r="E134" s="241">
        <v>65021</v>
      </c>
      <c r="F134" s="241">
        <v>80309</v>
      </c>
      <c r="G134" s="242">
        <f>F134/E134-1</f>
        <v>0.23512403684963323</v>
      </c>
      <c r="H134" s="241">
        <f>F134-E134</f>
        <v>15288</v>
      </c>
      <c r="I134" s="242">
        <f>F134/F$134</f>
        <v>1</v>
      </c>
      <c r="J134" s="241">
        <v>80773</v>
      </c>
      <c r="K134" s="242">
        <f>J134/J$134</f>
        <v>1</v>
      </c>
      <c r="L134" s="242">
        <f>J134/F134-1</f>
        <v>5.7776836967213807E-3</v>
      </c>
      <c r="M134" s="241">
        <f>J134-F134</f>
        <v>464</v>
      </c>
      <c r="N134" s="242">
        <f>J134/D134-1</f>
        <v>0.57421555252387457</v>
      </c>
      <c r="O134" s="241">
        <f>J134-D134</f>
        <v>29463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33780</v>
      </c>
      <c r="D135" s="259">
        <v>51310</v>
      </c>
      <c r="E135" s="259">
        <v>65021</v>
      </c>
      <c r="F135" s="259">
        <v>80309</v>
      </c>
      <c r="G135" s="263">
        <f>IFERROR(F135/E135-1,"-")</f>
        <v>0.23512403684963323</v>
      </c>
      <c r="H135" s="259">
        <f t="shared" ref="H135:H138" si="14">F135-E135</f>
        <v>15288</v>
      </c>
      <c r="I135" s="261">
        <f>F135/F$134</f>
        <v>1</v>
      </c>
      <c r="J135" s="259">
        <v>80773</v>
      </c>
      <c r="K135" s="260">
        <f t="shared" ref="K135:K138" si="15">J135/J$134</f>
        <v>1</v>
      </c>
      <c r="L135" s="261">
        <f t="shared" ref="L135:L138" si="16">J135/F135-1</f>
        <v>5.7776836967213807E-3</v>
      </c>
      <c r="M135" s="262">
        <f t="shared" ref="M135:M138" si="17">J135-F135</f>
        <v>464</v>
      </c>
      <c r="N135" s="260">
        <f t="shared" ref="N135:N138" si="18">J135/D135-1</f>
        <v>0.57421555252387457</v>
      </c>
      <c r="O135" s="259">
        <f t="shared" ref="O135:O138" si="19">J135-D135</f>
        <v>29463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12089</v>
      </c>
      <c r="D136" s="265">
        <v>17131</v>
      </c>
      <c r="E136" s="265">
        <v>22240</v>
      </c>
      <c r="F136" s="265">
        <v>31283</v>
      </c>
      <c r="G136" s="269">
        <f t="shared" ref="G136:G138" si="20">IFERROR(F136/E136-1,"-")</f>
        <v>0.40660971223021591</v>
      </c>
      <c r="H136" s="265">
        <f t="shared" si="14"/>
        <v>9043</v>
      </c>
      <c r="I136" s="273">
        <f t="shared" ref="I136:I138" si="21">F136/F$134</f>
        <v>0.38953292906149994</v>
      </c>
      <c r="J136" s="265">
        <v>28362</v>
      </c>
      <c r="K136" s="271">
        <f t="shared" si="15"/>
        <v>0.35113218525992596</v>
      </c>
      <c r="L136" s="273">
        <f t="shared" si="16"/>
        <v>-9.337339769203723E-2</v>
      </c>
      <c r="M136" s="272">
        <f t="shared" si="17"/>
        <v>-2921</v>
      </c>
      <c r="N136" s="271">
        <f t="shared" si="18"/>
        <v>0.65559511995797104</v>
      </c>
      <c r="O136" s="265">
        <f t="shared" si="19"/>
        <v>11231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21691</v>
      </c>
      <c r="D137" s="265">
        <v>34179</v>
      </c>
      <c r="E137" s="265">
        <v>42781</v>
      </c>
      <c r="F137" s="265">
        <v>49026</v>
      </c>
      <c r="G137" s="267">
        <f t="shared" si="20"/>
        <v>0.14597601739089794</v>
      </c>
      <c r="H137" s="265">
        <f t="shared" si="14"/>
        <v>6245</v>
      </c>
      <c r="I137" s="277">
        <f t="shared" si="21"/>
        <v>0.61046707093850006</v>
      </c>
      <c r="J137" s="265">
        <v>52411</v>
      </c>
      <c r="K137" s="271">
        <f t="shared" si="15"/>
        <v>0.64886781474007404</v>
      </c>
      <c r="L137" s="273">
        <f t="shared" si="16"/>
        <v>6.9044996532452219E-2</v>
      </c>
      <c r="M137" s="272">
        <f t="shared" si="17"/>
        <v>3385</v>
      </c>
      <c r="N137" s="271">
        <f t="shared" si="18"/>
        <v>0.53342695807367102</v>
      </c>
      <c r="O137" s="265">
        <f t="shared" si="19"/>
        <v>18232</v>
      </c>
      <c r="Q137" s="29"/>
      <c r="R137" s="81"/>
      <c r="Z137" s="1"/>
    </row>
    <row r="138" spans="1:31" s="4" customFormat="1" x14ac:dyDescent="0.25">
      <c r="B138" s="258" t="s">
        <v>197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BF2-5214-4387-B9A5-A81EE2DC756B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13715</v>
      </c>
      <c r="D6" s="256">
        <v>25464</v>
      </c>
      <c r="E6" s="256">
        <v>38799</v>
      </c>
      <c r="F6" s="257">
        <f>E6/$E$6</f>
        <v>1</v>
      </c>
      <c r="G6" s="256">
        <v>40048</v>
      </c>
      <c r="H6" s="257">
        <f>G6/E6-1</f>
        <v>3.2191551328642598E-2</v>
      </c>
      <c r="I6" s="256">
        <f>G6-E6</f>
        <v>1249</v>
      </c>
      <c r="J6" s="257">
        <f>G6/$G$6</f>
        <v>1</v>
      </c>
      <c r="K6" s="256">
        <v>43987</v>
      </c>
      <c r="L6" s="257">
        <f t="shared" ref="L6:L12" si="0">K6/G6-1</f>
        <v>9.8356971634039114E-2</v>
      </c>
      <c r="M6" s="256">
        <f t="shared" ref="M6:M12" si="1">K6-G6</f>
        <v>3939</v>
      </c>
      <c r="N6" s="257">
        <f>K6/$K$6</f>
        <v>1</v>
      </c>
      <c r="O6" s="256">
        <v>55226</v>
      </c>
      <c r="P6" s="257">
        <f t="shared" ref="P6:P11" si="2">O6/K6-1</f>
        <v>0.2555073089776525</v>
      </c>
      <c r="Q6" s="256">
        <f t="shared" ref="Q6:Q12" si="3">O6-K6</f>
        <v>11239</v>
      </c>
      <c r="R6" s="257">
        <f>O6/C6-1</f>
        <v>3.0266861100984324</v>
      </c>
      <c r="S6" s="256">
        <f>O6-C6</f>
        <v>41511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13715</v>
      </c>
      <c r="D7" s="259">
        <v>25464</v>
      </c>
      <c r="E7" s="259">
        <v>38799</v>
      </c>
      <c r="F7" s="260">
        <f t="shared" ref="F7:F12" si="4">E7/$E$6</f>
        <v>1</v>
      </c>
      <c r="G7" s="259">
        <v>40048</v>
      </c>
      <c r="H7" s="261">
        <f>G7/E7-1</f>
        <v>3.2191551328642598E-2</v>
      </c>
      <c r="I7" s="262">
        <f>G7-E7</f>
        <v>1249</v>
      </c>
      <c r="J7" s="260">
        <f>G7/$G$6</f>
        <v>1</v>
      </c>
      <c r="K7" s="259">
        <v>43987</v>
      </c>
      <c r="L7" s="263">
        <f t="shared" si="0"/>
        <v>9.8356971634039114E-2</v>
      </c>
      <c r="M7" s="264">
        <f t="shared" si="1"/>
        <v>3939</v>
      </c>
      <c r="N7" s="260">
        <f>K7/$K$6</f>
        <v>1</v>
      </c>
      <c r="O7" s="259">
        <v>55226</v>
      </c>
      <c r="P7" s="261">
        <f t="shared" si="2"/>
        <v>0.2555073089776525</v>
      </c>
      <c r="Q7" s="262">
        <f t="shared" si="3"/>
        <v>11239</v>
      </c>
      <c r="R7" s="261">
        <f t="shared" ref="R7:R10" si="5">O7/C7-1</f>
        <v>3.0266861100984324</v>
      </c>
      <c r="S7" s="262">
        <f t="shared" ref="S7:S10" si="6">O7-C7</f>
        <v>41511</v>
      </c>
      <c r="T7" s="260">
        <f>O7/$O$6</f>
        <v>1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6450</v>
      </c>
      <c r="D8" s="265">
        <v>7441</v>
      </c>
      <c r="E8" s="265">
        <v>15703</v>
      </c>
      <c r="F8" s="266">
        <f t="shared" si="4"/>
        <v>0.40472692595169979</v>
      </c>
      <c r="G8" s="265">
        <v>16162</v>
      </c>
      <c r="H8" s="267">
        <f>IFERROR(G8/E8-1,"-")</f>
        <v>2.9230083423549713E-2</v>
      </c>
      <c r="I8" s="268">
        <f t="shared" ref="I8:I12" si="7">G8-E8</f>
        <v>459</v>
      </c>
      <c r="J8" s="266">
        <f t="shared" ref="J8:J12" si="8">G8/$G$6</f>
        <v>0.40356572113463846</v>
      </c>
      <c r="K8" s="265">
        <v>24488</v>
      </c>
      <c r="L8" s="269">
        <f>IFERROR(K8/G8-1,"-")</f>
        <v>0.51515901497339445</v>
      </c>
      <c r="M8" s="270">
        <f>IF(G8=0,"nd",K8-G8)</f>
        <v>8326</v>
      </c>
      <c r="N8" s="271">
        <f t="shared" ref="N8:N12" si="9">K8/$K$6</f>
        <v>0.55670993702684879</v>
      </c>
      <c r="O8" s="265">
        <v>21876</v>
      </c>
      <c r="P8" s="269">
        <f>IFERROR(O8/K8-1,"-")</f>
        <v>-0.10666448872917345</v>
      </c>
      <c r="Q8" s="272">
        <f t="shared" si="3"/>
        <v>-2612</v>
      </c>
      <c r="R8" s="269">
        <f>IFERROR(O8/C8-1,"-")</f>
        <v>2.3916279069767441</v>
      </c>
      <c r="S8" s="272">
        <f t="shared" si="6"/>
        <v>15426</v>
      </c>
      <c r="T8" s="271">
        <f t="shared" ref="T8:T12" si="10">O8/$O$6</f>
        <v>0.39611777061528991</v>
      </c>
      <c r="V8" s="29"/>
      <c r="W8" s="81"/>
      <c r="AE8" s="1"/>
    </row>
    <row r="9" spans="1:31" s="4" customFormat="1" x14ac:dyDescent="0.25">
      <c r="B9" s="99" t="s">
        <v>63</v>
      </c>
      <c r="C9" s="265">
        <v>7265</v>
      </c>
      <c r="D9" s="265">
        <v>18023</v>
      </c>
      <c r="E9" s="265">
        <v>23096</v>
      </c>
      <c r="F9" s="271">
        <f t="shared" si="4"/>
        <v>0.59527307404830021</v>
      </c>
      <c r="G9" s="265">
        <v>23886</v>
      </c>
      <c r="H9" s="267">
        <f>IFERROR(G9/E9-1,"-")</f>
        <v>3.4205057152753682E-2</v>
      </c>
      <c r="I9" s="272">
        <f t="shared" si="7"/>
        <v>790</v>
      </c>
      <c r="J9" s="271">
        <f t="shared" si="8"/>
        <v>0.5964342788653616</v>
      </c>
      <c r="K9" s="265">
        <v>19499</v>
      </c>
      <c r="L9" s="269">
        <f>IFERROR(K9/G9-1,"-")</f>
        <v>-0.18366407100393534</v>
      </c>
      <c r="M9" s="270">
        <f>IF(G9=0,"nd",K9-G9)</f>
        <v>-4387</v>
      </c>
      <c r="N9" s="271">
        <f t="shared" si="9"/>
        <v>0.44329006297315116</v>
      </c>
      <c r="O9" s="265">
        <v>33350</v>
      </c>
      <c r="P9" s="269">
        <f t="shared" si="2"/>
        <v>0.71034412021129278</v>
      </c>
      <c r="Q9" s="272">
        <f t="shared" si="3"/>
        <v>13851</v>
      </c>
      <c r="R9" s="273">
        <f t="shared" si="5"/>
        <v>3.5905024088093596</v>
      </c>
      <c r="S9" s="272">
        <f t="shared" si="6"/>
        <v>26085</v>
      </c>
      <c r="T9" s="271">
        <f t="shared" si="10"/>
        <v>0.60388222938471015</v>
      </c>
      <c r="V9" s="29"/>
      <c r="W9" s="81"/>
      <c r="AE9" s="1"/>
    </row>
    <row r="10" spans="1:31" s="4" customFormat="1" x14ac:dyDescent="0.25">
      <c r="B10" s="258" t="s">
        <v>197</v>
      </c>
      <c r="C10" s="274" t="s">
        <v>233</v>
      </c>
      <c r="D10" s="274" t="s">
        <v>233</v>
      </c>
      <c r="E10" s="274" t="s">
        <v>233</v>
      </c>
      <c r="F10" s="275" t="str">
        <f>IFERROR(E10/$E$6,"-")</f>
        <v>-</v>
      </c>
      <c r="G10" s="274" t="s">
        <v>233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233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233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55.226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204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27791</v>
      </c>
      <c r="D134" s="241">
        <v>53247</v>
      </c>
      <c r="E134" s="241">
        <v>69865</v>
      </c>
      <c r="F134" s="241">
        <v>66121</v>
      </c>
      <c r="G134" s="242">
        <f>F134/E134-1</f>
        <v>-5.3589064624633198E-2</v>
      </c>
      <c r="H134" s="241">
        <f>F134-E134</f>
        <v>-3744</v>
      </c>
      <c r="I134" s="242">
        <f>F134/F$134</f>
        <v>1</v>
      </c>
      <c r="J134" s="241">
        <v>75793</v>
      </c>
      <c r="K134" s="242">
        <f>J134/J$134</f>
        <v>1</v>
      </c>
      <c r="L134" s="242">
        <f>J134/F134-1</f>
        <v>0.14627727953297742</v>
      </c>
      <c r="M134" s="241">
        <f>J134-F134</f>
        <v>9672</v>
      </c>
      <c r="N134" s="242">
        <f>J134/D134-1</f>
        <v>0.42342291584502423</v>
      </c>
      <c r="O134" s="241">
        <f>J134-D134</f>
        <v>22546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27791</v>
      </c>
      <c r="D135" s="259">
        <v>53247</v>
      </c>
      <c r="E135" s="259">
        <v>69865</v>
      </c>
      <c r="F135" s="259">
        <v>66121</v>
      </c>
      <c r="G135" s="263">
        <f>IFERROR(F135/E135-1,"-")</f>
        <v>-5.3589064624633198E-2</v>
      </c>
      <c r="H135" s="259">
        <f t="shared" ref="H135:H138" si="14">F135-E135</f>
        <v>-3744</v>
      </c>
      <c r="I135" s="261">
        <f>F135/F$134</f>
        <v>1</v>
      </c>
      <c r="J135" s="259">
        <v>75793</v>
      </c>
      <c r="K135" s="260">
        <f t="shared" ref="K135:K138" si="15">J135/J$134</f>
        <v>1</v>
      </c>
      <c r="L135" s="261">
        <f t="shared" ref="L135:L138" si="16">J135/F135-1</f>
        <v>0.14627727953297742</v>
      </c>
      <c r="M135" s="262">
        <f t="shared" ref="M135:M138" si="17">J135-F135</f>
        <v>9672</v>
      </c>
      <c r="N135" s="260">
        <f t="shared" ref="N135:N138" si="18">J135/D135-1</f>
        <v>0.42342291584502423</v>
      </c>
      <c r="O135" s="259">
        <f t="shared" ref="O135:O138" si="19">J135-D135</f>
        <v>22546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11647</v>
      </c>
      <c r="D136" s="265">
        <v>15693</v>
      </c>
      <c r="E136" s="265">
        <v>29334</v>
      </c>
      <c r="F136" s="265">
        <v>29429</v>
      </c>
      <c r="G136" s="269">
        <f t="shared" ref="G136:G138" si="20">IFERROR(F136/E136-1,"-")</f>
        <v>3.2385627599371691E-3</v>
      </c>
      <c r="H136" s="265">
        <f t="shared" si="14"/>
        <v>95</v>
      </c>
      <c r="I136" s="273">
        <f t="shared" ref="I136:I138" si="21">F136/F$134</f>
        <v>0.44507796312820436</v>
      </c>
      <c r="J136" s="265">
        <v>38467</v>
      </c>
      <c r="K136" s="271">
        <f t="shared" si="15"/>
        <v>0.50752708033723426</v>
      </c>
      <c r="L136" s="273">
        <f t="shared" si="16"/>
        <v>0.3071120323490435</v>
      </c>
      <c r="M136" s="272">
        <f t="shared" si="17"/>
        <v>9038</v>
      </c>
      <c r="N136" s="271">
        <f t="shared" si="18"/>
        <v>1.451220289300962</v>
      </c>
      <c r="O136" s="265">
        <f t="shared" si="19"/>
        <v>22774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16144</v>
      </c>
      <c r="D137" s="265">
        <v>37554</v>
      </c>
      <c r="E137" s="265">
        <v>40531</v>
      </c>
      <c r="F137" s="265">
        <v>36692</v>
      </c>
      <c r="G137" s="267">
        <f t="shared" si="20"/>
        <v>-9.4717623547408203E-2</v>
      </c>
      <c r="H137" s="265">
        <f t="shared" si="14"/>
        <v>-3839</v>
      </c>
      <c r="I137" s="277">
        <f t="shared" si="21"/>
        <v>0.55492203687179564</v>
      </c>
      <c r="J137" s="265">
        <v>37326</v>
      </c>
      <c r="K137" s="271">
        <f t="shared" si="15"/>
        <v>0.49247291966276568</v>
      </c>
      <c r="L137" s="273">
        <f t="shared" si="16"/>
        <v>1.7278970892837586E-2</v>
      </c>
      <c r="M137" s="272">
        <f t="shared" si="17"/>
        <v>634</v>
      </c>
      <c r="N137" s="271">
        <f t="shared" si="18"/>
        <v>-6.0712573893593191E-3</v>
      </c>
      <c r="O137" s="265">
        <f t="shared" si="19"/>
        <v>-228</v>
      </c>
      <c r="Q137" s="29"/>
      <c r="R137" s="81"/>
      <c r="Z137" s="1"/>
    </row>
    <row r="138" spans="1:31" s="4" customFormat="1" x14ac:dyDescent="0.25">
      <c r="B138" s="258" t="s">
        <v>197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84DDB-0705-4838-862D-338D5D386D9C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190562</v>
      </c>
      <c r="D6" s="256">
        <v>384545</v>
      </c>
      <c r="E6" s="256">
        <v>582661</v>
      </c>
      <c r="F6" s="257">
        <f>E6/$E$6</f>
        <v>1</v>
      </c>
      <c r="G6" s="256">
        <v>610630</v>
      </c>
      <c r="H6" s="257">
        <f>G6/E6-1</f>
        <v>4.8002183087592964E-2</v>
      </c>
      <c r="I6" s="256">
        <f>G6-E6</f>
        <v>27969</v>
      </c>
      <c r="J6" s="257">
        <f>G6/$G$6</f>
        <v>1</v>
      </c>
      <c r="K6" s="256">
        <v>602747</v>
      </c>
      <c r="L6" s="257">
        <f>K6/G6-1</f>
        <v>-1.2909617935574769E-2</v>
      </c>
      <c r="M6" s="256">
        <f>K6-G6</f>
        <v>-7883</v>
      </c>
      <c r="N6" s="257">
        <f>K6/$K$6</f>
        <v>1</v>
      </c>
      <c r="O6" s="256">
        <v>610314</v>
      </c>
      <c r="P6" s="257">
        <f>O6/K6-1</f>
        <v>1.2554189402850691E-2</v>
      </c>
      <c r="Q6" s="256">
        <f>O6-K6</f>
        <v>7567</v>
      </c>
      <c r="R6" s="257">
        <f>IFERROR(O6/C6-1,"-")</f>
        <v>2.2027056810906687</v>
      </c>
      <c r="S6" s="256">
        <f>O6-C6</f>
        <v>419752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20277</v>
      </c>
      <c r="D7" s="265">
        <v>137416</v>
      </c>
      <c r="E7" s="265">
        <v>118869</v>
      </c>
      <c r="F7" s="271">
        <f t="shared" ref="F7:F16" si="0">E7/$E$6</f>
        <v>0.20401056532014328</v>
      </c>
      <c r="G7" s="265">
        <v>103873</v>
      </c>
      <c r="H7" s="273">
        <f>G7/E7-1</f>
        <v>-0.12615568398825594</v>
      </c>
      <c r="I7" s="272">
        <f>G7-E7</f>
        <v>-14996</v>
      </c>
      <c r="J7" s="271">
        <f>G7/$G$6</f>
        <v>0.17010792132715391</v>
      </c>
      <c r="K7" s="265">
        <v>88842</v>
      </c>
      <c r="L7" s="273">
        <f>K7/G7-1</f>
        <v>-0.14470555389754802</v>
      </c>
      <c r="M7" s="272">
        <f>K7-G7</f>
        <v>-15031</v>
      </c>
      <c r="N7" s="271">
        <f>K7/$K$6</f>
        <v>0.14739517575367442</v>
      </c>
      <c r="O7" s="265">
        <v>80599</v>
      </c>
      <c r="P7" s="273">
        <f>O7/K7-1</f>
        <v>-9.2782692870489236E-2</v>
      </c>
      <c r="Q7" s="272">
        <f>O7-K7</f>
        <v>-8243</v>
      </c>
      <c r="R7" s="273">
        <f t="shared" ref="R7:R16" si="1">IFERROR(O7/C7-1,"-")</f>
        <v>2.9748976673077872</v>
      </c>
      <c r="S7" s="272">
        <f t="shared" ref="S7:S16" si="2">O7-C7</f>
        <v>60322</v>
      </c>
      <c r="T7" s="271">
        <f>O7/$O$6</f>
        <v>0.13206152898344131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13953</v>
      </c>
      <c r="D8" s="265">
        <v>41134</v>
      </c>
      <c r="E8" s="265">
        <v>69906</v>
      </c>
      <c r="F8" s="271">
        <f t="shared" si="0"/>
        <v>0.11997713936577187</v>
      </c>
      <c r="G8" s="265">
        <v>63702</v>
      </c>
      <c r="H8" s="273">
        <f t="shared" ref="H8:H16" si="3">G8/E8-1</f>
        <v>-8.8747746974508601E-2</v>
      </c>
      <c r="I8" s="272">
        <f t="shared" ref="I8:I16" si="4">G8-E8</f>
        <v>-6204</v>
      </c>
      <c r="J8" s="271">
        <f t="shared" ref="J8:J16" si="5">G8/$G$6</f>
        <v>0.10432176604490444</v>
      </c>
      <c r="K8" s="265">
        <v>61151</v>
      </c>
      <c r="L8" s="273">
        <f t="shared" ref="L8:L16" si="6">K8/G8-1</f>
        <v>-4.0045838435213921E-2</v>
      </c>
      <c r="M8" s="272">
        <f t="shared" ref="M8:M16" si="7">K8-G8</f>
        <v>-2551</v>
      </c>
      <c r="N8" s="271">
        <f t="shared" ref="N8:N16" si="8">K8/$K$6</f>
        <v>0.10145384381838483</v>
      </c>
      <c r="O8" s="265">
        <v>63846</v>
      </c>
      <c r="P8" s="273">
        <f t="shared" ref="P8:P16" si="9">O8/K8-1</f>
        <v>4.4071233503949259E-2</v>
      </c>
      <c r="Q8" s="272">
        <f t="shared" ref="Q8:Q16" si="10">O8-K8</f>
        <v>2695</v>
      </c>
      <c r="R8" s="273">
        <f t="shared" si="1"/>
        <v>3.5757901526553431</v>
      </c>
      <c r="S8" s="272">
        <f t="shared" si="2"/>
        <v>49893</v>
      </c>
      <c r="T8" s="271">
        <f t="shared" ref="T8:T16" si="11">O8/$O$6</f>
        <v>0.1046117244565912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2321</v>
      </c>
      <c r="E9" s="265">
        <v>2543</v>
      </c>
      <c r="F9" s="266">
        <f t="shared" si="0"/>
        <v>4.3644589220833384E-3</v>
      </c>
      <c r="G9" s="265">
        <v>13397</v>
      </c>
      <c r="H9" s="277">
        <f t="shared" si="3"/>
        <v>4.2681871804954774</v>
      </c>
      <c r="I9" s="268">
        <f t="shared" si="4"/>
        <v>10854</v>
      </c>
      <c r="J9" s="266">
        <f t="shared" si="5"/>
        <v>2.19396361135221E-2</v>
      </c>
      <c r="K9" s="265">
        <v>7210</v>
      </c>
      <c r="L9" s="273">
        <f t="shared" si="6"/>
        <v>-0.46181981040531461</v>
      </c>
      <c r="M9" s="272">
        <f t="shared" si="7"/>
        <v>-6187</v>
      </c>
      <c r="N9" s="271">
        <f t="shared" si="8"/>
        <v>1.1961901096148135E-2</v>
      </c>
      <c r="O9" s="265">
        <v>4833</v>
      </c>
      <c r="P9" s="273">
        <f t="shared" si="9"/>
        <v>-0.32968099861303746</v>
      </c>
      <c r="Q9" s="272">
        <f t="shared" si="10"/>
        <v>-2377</v>
      </c>
      <c r="R9" s="273">
        <f t="shared" si="1"/>
        <v>3.3036509349955478</v>
      </c>
      <c r="S9" s="272">
        <f t="shared" si="2"/>
        <v>3710</v>
      </c>
      <c r="T9" s="271">
        <f t="shared" si="11"/>
        <v>7.9188745465448938E-3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66876</v>
      </c>
      <c r="E10" s="265">
        <v>197068</v>
      </c>
      <c r="F10" s="271">
        <f t="shared" si="0"/>
        <v>0.3382206806359101</v>
      </c>
      <c r="G10" s="265">
        <v>205761</v>
      </c>
      <c r="H10" s="273">
        <f t="shared" si="3"/>
        <v>4.4111677187569809E-2</v>
      </c>
      <c r="I10" s="272">
        <f t="shared" si="4"/>
        <v>8693</v>
      </c>
      <c r="J10" s="271">
        <f t="shared" si="5"/>
        <v>0.33696510161636345</v>
      </c>
      <c r="K10" s="265">
        <v>223593</v>
      </c>
      <c r="L10" s="273">
        <f t="shared" si="6"/>
        <v>8.6663653462026424E-2</v>
      </c>
      <c r="M10" s="272">
        <f t="shared" si="7"/>
        <v>17832</v>
      </c>
      <c r="N10" s="271">
        <f t="shared" si="8"/>
        <v>0.37095663686422331</v>
      </c>
      <c r="O10" s="265">
        <v>232483</v>
      </c>
      <c r="P10" s="273">
        <f t="shared" si="9"/>
        <v>3.9759742031280076E-2</v>
      </c>
      <c r="Q10" s="272">
        <f t="shared" si="10"/>
        <v>8890</v>
      </c>
      <c r="R10" s="273">
        <f t="shared" si="1"/>
        <v>3.9401402464938373</v>
      </c>
      <c r="S10" s="272">
        <f t="shared" si="2"/>
        <v>185423</v>
      </c>
      <c r="T10" s="271">
        <f>O10/$O$6</f>
        <v>0.38092359015195459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25544</v>
      </c>
      <c r="E11" s="265">
        <v>24458</v>
      </c>
      <c r="F11" s="266">
        <f t="shared" si="0"/>
        <v>4.1976380777158588E-2</v>
      </c>
      <c r="G11" s="265">
        <v>31500</v>
      </c>
      <c r="H11" s="277">
        <f t="shared" si="3"/>
        <v>0.28792215226101892</v>
      </c>
      <c r="I11" s="268">
        <f t="shared" si="4"/>
        <v>7042</v>
      </c>
      <c r="J11" s="266">
        <f t="shared" si="5"/>
        <v>5.1586066848992022E-2</v>
      </c>
      <c r="K11" s="265">
        <v>28196</v>
      </c>
      <c r="L11" s="273">
        <f t="shared" si="6"/>
        <v>-0.10488888888888892</v>
      </c>
      <c r="M11" s="272">
        <f t="shared" si="7"/>
        <v>-3304</v>
      </c>
      <c r="N11" s="271">
        <f t="shared" si="8"/>
        <v>4.6779162733286105E-2</v>
      </c>
      <c r="O11" s="265">
        <v>33627</v>
      </c>
      <c r="P11" s="273">
        <f t="shared" si="9"/>
        <v>0.19261597389700658</v>
      </c>
      <c r="Q11" s="272">
        <f t="shared" si="10"/>
        <v>5431</v>
      </c>
      <c r="R11" s="273">
        <f t="shared" si="1"/>
        <v>3.6652330743618204</v>
      </c>
      <c r="S11" s="272">
        <f t="shared" si="2"/>
        <v>26419</v>
      </c>
      <c r="T11" s="271">
        <f t="shared" si="11"/>
        <v>5.5097867655010374E-2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48582</v>
      </c>
      <c r="E12" s="265">
        <v>75501</v>
      </c>
      <c r="F12" s="271">
        <f t="shared" si="0"/>
        <v>0.12957963549988757</v>
      </c>
      <c r="G12" s="265">
        <v>88192</v>
      </c>
      <c r="H12" s="273">
        <f t="shared" si="3"/>
        <v>0.16809048886769706</v>
      </c>
      <c r="I12" s="272">
        <f t="shared" si="4"/>
        <v>12691</v>
      </c>
      <c r="J12" s="271">
        <f t="shared" si="5"/>
        <v>0.14442788595385095</v>
      </c>
      <c r="K12" s="265">
        <v>92234</v>
      </c>
      <c r="L12" s="273">
        <f t="shared" si="6"/>
        <v>4.5831821480406321E-2</v>
      </c>
      <c r="M12" s="272">
        <f t="shared" si="7"/>
        <v>4042</v>
      </c>
      <c r="N12" s="271">
        <f t="shared" si="8"/>
        <v>0.15302274420279155</v>
      </c>
      <c r="O12" s="265">
        <v>105634</v>
      </c>
      <c r="P12" s="273">
        <f t="shared" si="9"/>
        <v>0.14528265064943513</v>
      </c>
      <c r="Q12" s="272">
        <f t="shared" si="10"/>
        <v>13400</v>
      </c>
      <c r="R12" s="273">
        <f t="shared" si="1"/>
        <v>2.9210838901262064</v>
      </c>
      <c r="S12" s="272">
        <f t="shared" si="2"/>
        <v>78694</v>
      </c>
      <c r="T12" s="271">
        <f t="shared" si="11"/>
        <v>0.17308139744459408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9042</v>
      </c>
      <c r="E13" s="265">
        <v>18683</v>
      </c>
      <c r="F13" s="266">
        <f t="shared" si="0"/>
        <v>3.2064957153473461E-2</v>
      </c>
      <c r="G13" s="265">
        <v>23106</v>
      </c>
      <c r="H13" s="277">
        <f t="shared" si="3"/>
        <v>0.23673928169994118</v>
      </c>
      <c r="I13" s="268">
        <f t="shared" si="4"/>
        <v>4423</v>
      </c>
      <c r="J13" s="266">
        <f t="shared" si="5"/>
        <v>3.7839608273422531E-2</v>
      </c>
      <c r="K13" s="265">
        <v>20343</v>
      </c>
      <c r="L13" s="273">
        <f t="shared" si="6"/>
        <v>-0.11957933004414434</v>
      </c>
      <c r="M13" s="272">
        <f t="shared" si="7"/>
        <v>-2763</v>
      </c>
      <c r="N13" s="271">
        <f t="shared" si="8"/>
        <v>3.3750479056718657E-2</v>
      </c>
      <c r="O13" s="265">
        <v>19090</v>
      </c>
      <c r="P13" s="273">
        <f t="shared" si="9"/>
        <v>-6.1593668583788008E-2</v>
      </c>
      <c r="Q13" s="272">
        <f t="shared" si="10"/>
        <v>-1253</v>
      </c>
      <c r="R13" s="273">
        <f t="shared" si="1"/>
        <v>1.5610410517842768</v>
      </c>
      <c r="S13" s="272">
        <f t="shared" si="2"/>
        <v>11636</v>
      </c>
      <c r="T13" s="271">
        <f t="shared" si="11"/>
        <v>3.1278980983559281E-2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23814</v>
      </c>
      <c r="E14" s="265">
        <v>15534</v>
      </c>
      <c r="F14" s="271">
        <f t="shared" si="0"/>
        <v>2.6660442349839785E-2</v>
      </c>
      <c r="G14" s="265">
        <v>18834</v>
      </c>
      <c r="H14" s="273">
        <f t="shared" si="3"/>
        <v>0.21243723445345686</v>
      </c>
      <c r="I14" s="272">
        <f t="shared" si="4"/>
        <v>3300</v>
      </c>
      <c r="J14" s="271">
        <f t="shared" si="5"/>
        <v>3.0843555016949707E-2</v>
      </c>
      <c r="K14" s="265">
        <v>15150</v>
      </c>
      <c r="L14" s="273">
        <f t="shared" si="6"/>
        <v>-0.19560369544440903</v>
      </c>
      <c r="M14" s="272">
        <f t="shared" si="7"/>
        <v>-3684</v>
      </c>
      <c r="N14" s="271">
        <f t="shared" si="8"/>
        <v>2.5134923939895179E-2</v>
      </c>
      <c r="O14" s="265">
        <v>14655</v>
      </c>
      <c r="P14" s="273">
        <f t="shared" si="9"/>
        <v>-3.2673267326732702E-2</v>
      </c>
      <c r="Q14" s="272">
        <f t="shared" si="10"/>
        <v>-495</v>
      </c>
      <c r="R14" s="273">
        <f t="shared" si="1"/>
        <v>4.5743628756181058</v>
      </c>
      <c r="S14" s="272">
        <f t="shared" si="2"/>
        <v>12026</v>
      </c>
      <c r="T14" s="271">
        <f t="shared" si="11"/>
        <v>2.4012229770249412E-2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11048</v>
      </c>
      <c r="E15" s="265">
        <v>27158</v>
      </c>
      <c r="F15" s="266">
        <f t="shared" si="0"/>
        <v>4.6610293120699683E-2</v>
      </c>
      <c r="G15" s="265">
        <v>27541</v>
      </c>
      <c r="H15" s="277">
        <f t="shared" si="3"/>
        <v>1.4102658516827349E-2</v>
      </c>
      <c r="I15" s="268">
        <f t="shared" si="4"/>
        <v>383</v>
      </c>
      <c r="J15" s="266">
        <f t="shared" si="5"/>
        <v>4.5102598955177438E-2</v>
      </c>
      <c r="K15" s="265">
        <v>32909</v>
      </c>
      <c r="L15" s="273">
        <f t="shared" si="6"/>
        <v>0.19490940779201926</v>
      </c>
      <c r="M15" s="272">
        <f t="shared" si="7"/>
        <v>5368</v>
      </c>
      <c r="N15" s="271">
        <f t="shared" si="8"/>
        <v>5.4598363824291118E-2</v>
      </c>
      <c r="O15" s="265">
        <v>25581</v>
      </c>
      <c r="P15" s="273">
        <f t="shared" si="9"/>
        <v>-0.22267464827250905</v>
      </c>
      <c r="Q15" s="272">
        <f t="shared" si="10"/>
        <v>-7328</v>
      </c>
      <c r="R15" s="273">
        <f t="shared" si="1"/>
        <v>3.6133453561767359</v>
      </c>
      <c r="S15" s="272">
        <f t="shared" si="2"/>
        <v>20036</v>
      </c>
      <c r="T15" s="271">
        <f t="shared" si="11"/>
        <v>4.1914489918304348E-2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58373</v>
      </c>
      <c r="D16" s="265">
        <f>D6-SUM(D7:D15)</f>
        <v>18768</v>
      </c>
      <c r="E16" s="265">
        <f>E6-SUM(E7:E15)</f>
        <v>32941</v>
      </c>
      <c r="F16" s="271">
        <f t="shared" si="0"/>
        <v>5.653544685503234E-2</v>
      </c>
      <c r="G16" s="265">
        <f>G6-SUM(G7:G15)</f>
        <v>34724</v>
      </c>
      <c r="H16" s="273">
        <f t="shared" si="3"/>
        <v>5.4127075680762582E-2</v>
      </c>
      <c r="I16" s="272">
        <f t="shared" si="4"/>
        <v>1783</v>
      </c>
      <c r="J16" s="271">
        <f t="shared" si="5"/>
        <v>5.6865859849663462E-2</v>
      </c>
      <c r="K16" s="265">
        <f>K6-SUM(K7:K15)</f>
        <v>33119</v>
      </c>
      <c r="L16" s="273">
        <f t="shared" si="6"/>
        <v>-4.6221633452367183E-2</v>
      </c>
      <c r="M16" s="272">
        <f t="shared" si="7"/>
        <v>-1605</v>
      </c>
      <c r="N16" s="271">
        <f t="shared" si="8"/>
        <v>5.4946768710586701E-2</v>
      </c>
      <c r="O16" s="265">
        <f>O6-SUM(O7:O15)</f>
        <v>29966</v>
      </c>
      <c r="P16" s="273">
        <f t="shared" si="9"/>
        <v>-9.5202149823364279E-2</v>
      </c>
      <c r="Q16" s="272">
        <f t="shared" si="10"/>
        <v>-3153</v>
      </c>
      <c r="R16" s="273">
        <f t="shared" si="1"/>
        <v>-0.48664622342521369</v>
      </c>
      <c r="S16" s="272">
        <f t="shared" si="2"/>
        <v>-28407</v>
      </c>
      <c r="T16" s="271">
        <f t="shared" si="11"/>
        <v>4.9099316089750523E-2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AC2E9-9466-485F-82EA-DF8DFD8E7D72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113171</v>
      </c>
      <c r="D6" s="256">
        <v>155072</v>
      </c>
      <c r="E6" s="256">
        <v>329527</v>
      </c>
      <c r="F6" s="257">
        <f>E6/$E$6</f>
        <v>1</v>
      </c>
      <c r="G6" s="256">
        <v>355640</v>
      </c>
      <c r="H6" s="257">
        <f>G6/E6-1</f>
        <v>7.9243885933474312E-2</v>
      </c>
      <c r="I6" s="256">
        <f>G6-E6</f>
        <v>26113</v>
      </c>
      <c r="J6" s="257">
        <f>G6/$G$6</f>
        <v>1</v>
      </c>
      <c r="K6" s="256">
        <v>359830</v>
      </c>
      <c r="L6" s="257">
        <f>K6/G6-1</f>
        <v>1.1781576875492084E-2</v>
      </c>
      <c r="M6" s="256">
        <f>K6-G6</f>
        <v>4190</v>
      </c>
      <c r="N6" s="257">
        <f>K6/$K$6</f>
        <v>1</v>
      </c>
      <c r="O6" s="256">
        <v>378180</v>
      </c>
      <c r="P6" s="257">
        <f>O6/K6-1</f>
        <v>5.0996303810132648E-2</v>
      </c>
      <c r="Q6" s="256">
        <f>O6-K6</f>
        <v>18350</v>
      </c>
      <c r="R6" s="257">
        <f>IFERROR(O6/C6-1,"-")</f>
        <v>2.3416688020782708</v>
      </c>
      <c r="S6" s="256">
        <f>O6-C6</f>
        <v>265009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10899</v>
      </c>
      <c r="D7" s="265">
        <v>57500</v>
      </c>
      <c r="E7" s="265">
        <v>66436</v>
      </c>
      <c r="F7" s="271">
        <f t="shared" ref="F7:F16" si="0">E7/$E$6</f>
        <v>0.20161018672218059</v>
      </c>
      <c r="G7" s="265">
        <v>59643</v>
      </c>
      <c r="H7" s="273">
        <f>G7/E7-1</f>
        <v>-0.10224878078150401</v>
      </c>
      <c r="I7" s="272">
        <f>G7-E7</f>
        <v>-6793</v>
      </c>
      <c r="J7" s="271">
        <f>G7/$G$6</f>
        <v>0.16770610729951638</v>
      </c>
      <c r="K7" s="265">
        <v>54537</v>
      </c>
      <c r="L7" s="273">
        <f>K7/G7-1</f>
        <v>-8.5609375785926312E-2</v>
      </c>
      <c r="M7" s="272">
        <f>K7-G7</f>
        <v>-5106</v>
      </c>
      <c r="N7" s="271">
        <f>K7/$K$6</f>
        <v>0.15156323819581469</v>
      </c>
      <c r="O7" s="265">
        <v>44885</v>
      </c>
      <c r="P7" s="273">
        <f>O7/K7-1</f>
        <v>-0.17698076535196283</v>
      </c>
      <c r="Q7" s="272">
        <f>O7-K7</f>
        <v>-9652</v>
      </c>
      <c r="R7" s="273">
        <f t="shared" ref="R7:R16" si="1">IFERROR(O7/C7-1,"-")</f>
        <v>3.1182677309844937</v>
      </c>
      <c r="S7" s="272">
        <f t="shared" ref="S7:S16" si="2">O7-C7</f>
        <v>33986</v>
      </c>
      <c r="T7" s="271">
        <f>O7/$O$6</f>
        <v>0.11868686868686869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8874</v>
      </c>
      <c r="D8" s="265">
        <v>12365</v>
      </c>
      <c r="E8" s="265">
        <v>40782</v>
      </c>
      <c r="F8" s="271">
        <f t="shared" si="0"/>
        <v>0.12375920637762611</v>
      </c>
      <c r="G8" s="265">
        <v>36779</v>
      </c>
      <c r="H8" s="273">
        <f t="shared" ref="H8:H16" si="3">G8/E8-1</f>
        <v>-9.8156049237408616E-2</v>
      </c>
      <c r="I8" s="272">
        <f t="shared" ref="I8:I16" si="4">G8-E8</f>
        <v>-4003</v>
      </c>
      <c r="J8" s="271">
        <f t="shared" ref="J8:J16" si="5">G8/$G$6</f>
        <v>0.10341637611067371</v>
      </c>
      <c r="K8" s="265">
        <v>34129</v>
      </c>
      <c r="L8" s="273">
        <f t="shared" ref="L8:L16" si="6">K8/G8-1</f>
        <v>-7.2051986187770201E-2</v>
      </c>
      <c r="M8" s="272">
        <f t="shared" ref="M8:M16" si="7">K8-G8</f>
        <v>-2650</v>
      </c>
      <c r="N8" s="271">
        <f t="shared" ref="N8:N16" si="8">K8/$K$6</f>
        <v>9.484756690659478E-2</v>
      </c>
      <c r="O8" s="265">
        <v>37277</v>
      </c>
      <c r="P8" s="273">
        <f t="shared" ref="P8:P16" si="9">O8/K8-1</f>
        <v>9.2238272436930391E-2</v>
      </c>
      <c r="Q8" s="272">
        <f t="shared" ref="Q8:Q16" si="10">O8-K8</f>
        <v>3148</v>
      </c>
      <c r="R8" s="273">
        <f t="shared" si="1"/>
        <v>3.2006986702727067</v>
      </c>
      <c r="S8" s="272">
        <f t="shared" si="2"/>
        <v>28403</v>
      </c>
      <c r="T8" s="271">
        <f t="shared" ref="T8:T16" si="11">O8/$O$6</f>
        <v>9.8569464276270558E-2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1160</v>
      </c>
      <c r="E9" s="265">
        <v>1497</v>
      </c>
      <c r="F9" s="266">
        <f t="shared" si="0"/>
        <v>4.5428750906602493E-3</v>
      </c>
      <c r="G9" s="265">
        <v>3389</v>
      </c>
      <c r="H9" s="277">
        <f t="shared" si="3"/>
        <v>1.2638610554442216</v>
      </c>
      <c r="I9" s="268">
        <f t="shared" si="4"/>
        <v>1892</v>
      </c>
      <c r="J9" s="266">
        <f t="shared" si="5"/>
        <v>9.5292992914182886E-3</v>
      </c>
      <c r="K9" s="265">
        <v>2330</v>
      </c>
      <c r="L9" s="273">
        <f t="shared" si="6"/>
        <v>-0.31248155798170552</v>
      </c>
      <c r="M9" s="272">
        <f t="shared" si="7"/>
        <v>-1059</v>
      </c>
      <c r="N9" s="271">
        <f t="shared" si="8"/>
        <v>6.4752799933301833E-3</v>
      </c>
      <c r="O9" s="265">
        <v>1948</v>
      </c>
      <c r="P9" s="273">
        <f t="shared" si="9"/>
        <v>-0.16394849785407728</v>
      </c>
      <c r="Q9" s="272">
        <f t="shared" si="10"/>
        <v>-382</v>
      </c>
      <c r="R9" s="273">
        <f t="shared" si="1"/>
        <v>2.3299145299145301</v>
      </c>
      <c r="S9" s="272">
        <f t="shared" si="2"/>
        <v>1363</v>
      </c>
      <c r="T9" s="271">
        <f t="shared" si="11"/>
        <v>5.1509863028187637E-3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39205</v>
      </c>
      <c r="E10" s="265">
        <v>139217</v>
      </c>
      <c r="F10" s="271">
        <f t="shared" si="0"/>
        <v>0.4224752448206065</v>
      </c>
      <c r="G10" s="265">
        <v>149908</v>
      </c>
      <c r="H10" s="273">
        <f t="shared" si="3"/>
        <v>7.6793782368532515E-2</v>
      </c>
      <c r="I10" s="272">
        <f t="shared" si="4"/>
        <v>10691</v>
      </c>
      <c r="J10" s="271">
        <f t="shared" si="5"/>
        <v>0.42151613991676978</v>
      </c>
      <c r="K10" s="265">
        <v>158283</v>
      </c>
      <c r="L10" s="273">
        <f t="shared" si="6"/>
        <v>5.5867598793926998E-2</v>
      </c>
      <c r="M10" s="272">
        <f t="shared" si="7"/>
        <v>8375</v>
      </c>
      <c r="N10" s="271">
        <f t="shared" si="8"/>
        <v>0.4398827223966873</v>
      </c>
      <c r="O10" s="265">
        <v>177318</v>
      </c>
      <c r="P10" s="273">
        <f t="shared" si="9"/>
        <v>0.12025928242451811</v>
      </c>
      <c r="Q10" s="272">
        <f t="shared" si="10"/>
        <v>19035</v>
      </c>
      <c r="R10" s="273">
        <f t="shared" si="1"/>
        <v>3.6287459538477602</v>
      </c>
      <c r="S10" s="272">
        <f t="shared" si="2"/>
        <v>139010</v>
      </c>
      <c r="T10" s="271">
        <f>O10/$O$6</f>
        <v>0.46887196573060447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9171</v>
      </c>
      <c r="E11" s="265">
        <v>15618</v>
      </c>
      <c r="F11" s="266">
        <f t="shared" si="0"/>
        <v>4.7395205855665846E-2</v>
      </c>
      <c r="G11" s="265">
        <v>18555</v>
      </c>
      <c r="H11" s="277">
        <f t="shared" si="3"/>
        <v>0.18805224740683824</v>
      </c>
      <c r="I11" s="268">
        <f t="shared" si="4"/>
        <v>2937</v>
      </c>
      <c r="J11" s="266">
        <f t="shared" si="5"/>
        <v>5.2173546282757846E-2</v>
      </c>
      <c r="K11" s="265">
        <v>19490</v>
      </c>
      <c r="L11" s="273">
        <f t="shared" si="6"/>
        <v>5.0390730261385075E-2</v>
      </c>
      <c r="M11" s="272">
        <f t="shared" si="7"/>
        <v>935</v>
      </c>
      <c r="N11" s="271">
        <f t="shared" si="8"/>
        <v>5.4164466553650335E-2</v>
      </c>
      <c r="O11" s="265">
        <v>20654</v>
      </c>
      <c r="P11" s="273">
        <f t="shared" si="9"/>
        <v>5.9722934838378761E-2</v>
      </c>
      <c r="Q11" s="272">
        <f t="shared" si="10"/>
        <v>1164</v>
      </c>
      <c r="R11" s="273">
        <f t="shared" si="1"/>
        <v>2.5876324474552717</v>
      </c>
      <c r="S11" s="272">
        <f t="shared" si="2"/>
        <v>14897</v>
      </c>
      <c r="T11" s="271">
        <f t="shared" si="11"/>
        <v>5.4614204875984979E-2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23118</v>
      </c>
      <c r="E12" s="265">
        <v>36702</v>
      </c>
      <c r="F12" s="271">
        <f t="shared" si="0"/>
        <v>0.11137782336500499</v>
      </c>
      <c r="G12" s="265">
        <v>48144</v>
      </c>
      <c r="H12" s="273">
        <f t="shared" si="3"/>
        <v>0.31175412784044476</v>
      </c>
      <c r="I12" s="272">
        <f t="shared" si="4"/>
        <v>11442</v>
      </c>
      <c r="J12" s="271">
        <f t="shared" si="5"/>
        <v>0.13537284894837476</v>
      </c>
      <c r="K12" s="265">
        <v>48247</v>
      </c>
      <c r="L12" s="273">
        <f t="shared" si="6"/>
        <v>2.1394150880691409E-3</v>
      </c>
      <c r="M12" s="272">
        <f t="shared" si="7"/>
        <v>103</v>
      </c>
      <c r="N12" s="271">
        <f t="shared" si="8"/>
        <v>0.13408276130394908</v>
      </c>
      <c r="O12" s="265">
        <v>50408</v>
      </c>
      <c r="P12" s="273">
        <f t="shared" si="9"/>
        <v>4.4790349659046269E-2</v>
      </c>
      <c r="Q12" s="272">
        <f t="shared" si="10"/>
        <v>2161</v>
      </c>
      <c r="R12" s="273">
        <f t="shared" si="1"/>
        <v>2.811568998109641</v>
      </c>
      <c r="S12" s="272">
        <f t="shared" si="2"/>
        <v>37183</v>
      </c>
      <c r="T12" s="271">
        <f t="shared" si="11"/>
        <v>0.13329102543762231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4159</v>
      </c>
      <c r="E13" s="265">
        <v>9476</v>
      </c>
      <c r="F13" s="266">
        <f t="shared" si="0"/>
        <v>2.8756368977352387E-2</v>
      </c>
      <c r="G13" s="265">
        <v>15942</v>
      </c>
      <c r="H13" s="277">
        <f t="shared" si="3"/>
        <v>0.6823554242296328</v>
      </c>
      <c r="I13" s="268">
        <f t="shared" si="4"/>
        <v>6466</v>
      </c>
      <c r="J13" s="266">
        <f t="shared" si="5"/>
        <v>4.4826228770666963E-2</v>
      </c>
      <c r="K13" s="265">
        <v>14063</v>
      </c>
      <c r="L13" s="273">
        <f t="shared" si="6"/>
        <v>-0.11786475975410859</v>
      </c>
      <c r="M13" s="272">
        <f t="shared" si="7"/>
        <v>-1879</v>
      </c>
      <c r="N13" s="271">
        <f t="shared" si="8"/>
        <v>3.9082344440430204E-2</v>
      </c>
      <c r="O13" s="265">
        <v>12878</v>
      </c>
      <c r="P13" s="273">
        <f t="shared" si="9"/>
        <v>-8.4263670625044473E-2</v>
      </c>
      <c r="Q13" s="272">
        <f t="shared" si="10"/>
        <v>-1185</v>
      </c>
      <c r="R13" s="273">
        <f t="shared" si="1"/>
        <v>3.005598755832037</v>
      </c>
      <c r="S13" s="272">
        <f t="shared" si="2"/>
        <v>9663</v>
      </c>
      <c r="T13" s="271">
        <f t="shared" si="11"/>
        <v>3.4052567560420965E-2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5034</v>
      </c>
      <c r="E14" s="265">
        <v>4983</v>
      </c>
      <c r="F14" s="271">
        <f t="shared" si="0"/>
        <v>1.5121674399973296E-2</v>
      </c>
      <c r="G14" s="265">
        <v>6449</v>
      </c>
      <c r="H14" s="273">
        <f t="shared" si="3"/>
        <v>0.29420028095524775</v>
      </c>
      <c r="I14" s="272">
        <f t="shared" si="4"/>
        <v>1466</v>
      </c>
      <c r="J14" s="271">
        <f t="shared" si="5"/>
        <v>1.813350579237431E-2</v>
      </c>
      <c r="K14" s="265">
        <v>5126</v>
      </c>
      <c r="L14" s="273">
        <f t="shared" si="6"/>
        <v>-0.20514808497441461</v>
      </c>
      <c r="M14" s="272">
        <f t="shared" si="7"/>
        <v>-1323</v>
      </c>
      <c r="N14" s="271">
        <f t="shared" si="8"/>
        <v>1.4245615985326403E-2</v>
      </c>
      <c r="O14" s="265">
        <v>6087</v>
      </c>
      <c r="P14" s="273">
        <f t="shared" si="9"/>
        <v>0.18747561451424111</v>
      </c>
      <c r="Q14" s="272">
        <f t="shared" si="10"/>
        <v>961</v>
      </c>
      <c r="R14" s="273">
        <f t="shared" si="1"/>
        <v>6.0288683602771362</v>
      </c>
      <c r="S14" s="272">
        <f t="shared" si="2"/>
        <v>5221</v>
      </c>
      <c r="T14" s="271">
        <f t="shared" si="11"/>
        <v>1.6095510074567665E-2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474</v>
      </c>
      <c r="E15" s="265">
        <v>5175</v>
      </c>
      <c r="F15" s="266">
        <f t="shared" si="0"/>
        <v>1.5704327718214291E-2</v>
      </c>
      <c r="G15" s="265">
        <v>6685</v>
      </c>
      <c r="H15" s="277">
        <f t="shared" si="3"/>
        <v>0.29178743961352649</v>
      </c>
      <c r="I15" s="268">
        <f t="shared" si="4"/>
        <v>1510</v>
      </c>
      <c r="J15" s="266">
        <f t="shared" si="5"/>
        <v>1.8797098189180069E-2</v>
      </c>
      <c r="K15" s="265">
        <v>13110</v>
      </c>
      <c r="L15" s="273">
        <f t="shared" si="6"/>
        <v>0.96110695587135386</v>
      </c>
      <c r="M15" s="272">
        <f t="shared" si="7"/>
        <v>6425</v>
      </c>
      <c r="N15" s="271">
        <f t="shared" si="8"/>
        <v>3.6433871550454383E-2</v>
      </c>
      <c r="O15" s="265">
        <v>15532</v>
      </c>
      <c r="P15" s="273">
        <f t="shared" si="9"/>
        <v>0.184744469870328</v>
      </c>
      <c r="Q15" s="272">
        <f t="shared" si="10"/>
        <v>2422</v>
      </c>
      <c r="R15" s="273">
        <f t="shared" si="1"/>
        <v>3.7324801950030473</v>
      </c>
      <c r="S15" s="272">
        <f t="shared" si="2"/>
        <v>12250</v>
      </c>
      <c r="T15" s="271">
        <f t="shared" si="11"/>
        <v>4.1070389761489239E-2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28160</v>
      </c>
      <c r="D16" s="265">
        <f>D6-SUM(D7:D15)</f>
        <v>2886</v>
      </c>
      <c r="E16" s="265">
        <f>E6-SUM(E7:E15)</f>
        <v>9641</v>
      </c>
      <c r="F16" s="271">
        <f t="shared" si="0"/>
        <v>2.9257086672715742E-2</v>
      </c>
      <c r="G16" s="265">
        <f>G6-SUM(G7:G15)</f>
        <v>10146</v>
      </c>
      <c r="H16" s="273">
        <f t="shared" si="3"/>
        <v>5.2380458458666013E-2</v>
      </c>
      <c r="I16" s="272">
        <f t="shared" si="4"/>
        <v>505</v>
      </c>
      <c r="J16" s="271">
        <f t="shared" si="5"/>
        <v>2.852884939826791E-2</v>
      </c>
      <c r="K16" s="265">
        <f>K6-SUM(K7:K15)</f>
        <v>10515</v>
      </c>
      <c r="L16" s="273">
        <f t="shared" si="6"/>
        <v>3.6369012418687063E-2</v>
      </c>
      <c r="M16" s="272">
        <f t="shared" si="7"/>
        <v>369</v>
      </c>
      <c r="N16" s="271">
        <f t="shared" si="8"/>
        <v>2.922213267376261E-2</v>
      </c>
      <c r="O16" s="265">
        <f>O6-SUM(O7:O15)</f>
        <v>11193</v>
      </c>
      <c r="P16" s="273">
        <f t="shared" si="9"/>
        <v>6.447931526390871E-2</v>
      </c>
      <c r="Q16" s="272">
        <f t="shared" si="10"/>
        <v>678</v>
      </c>
      <c r="R16" s="273">
        <f t="shared" si="1"/>
        <v>-0.60252130681818183</v>
      </c>
      <c r="S16" s="272">
        <f t="shared" si="2"/>
        <v>-16967</v>
      </c>
      <c r="T16" s="271">
        <f t="shared" si="11"/>
        <v>2.9597017293352373E-2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6B78E-4394-4CCF-8CDE-FE60580BF6D0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77391</v>
      </c>
      <c r="D6" s="256">
        <v>229473</v>
      </c>
      <c r="E6" s="256">
        <v>253134</v>
      </c>
      <c r="F6" s="257">
        <f>E6/$E$6</f>
        <v>1</v>
      </c>
      <c r="G6" s="256">
        <v>254990</v>
      </c>
      <c r="H6" s="257">
        <f>G6/E6-1</f>
        <v>7.3320849826574719E-3</v>
      </c>
      <c r="I6" s="256">
        <f>G6-E6</f>
        <v>1856</v>
      </c>
      <c r="J6" s="257">
        <f>G6/$G$6</f>
        <v>1</v>
      </c>
      <c r="K6" s="256">
        <v>242917</v>
      </c>
      <c r="L6" s="257">
        <f>K6/G6-1</f>
        <v>-4.7346954782540474E-2</v>
      </c>
      <c r="M6" s="256">
        <f>K6-G6</f>
        <v>-12073</v>
      </c>
      <c r="N6" s="257">
        <f>K6/$K$6</f>
        <v>1</v>
      </c>
      <c r="O6" s="256">
        <v>232134</v>
      </c>
      <c r="P6" s="257">
        <f>O6/K6-1</f>
        <v>-4.4389647492764972E-2</v>
      </c>
      <c r="Q6" s="256">
        <f>O6-K6</f>
        <v>-10783</v>
      </c>
      <c r="R6" s="257">
        <f>IFERROR(O6/C6-1,"-")</f>
        <v>1.9994960654339651</v>
      </c>
      <c r="S6" s="256">
        <f>O6-C6</f>
        <v>154743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9378</v>
      </c>
      <c r="D7" s="265">
        <v>79916</v>
      </c>
      <c r="E7" s="265">
        <v>52433</v>
      </c>
      <c r="F7" s="271">
        <f t="shared" ref="F7:F16" si="0">E7/$E$6</f>
        <v>0.20713535123689431</v>
      </c>
      <c r="G7" s="265">
        <v>44230</v>
      </c>
      <c r="H7" s="273">
        <f>G7/E7-1</f>
        <v>-0.15644727557072835</v>
      </c>
      <c r="I7" s="272">
        <f>G7-E7</f>
        <v>-8203</v>
      </c>
      <c r="J7" s="271">
        <f>G7/$G$6</f>
        <v>0.17345778265814346</v>
      </c>
      <c r="K7" s="265">
        <v>34305</v>
      </c>
      <c r="L7" s="273">
        <f>K7/G7-1</f>
        <v>-0.22439520687316306</v>
      </c>
      <c r="M7" s="272">
        <f>K7-G7</f>
        <v>-9925</v>
      </c>
      <c r="N7" s="271">
        <f>K7/$K$6</f>
        <v>0.14122107551138866</v>
      </c>
      <c r="O7" s="265">
        <v>35714</v>
      </c>
      <c r="P7" s="273">
        <f>O7/K7-1</f>
        <v>4.1072729922751794E-2</v>
      </c>
      <c r="Q7" s="272">
        <f>O7-K7</f>
        <v>1409</v>
      </c>
      <c r="R7" s="273">
        <f t="shared" ref="R7:R16" si="1">IFERROR(O7/C7-1,"-")</f>
        <v>2.8082746854339944</v>
      </c>
      <c r="S7" s="272">
        <f t="shared" ref="S7:S16" si="2">O7-C7</f>
        <v>26336</v>
      </c>
      <c r="T7" s="271">
        <f>O7/$O$6</f>
        <v>0.15385079307641275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5079</v>
      </c>
      <c r="D8" s="265">
        <v>28769</v>
      </c>
      <c r="E8" s="265">
        <v>29124</v>
      </c>
      <c r="F8" s="271">
        <f t="shared" si="0"/>
        <v>0.11505368698001849</v>
      </c>
      <c r="G8" s="265">
        <v>26923</v>
      </c>
      <c r="H8" s="273">
        <f t="shared" ref="H8:H16" si="3">G8/E8-1</f>
        <v>-7.5573410245845296E-2</v>
      </c>
      <c r="I8" s="272">
        <f t="shared" ref="I8:I16" si="4">G8-E8</f>
        <v>-2201</v>
      </c>
      <c r="J8" s="271">
        <f t="shared" ref="J8:J16" si="5">G8/$G$6</f>
        <v>0.10558453272677359</v>
      </c>
      <c r="K8" s="265">
        <v>27022</v>
      </c>
      <c r="L8" s="273">
        <f t="shared" ref="L8:L16" si="6">K8/G8-1</f>
        <v>3.6771533632953268E-3</v>
      </c>
      <c r="M8" s="272">
        <f t="shared" ref="M8:M16" si="7">K8-G8</f>
        <v>99</v>
      </c>
      <c r="N8" s="271">
        <f t="shared" ref="N8:N16" si="8">K8/$K$6</f>
        <v>0.111239641523648</v>
      </c>
      <c r="O8" s="265">
        <v>26569</v>
      </c>
      <c r="P8" s="273">
        <f t="shared" ref="P8:P16" si="9">O8/K8-1</f>
        <v>-1.676411812597145E-2</v>
      </c>
      <c r="Q8" s="272">
        <f t="shared" ref="Q8:Q16" si="10">O8-K8</f>
        <v>-453</v>
      </c>
      <c r="R8" s="273">
        <f t="shared" si="1"/>
        <v>4.2311478637527076</v>
      </c>
      <c r="S8" s="272">
        <f t="shared" si="2"/>
        <v>21490</v>
      </c>
      <c r="T8" s="271">
        <f t="shared" ref="T8:T16" si="11">O8/$O$6</f>
        <v>0.1144554438384726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1161</v>
      </c>
      <c r="E9" s="265">
        <v>1046</v>
      </c>
      <c r="F9" s="266">
        <f t="shared" si="0"/>
        <v>4.1321987563898962E-3</v>
      </c>
      <c r="G9" s="265">
        <v>10008</v>
      </c>
      <c r="H9" s="277">
        <f t="shared" si="3"/>
        <v>8.5678776290630978</v>
      </c>
      <c r="I9" s="268">
        <f t="shared" si="4"/>
        <v>8962</v>
      </c>
      <c r="J9" s="266">
        <f t="shared" si="5"/>
        <v>3.9248597984234676E-2</v>
      </c>
      <c r="K9" s="265">
        <v>4880</v>
      </c>
      <c r="L9" s="273">
        <f t="shared" si="6"/>
        <v>-0.51239008792965635</v>
      </c>
      <c r="M9" s="272">
        <f t="shared" si="7"/>
        <v>-5128</v>
      </c>
      <c r="N9" s="271">
        <f t="shared" si="8"/>
        <v>2.008916625843395E-2</v>
      </c>
      <c r="O9" s="265">
        <v>2885</v>
      </c>
      <c r="P9" s="273">
        <f t="shared" si="9"/>
        <v>-0.40881147540983609</v>
      </c>
      <c r="Q9" s="272">
        <f t="shared" si="10"/>
        <v>-1995</v>
      </c>
      <c r="R9" s="273">
        <f t="shared" si="1"/>
        <v>4.3624535315985131</v>
      </c>
      <c r="S9" s="272">
        <f t="shared" si="2"/>
        <v>2347</v>
      </c>
      <c r="T9" s="271">
        <f t="shared" si="11"/>
        <v>1.2428166490044544E-2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27671</v>
      </c>
      <c r="E10" s="265">
        <v>57851</v>
      </c>
      <c r="F10" s="271">
        <f t="shared" si="0"/>
        <v>0.22853903466148365</v>
      </c>
      <c r="G10" s="265">
        <v>55853</v>
      </c>
      <c r="H10" s="273">
        <f t="shared" si="3"/>
        <v>-3.4537000224715175E-2</v>
      </c>
      <c r="I10" s="272">
        <f t="shared" si="4"/>
        <v>-1998</v>
      </c>
      <c r="J10" s="271">
        <f t="shared" si="5"/>
        <v>0.21903996235146475</v>
      </c>
      <c r="K10" s="265">
        <v>65310</v>
      </c>
      <c r="L10" s="273">
        <f t="shared" si="6"/>
        <v>0.16931946359192884</v>
      </c>
      <c r="M10" s="272">
        <f t="shared" si="7"/>
        <v>9457</v>
      </c>
      <c r="N10" s="271">
        <f t="shared" si="8"/>
        <v>0.26885726400375437</v>
      </c>
      <c r="O10" s="265">
        <v>55165</v>
      </c>
      <c r="P10" s="273">
        <f t="shared" si="9"/>
        <v>-0.15533608941969068</v>
      </c>
      <c r="Q10" s="272">
        <f t="shared" si="10"/>
        <v>-10145</v>
      </c>
      <c r="R10" s="273">
        <f t="shared" si="1"/>
        <v>5.3031307129798906</v>
      </c>
      <c r="S10" s="272">
        <f t="shared" si="2"/>
        <v>46413</v>
      </c>
      <c r="T10" s="271">
        <f>O10/$O$6</f>
        <v>0.23764291314499383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16373</v>
      </c>
      <c r="E11" s="265">
        <v>8840</v>
      </c>
      <c r="F11" s="266">
        <f t="shared" si="0"/>
        <v>3.4922215111363938E-2</v>
      </c>
      <c r="G11" s="265">
        <v>12945</v>
      </c>
      <c r="H11" s="277">
        <f t="shared" si="3"/>
        <v>0.46436651583710398</v>
      </c>
      <c r="I11" s="268">
        <f t="shared" si="4"/>
        <v>4105</v>
      </c>
      <c r="J11" s="266">
        <f t="shared" si="5"/>
        <v>5.0766696733205226E-2</v>
      </c>
      <c r="K11" s="265">
        <v>8706</v>
      </c>
      <c r="L11" s="273">
        <f t="shared" si="6"/>
        <v>-0.32746234067207414</v>
      </c>
      <c r="M11" s="272">
        <f t="shared" si="7"/>
        <v>-4239</v>
      </c>
      <c r="N11" s="271">
        <f t="shared" si="8"/>
        <v>3.5839401935640572E-2</v>
      </c>
      <c r="O11" s="265">
        <v>12973</v>
      </c>
      <c r="P11" s="273">
        <f t="shared" si="9"/>
        <v>0.49012175511141742</v>
      </c>
      <c r="Q11" s="272">
        <f t="shared" si="10"/>
        <v>4267</v>
      </c>
      <c r="R11" s="273">
        <f t="shared" si="1"/>
        <v>7.940730530668505</v>
      </c>
      <c r="S11" s="272">
        <f t="shared" si="2"/>
        <v>11522</v>
      </c>
      <c r="T11" s="271">
        <f t="shared" si="11"/>
        <v>5.5885824566845009E-2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25464</v>
      </c>
      <c r="E12" s="265">
        <v>38799</v>
      </c>
      <c r="F12" s="271">
        <f t="shared" si="0"/>
        <v>0.15327455023821376</v>
      </c>
      <c r="G12" s="265">
        <v>40048</v>
      </c>
      <c r="H12" s="273">
        <f t="shared" si="3"/>
        <v>3.2191551328642598E-2</v>
      </c>
      <c r="I12" s="272">
        <f t="shared" si="4"/>
        <v>1249</v>
      </c>
      <c r="J12" s="271">
        <f t="shared" si="5"/>
        <v>0.15705713949566649</v>
      </c>
      <c r="K12" s="265">
        <v>43987</v>
      </c>
      <c r="L12" s="273">
        <f t="shared" si="6"/>
        <v>9.8356971634039114E-2</v>
      </c>
      <c r="M12" s="272">
        <f t="shared" si="7"/>
        <v>3939</v>
      </c>
      <c r="N12" s="271">
        <f t="shared" si="8"/>
        <v>0.18107831069871602</v>
      </c>
      <c r="O12" s="265">
        <v>55226</v>
      </c>
      <c r="P12" s="273">
        <f t="shared" si="9"/>
        <v>0.2555073089776525</v>
      </c>
      <c r="Q12" s="272">
        <f t="shared" si="10"/>
        <v>11239</v>
      </c>
      <c r="R12" s="273">
        <f t="shared" si="1"/>
        <v>3.0266861100984324</v>
      </c>
      <c r="S12" s="272">
        <f t="shared" si="2"/>
        <v>41511</v>
      </c>
      <c r="T12" s="271">
        <f t="shared" si="11"/>
        <v>0.2379056924018024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4883</v>
      </c>
      <c r="E13" s="265">
        <v>9207</v>
      </c>
      <c r="F13" s="266">
        <f t="shared" si="0"/>
        <v>3.6372040105240699E-2</v>
      </c>
      <c r="G13" s="265">
        <v>7164</v>
      </c>
      <c r="H13" s="277">
        <f t="shared" si="3"/>
        <v>-0.22189638318670579</v>
      </c>
      <c r="I13" s="268">
        <f t="shared" si="4"/>
        <v>-2043</v>
      </c>
      <c r="J13" s="266">
        <f t="shared" si="5"/>
        <v>2.8095219420369428E-2</v>
      </c>
      <c r="K13" s="265">
        <v>6280</v>
      </c>
      <c r="L13" s="273">
        <f t="shared" si="6"/>
        <v>-0.12339475153545509</v>
      </c>
      <c r="M13" s="272">
        <f t="shared" si="7"/>
        <v>-884</v>
      </c>
      <c r="N13" s="271">
        <f t="shared" si="8"/>
        <v>2.5852451660443691E-2</v>
      </c>
      <c r="O13" s="265">
        <v>6212</v>
      </c>
      <c r="P13" s="273">
        <f t="shared" si="9"/>
        <v>-1.0828025477707004E-2</v>
      </c>
      <c r="Q13" s="272">
        <f t="shared" si="10"/>
        <v>-68</v>
      </c>
      <c r="R13" s="273">
        <f t="shared" si="1"/>
        <v>0.46543996225524897</v>
      </c>
      <c r="S13" s="272">
        <f t="shared" si="2"/>
        <v>1973</v>
      </c>
      <c r="T13" s="271">
        <f t="shared" si="11"/>
        <v>2.6760405627783951E-2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18780</v>
      </c>
      <c r="E14" s="265">
        <v>10551</v>
      </c>
      <c r="F14" s="271">
        <f t="shared" si="0"/>
        <v>4.1681480954751236E-2</v>
      </c>
      <c r="G14" s="265">
        <v>12385</v>
      </c>
      <c r="H14" s="273">
        <f t="shared" si="3"/>
        <v>0.17382238650364901</v>
      </c>
      <c r="I14" s="272">
        <f t="shared" si="4"/>
        <v>1834</v>
      </c>
      <c r="J14" s="271">
        <f t="shared" si="5"/>
        <v>4.857053217773246E-2</v>
      </c>
      <c r="K14" s="265">
        <v>10024</v>
      </c>
      <c r="L14" s="273">
        <f t="shared" si="6"/>
        <v>-0.19063383124747679</v>
      </c>
      <c r="M14" s="272">
        <f t="shared" si="7"/>
        <v>-2361</v>
      </c>
      <c r="N14" s="271">
        <f t="shared" si="8"/>
        <v>4.1265123478389738E-2</v>
      </c>
      <c r="O14" s="265">
        <v>8568</v>
      </c>
      <c r="P14" s="273">
        <f t="shared" si="9"/>
        <v>-0.14525139664804465</v>
      </c>
      <c r="Q14" s="272">
        <f t="shared" si="10"/>
        <v>-1456</v>
      </c>
      <c r="R14" s="273">
        <f t="shared" si="1"/>
        <v>3.8598979013045946</v>
      </c>
      <c r="S14" s="272">
        <f t="shared" si="2"/>
        <v>6805</v>
      </c>
      <c r="T14" s="271">
        <f t="shared" si="11"/>
        <v>3.6909715939931247E-2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10574</v>
      </c>
      <c r="E15" s="265">
        <v>21983</v>
      </c>
      <c r="F15" s="266">
        <f t="shared" si="0"/>
        <v>8.6843331990171219E-2</v>
      </c>
      <c r="G15" s="265">
        <v>20856</v>
      </c>
      <c r="H15" s="277">
        <f t="shared" si="3"/>
        <v>-5.1266888049856685E-2</v>
      </c>
      <c r="I15" s="268">
        <f t="shared" si="4"/>
        <v>-1127</v>
      </c>
      <c r="J15" s="266">
        <f t="shared" si="5"/>
        <v>8.1791442801678493E-2</v>
      </c>
      <c r="K15" s="265">
        <v>19799</v>
      </c>
      <c r="L15" s="273">
        <f t="shared" si="6"/>
        <v>-5.0680859225163077E-2</v>
      </c>
      <c r="M15" s="272">
        <f t="shared" si="7"/>
        <v>-1057</v>
      </c>
      <c r="N15" s="271">
        <f t="shared" si="8"/>
        <v>8.150520548170774E-2</v>
      </c>
      <c r="O15" s="265">
        <v>10049</v>
      </c>
      <c r="P15" s="273">
        <f t="shared" si="9"/>
        <v>-0.49244911359159549</v>
      </c>
      <c r="Q15" s="272">
        <f t="shared" si="10"/>
        <v>-9750</v>
      </c>
      <c r="R15" s="273">
        <f t="shared" si="1"/>
        <v>3.440565620857269</v>
      </c>
      <c r="S15" s="272">
        <f t="shared" si="2"/>
        <v>7786</v>
      </c>
      <c r="T15" s="271">
        <f t="shared" si="11"/>
        <v>4.3289651666709748E-2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30213</v>
      </c>
      <c r="D16" s="265">
        <f>D6-SUM(D7:D15)</f>
        <v>15882</v>
      </c>
      <c r="E16" s="265">
        <f>E6-SUM(E7:E15)</f>
        <v>23300</v>
      </c>
      <c r="F16" s="271">
        <f t="shared" si="0"/>
        <v>9.2046109965472828E-2</v>
      </c>
      <c r="G16" s="265">
        <f>G6-SUM(G7:G15)</f>
        <v>24578</v>
      </c>
      <c r="H16" s="273">
        <f t="shared" si="3"/>
        <v>5.4849785407725227E-2</v>
      </c>
      <c r="I16" s="272">
        <f t="shared" si="4"/>
        <v>1278</v>
      </c>
      <c r="J16" s="271">
        <f t="shared" si="5"/>
        <v>9.6388093650731407E-2</v>
      </c>
      <c r="K16" s="265">
        <f>K6-SUM(K7:K15)</f>
        <v>22604</v>
      </c>
      <c r="L16" s="273">
        <f t="shared" si="6"/>
        <v>-8.0315729514199741E-2</v>
      </c>
      <c r="M16" s="272">
        <f t="shared" si="7"/>
        <v>-1974</v>
      </c>
      <c r="N16" s="271">
        <f t="shared" si="8"/>
        <v>9.3052359447877264E-2</v>
      </c>
      <c r="O16" s="265">
        <f>O6-SUM(O7:O15)</f>
        <v>18773</v>
      </c>
      <c r="P16" s="273">
        <f t="shared" si="9"/>
        <v>-0.16948327729605384</v>
      </c>
      <c r="Q16" s="272">
        <f t="shared" si="10"/>
        <v>-3831</v>
      </c>
      <c r="R16" s="273">
        <f t="shared" si="1"/>
        <v>-0.37864495415880584</v>
      </c>
      <c r="S16" s="272">
        <f t="shared" si="2"/>
        <v>-11440</v>
      </c>
      <c r="T16" s="271">
        <f t="shared" si="11"/>
        <v>8.0871393247003889E-2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0C38C-10B0-4B53-AC07-D3893D9EEF53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156566</v>
      </c>
      <c r="D8" s="121">
        <f t="shared" ref="D8:D21" si="0">C8/C9-1</f>
        <v>6.9220788089872309E-2</v>
      </c>
    </row>
    <row r="9" spans="1:5" x14ac:dyDescent="0.25">
      <c r="A9" s="1"/>
      <c r="B9" s="119">
        <v>2023</v>
      </c>
      <c r="C9" s="120">
        <v>146430</v>
      </c>
      <c r="D9" s="121">
        <f t="shared" si="0"/>
        <v>8.5583381522174262E-2</v>
      </c>
    </row>
    <row r="10" spans="1:5" x14ac:dyDescent="0.25">
      <c r="A10" s="1"/>
      <c r="B10" s="119">
        <v>2022</v>
      </c>
      <c r="C10" s="120">
        <v>134886</v>
      </c>
      <c r="D10" s="121">
        <f t="shared" si="0"/>
        <v>0.29007144428397913</v>
      </c>
    </row>
    <row r="11" spans="1:5" x14ac:dyDescent="0.25">
      <c r="A11" s="1"/>
      <c r="B11" s="119">
        <v>2021</v>
      </c>
      <c r="C11" s="120">
        <v>104557</v>
      </c>
      <c r="D11" s="121">
        <f t="shared" si="0"/>
        <v>0.69815335141543899</v>
      </c>
    </row>
    <row r="12" spans="1:5" x14ac:dyDescent="0.25">
      <c r="A12" s="1" t="s">
        <v>74</v>
      </c>
      <c r="B12" s="119">
        <v>2020</v>
      </c>
      <c r="C12" s="120">
        <v>61571</v>
      </c>
      <c r="D12" s="121">
        <f t="shared" si="0"/>
        <v>-0.48751477418388245</v>
      </c>
    </row>
    <row r="13" spans="1:5" x14ac:dyDescent="0.25">
      <c r="A13" s="1" t="s">
        <v>76</v>
      </c>
      <c r="B13" s="119">
        <v>2019</v>
      </c>
      <c r="C13" s="120">
        <v>120142</v>
      </c>
      <c r="D13" s="121">
        <f t="shared" si="0"/>
        <v>-0.11034263160622915</v>
      </c>
    </row>
    <row r="14" spans="1:5" x14ac:dyDescent="0.25">
      <c r="A14" s="1" t="s">
        <v>78</v>
      </c>
      <c r="B14" s="119">
        <v>2018</v>
      </c>
      <c r="C14" s="120">
        <v>135043</v>
      </c>
      <c r="D14" s="121">
        <f t="shared" si="0"/>
        <v>-0.15583879779712828</v>
      </c>
    </row>
    <row r="15" spans="1:5" x14ac:dyDescent="0.25">
      <c r="A15" s="1" t="s">
        <v>80</v>
      </c>
      <c r="B15" s="119">
        <v>2017</v>
      </c>
      <c r="C15" s="120">
        <v>159973</v>
      </c>
      <c r="D15" s="121">
        <f t="shared" si="0"/>
        <v>-2.5837920787255775E-2</v>
      </c>
    </row>
    <row r="16" spans="1:5" x14ac:dyDescent="0.25">
      <c r="A16" s="1" t="s">
        <v>82</v>
      </c>
      <c r="B16" s="119">
        <v>2016</v>
      </c>
      <c r="C16" s="120">
        <v>164216</v>
      </c>
      <c r="D16" s="121">
        <f>C16/C17-1</f>
        <v>6.7557728312876986E-2</v>
      </c>
    </row>
    <row r="17" spans="1:4" x14ac:dyDescent="0.25">
      <c r="A17" s="1" t="s">
        <v>84</v>
      </c>
      <c r="B17" s="119">
        <v>2015</v>
      </c>
      <c r="C17" s="120">
        <v>153824</v>
      </c>
      <c r="D17" s="121">
        <f t="shared" si="0"/>
        <v>0.17402288147882428</v>
      </c>
    </row>
    <row r="18" spans="1:4" x14ac:dyDescent="0.25">
      <c r="A18" s="1" t="s">
        <v>86</v>
      </c>
      <c r="B18" s="119">
        <v>2014</v>
      </c>
      <c r="C18" s="120">
        <v>131023</v>
      </c>
      <c r="D18" s="121">
        <f t="shared" si="0"/>
        <v>0.10748307369809051</v>
      </c>
    </row>
    <row r="19" spans="1:4" x14ac:dyDescent="0.25">
      <c r="A19" s="1" t="s">
        <v>88</v>
      </c>
      <c r="B19" s="119">
        <v>2013</v>
      </c>
      <c r="C19" s="120">
        <v>118307</v>
      </c>
      <c r="D19" s="121">
        <f t="shared" si="0"/>
        <v>-3.5794899437388006E-3</v>
      </c>
    </row>
    <row r="20" spans="1:4" x14ac:dyDescent="0.25">
      <c r="A20" s="1" t="s">
        <v>90</v>
      </c>
      <c r="B20" s="119">
        <v>2012</v>
      </c>
      <c r="C20" s="120">
        <v>118732</v>
      </c>
      <c r="D20" s="121">
        <f>C20/C21-1</f>
        <v>-7.0066887012641188E-2</v>
      </c>
    </row>
    <row r="21" spans="1:4" x14ac:dyDescent="0.25">
      <c r="A21" s="1" t="s">
        <v>92</v>
      </c>
      <c r="B21" s="119">
        <v>2011</v>
      </c>
      <c r="C21" s="120">
        <v>127678</v>
      </c>
      <c r="D21" s="121">
        <f t="shared" si="0"/>
        <v>-5.2025095593421722E-2</v>
      </c>
    </row>
    <row r="22" spans="1:4" x14ac:dyDescent="0.25">
      <c r="A22" s="1" t="s">
        <v>94</v>
      </c>
      <c r="B22" s="119">
        <v>2010</v>
      </c>
      <c r="C22" s="120">
        <v>134685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FF92C-BA9A-4F0B-8C17-2DF730B6A873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319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211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80773</v>
      </c>
      <c r="D8" s="121">
        <f t="shared" ref="D8:D21" si="0">C8/C9-1</f>
        <v>5.7776836967213807E-3</v>
      </c>
    </row>
    <row r="9" spans="1:5" x14ac:dyDescent="0.25">
      <c r="A9" s="1"/>
      <c r="B9" s="119">
        <v>2023</v>
      </c>
      <c r="C9" s="120">
        <v>80309</v>
      </c>
      <c r="D9" s="121">
        <f t="shared" si="0"/>
        <v>0.23512403684963323</v>
      </c>
    </row>
    <row r="10" spans="1:5" x14ac:dyDescent="0.25">
      <c r="A10" s="1"/>
      <c r="B10" s="119">
        <v>2022</v>
      </c>
      <c r="C10" s="120">
        <v>65021</v>
      </c>
      <c r="D10" s="121">
        <f t="shared" si="0"/>
        <v>0.26721886571818354</v>
      </c>
    </row>
    <row r="11" spans="1:5" x14ac:dyDescent="0.25">
      <c r="A11" s="1"/>
      <c r="B11" s="119">
        <v>2021</v>
      </c>
      <c r="C11" s="120">
        <v>51310</v>
      </c>
      <c r="D11" s="121">
        <f t="shared" si="0"/>
        <v>0.51894612196566015</v>
      </c>
    </row>
    <row r="12" spans="1:5" x14ac:dyDescent="0.25">
      <c r="A12" s="1" t="s">
        <v>74</v>
      </c>
      <c r="B12" s="119">
        <v>2020</v>
      </c>
      <c r="C12" s="120">
        <v>33780</v>
      </c>
      <c r="D12" s="121">
        <f t="shared" si="0"/>
        <v>-0.42809738258896823</v>
      </c>
    </row>
    <row r="13" spans="1:5" x14ac:dyDescent="0.25">
      <c r="A13" s="1" t="s">
        <v>76</v>
      </c>
      <c r="B13" s="119">
        <v>2019</v>
      </c>
      <c r="C13" s="120">
        <v>59066</v>
      </c>
      <c r="D13" s="121">
        <f t="shared" si="0"/>
        <v>-1.2307280692953393E-2</v>
      </c>
    </row>
    <row r="14" spans="1:5" x14ac:dyDescent="0.25">
      <c r="A14" s="1" t="s">
        <v>78</v>
      </c>
      <c r="B14" s="119">
        <v>2018</v>
      </c>
      <c r="C14" s="120">
        <v>59802</v>
      </c>
      <c r="D14" s="121">
        <f t="shared" si="0"/>
        <v>-9.2919548598471069E-2</v>
      </c>
    </row>
    <row r="15" spans="1:5" x14ac:dyDescent="0.25">
      <c r="A15" s="1" t="s">
        <v>80</v>
      </c>
      <c r="B15" s="119">
        <v>2017</v>
      </c>
      <c r="C15" s="120">
        <v>65928</v>
      </c>
      <c r="D15" s="121">
        <f>C15/C16-1</f>
        <v>-6.8168647792964054E-2</v>
      </c>
    </row>
    <row r="16" spans="1:5" x14ac:dyDescent="0.25">
      <c r="A16" s="1" t="s">
        <v>82</v>
      </c>
      <c r="B16" s="119">
        <v>2016</v>
      </c>
      <c r="C16" s="120">
        <v>70751</v>
      </c>
      <c r="D16" s="121">
        <f>C16/C17-1</f>
        <v>0.2092741039533732</v>
      </c>
    </row>
    <row r="17" spans="1:4" x14ac:dyDescent="0.25">
      <c r="A17" s="1" t="s">
        <v>84</v>
      </c>
      <c r="B17" s="119">
        <v>2015</v>
      </c>
      <c r="C17" s="120">
        <v>58507</v>
      </c>
      <c r="D17" s="121">
        <f t="shared" si="0"/>
        <v>0.30616390953943706</v>
      </c>
    </row>
    <row r="18" spans="1:4" x14ac:dyDescent="0.25">
      <c r="A18" s="1" t="s">
        <v>86</v>
      </c>
      <c r="B18" s="119">
        <v>2014</v>
      </c>
      <c r="C18" s="120">
        <v>44793</v>
      </c>
      <c r="D18" s="121">
        <f t="shared" si="0"/>
        <v>-0.16617647058823526</v>
      </c>
    </row>
    <row r="19" spans="1:4" x14ac:dyDescent="0.25">
      <c r="A19" s="1" t="s">
        <v>88</v>
      </c>
      <c r="B19" s="119">
        <v>2013</v>
      </c>
      <c r="C19" s="120">
        <v>53720</v>
      </c>
      <c r="D19" s="121">
        <f t="shared" si="0"/>
        <v>-0.10682517249979218</v>
      </c>
    </row>
    <row r="20" spans="1:4" x14ac:dyDescent="0.25">
      <c r="A20" s="1" t="s">
        <v>90</v>
      </c>
      <c r="B20" s="119">
        <v>2012</v>
      </c>
      <c r="C20" s="120">
        <v>60145</v>
      </c>
      <c r="D20" s="121">
        <f>C20/C21-1</f>
        <v>-8.7010641043156145E-2</v>
      </c>
    </row>
    <row r="21" spans="1:4" x14ac:dyDescent="0.25">
      <c r="A21" s="1" t="s">
        <v>92</v>
      </c>
      <c r="B21" s="119">
        <v>2011</v>
      </c>
      <c r="C21" s="120">
        <v>65877</v>
      </c>
      <c r="D21" s="121">
        <f t="shared" si="0"/>
        <v>-0.1162550474222932</v>
      </c>
    </row>
    <row r="22" spans="1:4" x14ac:dyDescent="0.25">
      <c r="A22" s="1" t="s">
        <v>94</v>
      </c>
      <c r="B22" s="119">
        <v>2010</v>
      </c>
      <c r="C22" s="120">
        <v>74543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6AB34-1274-42E7-B5A7-C05EB285C087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320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212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75793</v>
      </c>
      <c r="D8" s="121">
        <f t="shared" ref="D8:D21" si="0">C8/C9-1</f>
        <v>0.14627727953297742</v>
      </c>
    </row>
    <row r="9" spans="1:5" x14ac:dyDescent="0.25">
      <c r="A9" s="1"/>
      <c r="B9" s="119">
        <v>2023</v>
      </c>
      <c r="C9" s="120">
        <v>66121</v>
      </c>
      <c r="D9" s="121">
        <f t="shared" si="0"/>
        <v>-5.3589064624633198E-2</v>
      </c>
    </row>
    <row r="10" spans="1:5" x14ac:dyDescent="0.25">
      <c r="A10" s="1"/>
      <c r="B10" s="119">
        <v>2022</v>
      </c>
      <c r="C10" s="120">
        <v>69865</v>
      </c>
      <c r="D10" s="121">
        <f t="shared" si="0"/>
        <v>0.31209270005821921</v>
      </c>
    </row>
    <row r="11" spans="1:5" x14ac:dyDescent="0.25">
      <c r="A11" s="1"/>
      <c r="B11" s="119">
        <v>2021</v>
      </c>
      <c r="C11" s="120">
        <v>53247</v>
      </c>
      <c r="D11" s="121">
        <f t="shared" si="0"/>
        <v>0.91597999352308301</v>
      </c>
    </row>
    <row r="12" spans="1:5" x14ac:dyDescent="0.25">
      <c r="A12" s="1" t="s">
        <v>74</v>
      </c>
      <c r="B12" s="119">
        <v>2020</v>
      </c>
      <c r="C12" s="120">
        <v>27791</v>
      </c>
      <c r="D12" s="121">
        <f t="shared" si="0"/>
        <v>-0.5449767502783418</v>
      </c>
    </row>
    <row r="13" spans="1:5" x14ac:dyDescent="0.25">
      <c r="A13" s="1" t="s">
        <v>76</v>
      </c>
      <c r="B13" s="119">
        <v>2019</v>
      </c>
      <c r="C13" s="120">
        <v>61076</v>
      </c>
      <c r="D13" s="121">
        <f t="shared" si="0"/>
        <v>-0.18826171900958255</v>
      </c>
    </row>
    <row r="14" spans="1:5" x14ac:dyDescent="0.25">
      <c r="A14" s="1" t="s">
        <v>78</v>
      </c>
      <c r="B14" s="119">
        <v>2018</v>
      </c>
      <c r="C14" s="120">
        <v>75241</v>
      </c>
      <c r="D14" s="121">
        <f t="shared" si="0"/>
        <v>-0.19994683396246482</v>
      </c>
    </row>
    <row r="15" spans="1:5" x14ac:dyDescent="0.25">
      <c r="A15" s="1" t="s">
        <v>80</v>
      </c>
      <c r="B15" s="119">
        <v>2017</v>
      </c>
      <c r="C15" s="120">
        <v>94045</v>
      </c>
      <c r="D15" s="121">
        <f>C15/C16-1</f>
        <v>6.2055314823730168E-3</v>
      </c>
    </row>
    <row r="16" spans="1:5" x14ac:dyDescent="0.25">
      <c r="A16" s="1" t="s">
        <v>82</v>
      </c>
      <c r="B16" s="119">
        <v>2016</v>
      </c>
      <c r="C16" s="120">
        <v>93465</v>
      </c>
      <c r="D16" s="121">
        <f>C16/C17-1</f>
        <v>-1.942990232592301E-2</v>
      </c>
    </row>
    <row r="17" spans="1:4" x14ac:dyDescent="0.25">
      <c r="A17" s="1" t="s">
        <v>84</v>
      </c>
      <c r="B17" s="119">
        <v>2015</v>
      </c>
      <c r="C17" s="120">
        <v>95317</v>
      </c>
      <c r="D17" s="121">
        <f t="shared" si="0"/>
        <v>0.10538095790328184</v>
      </c>
    </row>
    <row r="18" spans="1:4" x14ac:dyDescent="0.25">
      <c r="A18" s="1" t="s">
        <v>86</v>
      </c>
      <c r="B18" s="119">
        <v>2014</v>
      </c>
      <c r="C18" s="120">
        <v>86230</v>
      </c>
      <c r="D18" s="121">
        <f t="shared" si="0"/>
        <v>0.33509839441373646</v>
      </c>
    </row>
    <row r="19" spans="1:4" x14ac:dyDescent="0.25">
      <c r="A19" s="1" t="s">
        <v>88</v>
      </c>
      <c r="B19" s="119">
        <v>2013</v>
      </c>
      <c r="C19" s="120">
        <v>64587</v>
      </c>
      <c r="D19" s="121">
        <f t="shared" si="0"/>
        <v>0.10241179783911103</v>
      </c>
    </row>
    <row r="20" spans="1:4" x14ac:dyDescent="0.25">
      <c r="A20" s="1" t="s">
        <v>90</v>
      </c>
      <c r="B20" s="119">
        <v>2012</v>
      </c>
      <c r="C20" s="120">
        <v>58587</v>
      </c>
      <c r="D20" s="121">
        <f>C20/C21-1</f>
        <v>-5.2005630976845074E-2</v>
      </c>
    </row>
    <row r="21" spans="1:4" x14ac:dyDescent="0.25">
      <c r="A21" s="1" t="s">
        <v>92</v>
      </c>
      <c r="B21" s="119">
        <v>2011</v>
      </c>
      <c r="C21" s="120">
        <v>61801</v>
      </c>
      <c r="D21" s="121">
        <f t="shared" si="0"/>
        <v>2.7584716171726864E-2</v>
      </c>
    </row>
    <row r="22" spans="1:4" x14ac:dyDescent="0.25">
      <c r="A22" s="1" t="s">
        <v>94</v>
      </c>
      <c r="B22" s="119">
        <v>2010</v>
      </c>
      <c r="C22" s="120">
        <v>60142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048C3-73F2-4C92-A75A-87AE3890FAE3}">
  <sheetPr>
    <tabColor rgb="FF92D050"/>
  </sheetPr>
  <dimension ref="B1:W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228</v>
      </c>
      <c r="O6" s="92" t="s">
        <v>229</v>
      </c>
      <c r="P6" s="92" t="s">
        <v>230</v>
      </c>
      <c r="Q6" s="92" t="s">
        <v>231</v>
      </c>
      <c r="R6" s="92" t="s">
        <v>232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94967</v>
      </c>
      <c r="O7" s="94">
        <v>124574</v>
      </c>
      <c r="P7" s="94">
        <v>123897</v>
      </c>
      <c r="Q7" s="94">
        <v>127527</v>
      </c>
      <c r="R7" s="94">
        <v>124520</v>
      </c>
      <c r="S7" s="95">
        <f t="shared" ref="S7:S52" si="4">IFERROR(R7/Q7-1,"-")</f>
        <v>-2.3579320457628561E-2</v>
      </c>
      <c r="T7" s="95">
        <f t="shared" ref="T7:T52" si="5">IFERROR(R7/N7-1,"-")</f>
        <v>0.31119230890730454</v>
      </c>
      <c r="U7" s="94">
        <f t="shared" ref="U7:U52" si="6">IFERROR(R7-Q7,"-")</f>
        <v>-3007</v>
      </c>
      <c r="V7" s="94">
        <f t="shared" ref="V7:V52" si="7">IFERROR(R7-N7,"-")</f>
        <v>29553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67574</v>
      </c>
      <c r="O8" s="97">
        <v>89647</v>
      </c>
      <c r="P8" s="97">
        <v>87893</v>
      </c>
      <c r="Q8" s="97">
        <v>91960</v>
      </c>
      <c r="R8" s="97">
        <v>88502</v>
      </c>
      <c r="S8" s="98">
        <f t="shared" si="4"/>
        <v>-3.7603305785123942E-2</v>
      </c>
      <c r="T8" s="98">
        <f t="shared" si="5"/>
        <v>0.30970491609198803</v>
      </c>
      <c r="U8" s="97">
        <f t="shared" si="6"/>
        <v>-3458</v>
      </c>
      <c r="V8" s="97">
        <f t="shared" si="7"/>
        <v>20928</v>
      </c>
      <c r="W8" s="98">
        <f>R8/R7</f>
        <v>0.71074526180533248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54907</v>
      </c>
      <c r="O9" s="53">
        <v>71632</v>
      </c>
      <c r="P9" s="53">
        <v>72266</v>
      </c>
      <c r="Q9" s="53">
        <v>75407</v>
      </c>
      <c r="R9" s="53">
        <v>72822</v>
      </c>
      <c r="S9" s="100">
        <f t="shared" si="4"/>
        <v>-3.4280637076133491E-2</v>
      </c>
      <c r="T9" s="100">
        <f t="shared" si="5"/>
        <v>0.32627898082211737</v>
      </c>
      <c r="U9" s="53">
        <f t="shared" si="6"/>
        <v>-2585</v>
      </c>
      <c r="V9" s="53">
        <f t="shared" si="7"/>
        <v>17915</v>
      </c>
      <c r="W9" s="100">
        <f>R9/R7</f>
        <v>0.58482171538708638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12667</v>
      </c>
      <c r="O10" s="53">
        <v>18015</v>
      </c>
      <c r="P10" s="53">
        <v>15627</v>
      </c>
      <c r="Q10" s="53">
        <v>16553</v>
      </c>
      <c r="R10" s="53">
        <v>15680</v>
      </c>
      <c r="S10" s="100">
        <f t="shared" si="4"/>
        <v>-5.2739684649308227E-2</v>
      </c>
      <c r="T10" s="100">
        <f t="shared" si="5"/>
        <v>0.2378621615220653</v>
      </c>
      <c r="U10" s="53">
        <f t="shared" si="6"/>
        <v>-873</v>
      </c>
      <c r="V10" s="53">
        <f t="shared" si="7"/>
        <v>3013</v>
      </c>
      <c r="W10" s="100">
        <f>R10/R7</f>
        <v>0.12592354641824607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27393</v>
      </c>
      <c r="O11" s="97">
        <v>34927</v>
      </c>
      <c r="P11" s="97">
        <v>36004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0.31486146095717893</v>
      </c>
      <c r="U11" s="97">
        <f t="shared" si="6"/>
        <v>451</v>
      </c>
      <c r="V11" s="97">
        <f t="shared" si="7"/>
        <v>8625</v>
      </c>
      <c r="W11" s="98">
        <f>R11/R7</f>
        <v>0.28925473819466752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36110</v>
      </c>
      <c r="O12" s="101">
        <v>44069</v>
      </c>
      <c r="P12" s="101">
        <v>44891</v>
      </c>
      <c r="Q12" s="101">
        <v>46362</v>
      </c>
      <c r="R12" s="101">
        <v>44311</v>
      </c>
      <c r="S12" s="102">
        <f t="shared" si="4"/>
        <v>-4.4238816271946813E-2</v>
      </c>
      <c r="T12" s="102">
        <f t="shared" si="5"/>
        <v>0.22711160343395176</v>
      </c>
      <c r="U12" s="101">
        <f t="shared" si="6"/>
        <v>-2051</v>
      </c>
      <c r="V12" s="101">
        <f t="shared" si="7"/>
        <v>8201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28843</v>
      </c>
      <c r="O13" s="97">
        <v>34314</v>
      </c>
      <c r="P13" s="97">
        <v>34058</v>
      </c>
      <c r="Q13" s="97">
        <v>34975</v>
      </c>
      <c r="R13" s="97">
        <v>32692</v>
      </c>
      <c r="S13" s="98">
        <f t="shared" si="4"/>
        <v>-6.5275196568977845E-2</v>
      </c>
      <c r="T13" s="98">
        <f t="shared" si="5"/>
        <v>0.13344659016052418</v>
      </c>
      <c r="U13" s="97">
        <f t="shared" si="6"/>
        <v>-2283</v>
      </c>
      <c r="V13" s="97">
        <f t="shared" si="7"/>
        <v>3849</v>
      </c>
      <c r="W13" s="98">
        <f>R13/R12</f>
        <v>0.73778520006318971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24921</v>
      </c>
      <c r="O14" s="53">
        <v>29302</v>
      </c>
      <c r="P14" s="53">
        <v>29733</v>
      </c>
      <c r="Q14" s="53">
        <v>30970</v>
      </c>
      <c r="R14" s="53">
        <v>28587</v>
      </c>
      <c r="S14" s="100">
        <f t="shared" si="4"/>
        <v>-7.6945431062318326E-2</v>
      </c>
      <c r="T14" s="100">
        <f t="shared" si="5"/>
        <v>0.14710485133020335</v>
      </c>
      <c r="U14" s="53">
        <f t="shared" si="6"/>
        <v>-2383</v>
      </c>
      <c r="V14" s="53">
        <f t="shared" si="7"/>
        <v>3666</v>
      </c>
      <c r="W14" s="100">
        <f>R14/R12</f>
        <v>0.64514454650086883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3922</v>
      </c>
      <c r="O15" s="53">
        <v>5012</v>
      </c>
      <c r="P15" s="53">
        <v>4325</v>
      </c>
      <c r="Q15" s="53">
        <v>4005</v>
      </c>
      <c r="R15" s="53">
        <v>4105</v>
      </c>
      <c r="S15" s="100">
        <f t="shared" si="4"/>
        <v>2.4968789013732895E-2</v>
      </c>
      <c r="T15" s="100">
        <f t="shared" si="5"/>
        <v>4.6659867414584388E-2</v>
      </c>
      <c r="U15" s="53">
        <f t="shared" si="6"/>
        <v>100</v>
      </c>
      <c r="V15" s="53">
        <f t="shared" si="7"/>
        <v>183</v>
      </c>
      <c r="W15" s="100">
        <f>R15/R12</f>
        <v>9.2640653562320874E-2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0.26221479993681029</v>
      </c>
    </row>
    <row r="17" spans="2:23" x14ac:dyDescent="0.25">
      <c r="B17" s="93" t="s">
        <v>53</v>
      </c>
      <c r="C17" s="101">
        <v>2690</v>
      </c>
      <c r="D17" s="101">
        <v>1526</v>
      </c>
      <c r="E17" s="101">
        <v>2270</v>
      </c>
      <c r="F17" s="101">
        <v>2680</v>
      </c>
      <c r="G17" s="101">
        <v>2774</v>
      </c>
      <c r="H17" s="101">
        <v>2714</v>
      </c>
      <c r="I17" s="102">
        <f t="shared" si="0"/>
        <v>-2.1629416005767843E-2</v>
      </c>
      <c r="J17" s="102">
        <f t="shared" si="1"/>
        <v>0.77850589777195278</v>
      </c>
      <c r="K17" s="101">
        <f t="shared" si="2"/>
        <v>-60</v>
      </c>
      <c r="L17" s="101">
        <f t="shared" si="3"/>
        <v>1188</v>
      </c>
      <c r="M17" s="95">
        <f>H17/H17</f>
        <v>1</v>
      </c>
      <c r="N17" s="101">
        <v>2378</v>
      </c>
      <c r="O17" s="101">
        <v>2640</v>
      </c>
      <c r="P17" s="101">
        <v>2646</v>
      </c>
      <c r="Q17" s="101">
        <v>2773</v>
      </c>
      <c r="R17" s="101">
        <v>2675</v>
      </c>
      <c r="S17" s="102">
        <f t="shared" si="4"/>
        <v>-3.5340786152181725E-2</v>
      </c>
      <c r="T17" s="102">
        <f t="shared" si="5"/>
        <v>0.12489486963835161</v>
      </c>
      <c r="U17" s="101">
        <f t="shared" si="6"/>
        <v>-98</v>
      </c>
      <c r="V17" s="101">
        <f t="shared" si="7"/>
        <v>297</v>
      </c>
      <c r="W17" s="95">
        <f>R17/R17</f>
        <v>1</v>
      </c>
    </row>
    <row r="18" spans="2:23" x14ac:dyDescent="0.25">
      <c r="B18" s="96" t="s">
        <v>62</v>
      </c>
      <c r="C18" s="97">
        <v>2690</v>
      </c>
      <c r="D18" s="97">
        <v>1526</v>
      </c>
      <c r="E18" s="97">
        <v>2270</v>
      </c>
      <c r="F18" s="97">
        <v>2680</v>
      </c>
      <c r="G18" s="97">
        <v>2774</v>
      </c>
      <c r="H18" s="97">
        <v>2714</v>
      </c>
      <c r="I18" s="98">
        <f t="shared" si="0"/>
        <v>-2.1629416005767843E-2</v>
      </c>
      <c r="J18" s="98">
        <f t="shared" si="1"/>
        <v>0.77850589777195278</v>
      </c>
      <c r="K18" s="97">
        <f t="shared" si="2"/>
        <v>-60</v>
      </c>
      <c r="L18" s="97">
        <f t="shared" si="3"/>
        <v>1188</v>
      </c>
      <c r="M18" s="98">
        <f>H18/H17</f>
        <v>1</v>
      </c>
      <c r="N18" s="97">
        <v>2378</v>
      </c>
      <c r="O18" s="97">
        <v>2640</v>
      </c>
      <c r="P18" s="97">
        <v>2646</v>
      </c>
      <c r="Q18" s="97">
        <v>2773</v>
      </c>
      <c r="R18" s="97">
        <v>2675</v>
      </c>
      <c r="S18" s="98">
        <f t="shared" si="4"/>
        <v>-3.5340786152181725E-2</v>
      </c>
      <c r="T18" s="98">
        <f t="shared" si="5"/>
        <v>0.12489486963835161</v>
      </c>
      <c r="U18" s="97">
        <f t="shared" si="6"/>
        <v>-98</v>
      </c>
      <c r="V18" s="97">
        <f t="shared" si="7"/>
        <v>297</v>
      </c>
      <c r="W18" s="98">
        <f>R18/R17</f>
        <v>1</v>
      </c>
    </row>
    <row r="19" spans="2:23" x14ac:dyDescent="0.25">
      <c r="B19" s="99" t="s">
        <v>63</v>
      </c>
      <c r="C19" s="53">
        <v>1381</v>
      </c>
      <c r="D19" s="53">
        <v>846</v>
      </c>
      <c r="E19" s="53">
        <v>1514</v>
      </c>
      <c r="F19" s="53">
        <v>1660</v>
      </c>
      <c r="G19" s="53">
        <v>1674</v>
      </c>
      <c r="H19" s="53">
        <v>1711</v>
      </c>
      <c r="I19" s="100">
        <f t="shared" si="0"/>
        <v>2.2102747909199527E-2</v>
      </c>
      <c r="J19" s="100">
        <f t="shared" si="1"/>
        <v>1.0224586288416075</v>
      </c>
      <c r="K19" s="53">
        <f t="shared" si="2"/>
        <v>37</v>
      </c>
      <c r="L19" s="53">
        <f t="shared" si="3"/>
        <v>865</v>
      </c>
      <c r="M19" s="100">
        <f>H19/H17</f>
        <v>0.63043478260869568</v>
      </c>
      <c r="N19" s="53">
        <v>1658</v>
      </c>
      <c r="O19" s="53">
        <v>1674</v>
      </c>
      <c r="P19" s="53">
        <v>1674</v>
      </c>
      <c r="Q19" s="53">
        <v>1681</v>
      </c>
      <c r="R19" s="53">
        <v>1847</v>
      </c>
      <c r="S19" s="100">
        <f t="shared" si="4"/>
        <v>9.8750743604997027E-2</v>
      </c>
      <c r="T19" s="100">
        <f t="shared" si="5"/>
        <v>0.11399276236429423</v>
      </c>
      <c r="U19" s="53">
        <f t="shared" si="6"/>
        <v>166</v>
      </c>
      <c r="V19" s="53">
        <f t="shared" si="7"/>
        <v>189</v>
      </c>
      <c r="W19" s="100">
        <f>R19/R17</f>
        <v>0.69046728971962612</v>
      </c>
    </row>
    <row r="20" spans="2:23" x14ac:dyDescent="0.25">
      <c r="B20" s="99" t="s">
        <v>64</v>
      </c>
      <c r="C20" s="53">
        <v>1309</v>
      </c>
      <c r="D20" s="53">
        <v>680</v>
      </c>
      <c r="E20" s="53">
        <v>756</v>
      </c>
      <c r="F20" s="53">
        <v>1020</v>
      </c>
      <c r="G20" s="53">
        <v>1100</v>
      </c>
      <c r="H20" s="53">
        <v>1003</v>
      </c>
      <c r="I20" s="100">
        <f t="shared" si="0"/>
        <v>-8.8181818181818139E-2</v>
      </c>
      <c r="J20" s="100">
        <f t="shared" si="1"/>
        <v>0.47500000000000009</v>
      </c>
      <c r="K20" s="53">
        <f t="shared" si="2"/>
        <v>-97</v>
      </c>
      <c r="L20" s="53">
        <f t="shared" si="3"/>
        <v>323</v>
      </c>
      <c r="M20" s="100">
        <f>H20/H17</f>
        <v>0.36956521739130432</v>
      </c>
      <c r="N20" s="53">
        <v>720</v>
      </c>
      <c r="O20" s="53">
        <v>966</v>
      </c>
      <c r="P20" s="53">
        <v>972</v>
      </c>
      <c r="Q20" s="53">
        <v>1092</v>
      </c>
      <c r="R20" s="53">
        <v>828</v>
      </c>
      <c r="S20" s="100">
        <f t="shared" si="4"/>
        <v>-0.24175824175824179</v>
      </c>
      <c r="T20" s="100">
        <f t="shared" si="5"/>
        <v>0.14999999999999991</v>
      </c>
      <c r="U20" s="53">
        <f t="shared" si="6"/>
        <v>-264</v>
      </c>
      <c r="V20" s="53">
        <f t="shared" si="7"/>
        <v>108</v>
      </c>
      <c r="W20" s="100">
        <f>R20/R17</f>
        <v>0.30953271028037382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233</v>
      </c>
      <c r="O21" s="97" t="s">
        <v>233</v>
      </c>
      <c r="P21" s="97" t="s">
        <v>233</v>
      </c>
      <c r="Q21" s="97" t="s">
        <v>233</v>
      </c>
      <c r="R21" s="97" t="s">
        <v>233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763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749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3576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-3576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13664</v>
      </c>
      <c r="O29" s="101">
        <v>18637</v>
      </c>
      <c r="P29" s="101">
        <v>19295</v>
      </c>
      <c r="Q29" s="101">
        <v>20140</v>
      </c>
      <c r="R29" s="101">
        <v>20107</v>
      </c>
      <c r="S29" s="102">
        <f t="shared" si="4"/>
        <v>-1.6385302879841079E-3</v>
      </c>
      <c r="T29" s="102">
        <f t="shared" si="5"/>
        <v>0.47153103044496492</v>
      </c>
      <c r="U29" s="101">
        <f t="shared" si="6"/>
        <v>-33</v>
      </c>
      <c r="V29" s="101">
        <f t="shared" si="7"/>
        <v>6443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10280</v>
      </c>
      <c r="O30" s="97">
        <v>14288</v>
      </c>
      <c r="P30" s="97">
        <v>14948</v>
      </c>
      <c r="Q30" s="97">
        <v>15777</v>
      </c>
      <c r="R30" s="97">
        <v>15654</v>
      </c>
      <c r="S30" s="98">
        <f t="shared" si="4"/>
        <v>-7.7961589655828334E-3</v>
      </c>
      <c r="T30" s="98">
        <f t="shared" si="5"/>
        <v>0.52276264591439681</v>
      </c>
      <c r="U30" s="97">
        <f t="shared" si="6"/>
        <v>-123</v>
      </c>
      <c r="V30" s="97">
        <f t="shared" si="7"/>
        <v>5374</v>
      </c>
      <c r="W30" s="98">
        <f>R30/R29</f>
        <v>0.77853483861341821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9016</v>
      </c>
      <c r="O31" s="53">
        <v>12383</v>
      </c>
      <c r="P31" s="53">
        <v>12849</v>
      </c>
      <c r="Q31" s="53">
        <v>13674</v>
      </c>
      <c r="R31" s="53">
        <v>13498</v>
      </c>
      <c r="S31" s="100">
        <f t="shared" si="4"/>
        <v>-1.2871142313880313E-2</v>
      </c>
      <c r="T31" s="100">
        <f t="shared" si="5"/>
        <v>0.49711623779946756</v>
      </c>
      <c r="U31" s="53">
        <f t="shared" si="6"/>
        <v>-176</v>
      </c>
      <c r="V31" s="53">
        <f t="shared" si="7"/>
        <v>4482</v>
      </c>
      <c r="W31" s="100">
        <f>R31/R29</f>
        <v>0.67130849952752769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2156</v>
      </c>
      <c r="S32" s="100">
        <f t="shared" si="4"/>
        <v>2.5202092249167807E-2</v>
      </c>
      <c r="T32" s="100">
        <f t="shared" si="5"/>
        <v>0.70569620253164556</v>
      </c>
      <c r="U32" s="53">
        <f t="shared" si="6"/>
        <v>53</v>
      </c>
      <c r="V32" s="53">
        <f t="shared" si="7"/>
        <v>892</v>
      </c>
      <c r="W32" s="100">
        <f>R32/R29</f>
        <v>0.10722633908589048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3384</v>
      </c>
      <c r="O33" s="97">
        <v>4349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0.31589834515366433</v>
      </c>
      <c r="U33" s="97">
        <f t="shared" si="6"/>
        <v>90</v>
      </c>
      <c r="V33" s="97">
        <f t="shared" si="7"/>
        <v>1069</v>
      </c>
      <c r="W33" s="98">
        <f>R33/R29</f>
        <v>0.22146516138658179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3192</v>
      </c>
      <c r="O36" s="101">
        <v>4653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0.44266917293233088</v>
      </c>
      <c r="U36" s="101">
        <f t="shared" si="6"/>
        <v>-192</v>
      </c>
      <c r="V36" s="101">
        <f t="shared" si="7"/>
        <v>1413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2930</v>
      </c>
      <c r="O37" s="97">
        <v>3809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0.27064846416382249</v>
      </c>
      <c r="U37" s="97">
        <f t="shared" si="6"/>
        <v>-192</v>
      </c>
      <c r="V37" s="97">
        <f t="shared" si="7"/>
        <v>793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2640</v>
      </c>
      <c r="P39" s="101">
        <v>2646</v>
      </c>
      <c r="Q39" s="101">
        <v>2773</v>
      </c>
      <c r="R39" s="101">
        <v>2675</v>
      </c>
      <c r="S39" s="102">
        <f t="shared" si="4"/>
        <v>-3.5340786152181725E-2</v>
      </c>
      <c r="T39" s="102">
        <f t="shared" si="5"/>
        <v>0.12489486963835161</v>
      </c>
      <c r="U39" s="101">
        <f t="shared" si="6"/>
        <v>-98</v>
      </c>
      <c r="V39" s="101">
        <f t="shared" si="7"/>
        <v>297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2640</v>
      </c>
      <c r="P40" s="97">
        <v>2646</v>
      </c>
      <c r="Q40" s="97">
        <v>2773</v>
      </c>
      <c r="R40" s="97">
        <v>2675</v>
      </c>
      <c r="S40" s="98">
        <f t="shared" si="4"/>
        <v>-3.5340786152181725E-2</v>
      </c>
      <c r="T40" s="98">
        <f t="shared" si="5"/>
        <v>0.12489486963835161</v>
      </c>
      <c r="U40" s="97">
        <f t="shared" si="6"/>
        <v>-98</v>
      </c>
      <c r="V40" s="97">
        <f t="shared" si="7"/>
        <v>297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0.69046728971962612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966</v>
      </c>
      <c r="P42" s="53">
        <v>972</v>
      </c>
      <c r="Q42" s="53">
        <v>1092</v>
      </c>
      <c r="R42" s="53">
        <v>828</v>
      </c>
      <c r="S42" s="100">
        <f t="shared" si="4"/>
        <v>-0.24175824175824179</v>
      </c>
      <c r="T42" s="100">
        <f t="shared" si="5"/>
        <v>0.14999999999999991</v>
      </c>
      <c r="U42" s="53">
        <f t="shared" si="6"/>
        <v>-264</v>
      </c>
      <c r="V42" s="53">
        <f t="shared" si="7"/>
        <v>108</v>
      </c>
      <c r="W42" s="100">
        <f>R42/R39</f>
        <v>0.30953271028037382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6412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</v>
      </c>
      <c r="O44" s="97">
        <v>4752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0.45368388871904619</v>
      </c>
      <c r="U44" s="97">
        <f t="shared" si="6"/>
        <v>0</v>
      </c>
      <c r="V44" s="97">
        <f t="shared" si="7"/>
        <v>1484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2210</v>
      </c>
      <c r="O45" s="53">
        <v>3691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0.67149321266968331</v>
      </c>
      <c r="U45" s="53">
        <f t="shared" si="6"/>
        <v>0</v>
      </c>
      <c r="V45" s="53">
        <f t="shared" si="7"/>
        <v>1484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3053</v>
      </c>
      <c r="P48" s="101">
        <v>3053</v>
      </c>
      <c r="Q48" s="101">
        <v>3077</v>
      </c>
      <c r="R48" s="101">
        <v>3105</v>
      </c>
      <c r="S48" s="102">
        <f t="shared" si="4"/>
        <v>9.0997725056873868E-3</v>
      </c>
      <c r="T48" s="102">
        <f t="shared" si="5"/>
        <v>0.11650485436893199</v>
      </c>
      <c r="U48" s="101">
        <f t="shared" si="6"/>
        <v>28</v>
      </c>
      <c r="V48" s="101">
        <f t="shared" si="7"/>
        <v>324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2849</v>
      </c>
      <c r="P49" s="97">
        <v>2639</v>
      </c>
      <c r="Q49" s="97">
        <v>2689</v>
      </c>
      <c r="R49" s="97">
        <v>2717</v>
      </c>
      <c r="S49" s="98">
        <f t="shared" si="4"/>
        <v>1.0412792859799236E-2</v>
      </c>
      <c r="T49" s="98">
        <f t="shared" si="5"/>
        <v>-1.2359142130134448E-2</v>
      </c>
      <c r="U49" s="97">
        <f t="shared" si="6"/>
        <v>28</v>
      </c>
      <c r="V49" s="97">
        <f t="shared" si="7"/>
        <v>-34</v>
      </c>
      <c r="W49" s="98">
        <f>R49/R48</f>
        <v>0.87504025764895332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0.66119162640901774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796</v>
      </c>
      <c r="P51" s="53">
        <v>586</v>
      </c>
      <c r="Q51" s="53">
        <v>636</v>
      </c>
      <c r="R51" s="53">
        <v>664</v>
      </c>
      <c r="S51" s="100">
        <f t="shared" si="4"/>
        <v>4.4025157232704393E-2</v>
      </c>
      <c r="T51" s="100">
        <f t="shared" si="5"/>
        <v>0.13310580204778155</v>
      </c>
      <c r="U51" s="53">
        <f t="shared" si="6"/>
        <v>28</v>
      </c>
      <c r="V51" s="53">
        <f t="shared" si="7"/>
        <v>78</v>
      </c>
      <c r="W51" s="100">
        <f>R51/R48</f>
        <v>0.21384863123993558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0.35040257648953299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4A85D-B6E0-4752-8418-5F68381CDD2B}">
  <sheetPr>
    <tabColor rgb="FF92D050"/>
  </sheetPr>
  <dimension ref="B1:S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228</v>
      </c>
      <c r="M6" s="92" t="s">
        <v>229</v>
      </c>
      <c r="N6" s="92" t="s">
        <v>230</v>
      </c>
      <c r="O6" s="92" t="s">
        <v>231</v>
      </c>
      <c r="P6" s="92" t="s">
        <v>232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209</v>
      </c>
      <c r="M7" s="94">
        <v>293</v>
      </c>
      <c r="N7" s="94">
        <v>301</v>
      </c>
      <c r="O7" s="94">
        <v>320</v>
      </c>
      <c r="P7" s="94">
        <v>322</v>
      </c>
      <c r="Q7" s="95">
        <f t="shared" ref="Q7:Q52" si="0">IFERROR(P7/O7-1,"-")</f>
        <v>6.2500000000000888E-3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137</v>
      </c>
      <c r="M8" s="97">
        <v>193</v>
      </c>
      <c r="N8" s="97">
        <v>193</v>
      </c>
      <c r="O8" s="97">
        <v>209</v>
      </c>
      <c r="P8" s="97">
        <v>209</v>
      </c>
      <c r="Q8" s="98">
        <f t="shared" si="0"/>
        <v>0</v>
      </c>
      <c r="R8" s="97">
        <f t="shared" si="1"/>
        <v>0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96</v>
      </c>
      <c r="M9" s="53">
        <v>129</v>
      </c>
      <c r="N9" s="53">
        <v>131</v>
      </c>
      <c r="O9" s="53">
        <v>136</v>
      </c>
      <c r="P9" s="53">
        <v>135</v>
      </c>
      <c r="Q9" s="100">
        <f t="shared" si="0"/>
        <v>-7.3529411764705621E-3</v>
      </c>
      <c r="R9" s="53">
        <f t="shared" si="1"/>
        <v>-1</v>
      </c>
      <c r="S9" s="100">
        <f>P9/P7</f>
        <v>0.41925465838509318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41</v>
      </c>
      <c r="M10" s="53">
        <v>64</v>
      </c>
      <c r="N10" s="53">
        <v>62</v>
      </c>
      <c r="O10" s="53">
        <v>73</v>
      </c>
      <c r="P10" s="53">
        <v>74</v>
      </c>
      <c r="Q10" s="100">
        <f t="shared" si="0"/>
        <v>1.3698630136986356E-2</v>
      </c>
      <c r="R10" s="53">
        <f t="shared" si="1"/>
        <v>1</v>
      </c>
      <c r="S10" s="100">
        <f>P10/P7</f>
        <v>0.22981366459627328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72</v>
      </c>
      <c r="M11" s="97">
        <v>100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65</v>
      </c>
      <c r="M12" s="101">
        <v>84</v>
      </c>
      <c r="N12" s="101">
        <v>88</v>
      </c>
      <c r="O12" s="101">
        <v>94</v>
      </c>
      <c r="P12" s="101">
        <v>91</v>
      </c>
      <c r="Q12" s="102">
        <f t="shared" si="0"/>
        <v>-3.1914893617021267E-2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47</v>
      </c>
      <c r="M13" s="97">
        <v>60</v>
      </c>
      <c r="N13" s="97">
        <v>60</v>
      </c>
      <c r="O13" s="97">
        <v>62</v>
      </c>
      <c r="P13" s="97">
        <v>59</v>
      </c>
      <c r="Q13" s="98">
        <f t="shared" si="0"/>
        <v>-4.8387096774193505E-2</v>
      </c>
      <c r="R13" s="97">
        <f t="shared" si="1"/>
        <v>-3</v>
      </c>
      <c r="S13" s="98">
        <f>P13/P12</f>
        <v>0.64835164835164838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39</v>
      </c>
      <c r="M14" s="53">
        <v>48</v>
      </c>
      <c r="N14" s="53">
        <v>49</v>
      </c>
      <c r="O14" s="53">
        <v>51</v>
      </c>
      <c r="P14" s="53">
        <v>48</v>
      </c>
      <c r="Q14" s="100">
        <f t="shared" si="0"/>
        <v>-5.8823529411764719E-2</v>
      </c>
      <c r="R14" s="53">
        <f t="shared" si="1"/>
        <v>-3</v>
      </c>
      <c r="S14" s="100">
        <f>P14/P12</f>
        <v>0.52747252747252749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8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0.12087912087912088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0.35164835164835168</v>
      </c>
    </row>
    <row r="17" spans="2:19" x14ac:dyDescent="0.25">
      <c r="B17" s="93" t="s">
        <v>53</v>
      </c>
      <c r="C17" s="101">
        <v>23</v>
      </c>
      <c r="D17" s="101">
        <v>11</v>
      </c>
      <c r="E17" s="101">
        <v>12</v>
      </c>
      <c r="F17" s="101">
        <v>17</v>
      </c>
      <c r="G17" s="101">
        <v>19</v>
      </c>
      <c r="H17" s="101">
        <v>20</v>
      </c>
      <c r="I17" s="102">
        <f t="shared" si="2"/>
        <v>5.2631578947368363E-2</v>
      </c>
      <c r="J17" s="101">
        <f t="shared" si="3"/>
        <v>1</v>
      </c>
      <c r="K17" s="95">
        <f>H17/H17</f>
        <v>1</v>
      </c>
      <c r="L17" s="101">
        <v>12</v>
      </c>
      <c r="M17" s="101">
        <v>16</v>
      </c>
      <c r="N17" s="101">
        <v>17</v>
      </c>
      <c r="O17" s="101">
        <v>20</v>
      </c>
      <c r="P17" s="101">
        <v>20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23</v>
      </c>
      <c r="D18" s="97">
        <v>11</v>
      </c>
      <c r="E18" s="97">
        <v>12</v>
      </c>
      <c r="F18" s="97">
        <v>17</v>
      </c>
      <c r="G18" s="97">
        <v>19</v>
      </c>
      <c r="H18" s="97">
        <v>20</v>
      </c>
      <c r="I18" s="98">
        <f t="shared" si="2"/>
        <v>5.2631578947368363E-2</v>
      </c>
      <c r="J18" s="97">
        <f t="shared" si="3"/>
        <v>1</v>
      </c>
      <c r="K18" s="98">
        <f>H18/H17</f>
        <v>1</v>
      </c>
      <c r="L18" s="97">
        <v>12</v>
      </c>
      <c r="M18" s="97">
        <v>16</v>
      </c>
      <c r="N18" s="97">
        <v>17</v>
      </c>
      <c r="O18" s="97">
        <v>20</v>
      </c>
      <c r="P18" s="97">
        <v>20</v>
      </c>
      <c r="Q18" s="98">
        <f t="shared" si="0"/>
        <v>0</v>
      </c>
      <c r="R18" s="97">
        <f t="shared" si="1"/>
        <v>0</v>
      </c>
      <c r="S18" s="98">
        <f>P18/P17</f>
        <v>1</v>
      </c>
    </row>
    <row r="19" spans="2:19" x14ac:dyDescent="0.25">
      <c r="B19" s="99" t="s">
        <v>63</v>
      </c>
      <c r="C19" s="53">
        <v>5</v>
      </c>
      <c r="D19" s="53">
        <v>4</v>
      </c>
      <c r="E19" s="53">
        <v>7</v>
      </c>
      <c r="F19" s="53">
        <v>7</v>
      </c>
      <c r="G19" s="53">
        <v>7</v>
      </c>
      <c r="H19" s="53">
        <v>7</v>
      </c>
      <c r="I19" s="100">
        <f t="shared" si="2"/>
        <v>0</v>
      </c>
      <c r="J19" s="53">
        <f t="shared" si="3"/>
        <v>0</v>
      </c>
      <c r="K19" s="100">
        <f>H19/H17</f>
        <v>0.35</v>
      </c>
      <c r="L19" s="53">
        <v>7</v>
      </c>
      <c r="M19" s="53">
        <v>7</v>
      </c>
      <c r="N19" s="53">
        <v>7</v>
      </c>
      <c r="O19" s="53">
        <v>7</v>
      </c>
      <c r="P19" s="53">
        <v>8</v>
      </c>
      <c r="Q19" s="100">
        <f t="shared" si="0"/>
        <v>0.14285714285714279</v>
      </c>
      <c r="R19" s="53">
        <f t="shared" si="1"/>
        <v>1</v>
      </c>
      <c r="S19" s="100">
        <f>P19/P17</f>
        <v>0.4</v>
      </c>
    </row>
    <row r="20" spans="2:19" x14ac:dyDescent="0.25">
      <c r="B20" s="99" t="s">
        <v>64</v>
      </c>
      <c r="C20" s="53">
        <v>18</v>
      </c>
      <c r="D20" s="53">
        <v>7</v>
      </c>
      <c r="E20" s="53">
        <v>6</v>
      </c>
      <c r="F20" s="53">
        <v>10</v>
      </c>
      <c r="G20" s="53">
        <v>12</v>
      </c>
      <c r="H20" s="53">
        <v>13</v>
      </c>
      <c r="I20" s="100">
        <f t="shared" si="2"/>
        <v>8.3333333333333259E-2</v>
      </c>
      <c r="J20" s="53">
        <f t="shared" si="3"/>
        <v>1</v>
      </c>
      <c r="K20" s="100">
        <f>H20/H17</f>
        <v>0.65</v>
      </c>
      <c r="L20" s="53">
        <v>5</v>
      </c>
      <c r="M20" s="53">
        <v>9</v>
      </c>
      <c r="N20" s="53">
        <v>10</v>
      </c>
      <c r="O20" s="53">
        <v>13</v>
      </c>
      <c r="P20" s="53">
        <v>12</v>
      </c>
      <c r="Q20" s="100">
        <f t="shared" si="0"/>
        <v>-7.6923076923076872E-2</v>
      </c>
      <c r="R20" s="53">
        <f t="shared" si="1"/>
        <v>-1</v>
      </c>
      <c r="S20" s="100">
        <f>P20/P17</f>
        <v>0.6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233</v>
      </c>
      <c r="M21" s="97" t="s">
        <v>233</v>
      </c>
      <c r="N21" s="97" t="s">
        <v>233</v>
      </c>
      <c r="O21" s="97" t="s">
        <v>233</v>
      </c>
      <c r="P21" s="97" t="s">
        <v>233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6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5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3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41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28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18</v>
      </c>
      <c r="M31" s="53">
        <v>25</v>
      </c>
      <c r="N31" s="53">
        <v>26</v>
      </c>
      <c r="O31" s="53">
        <v>28</v>
      </c>
      <c r="P31" s="53">
        <v>29</v>
      </c>
      <c r="Q31" s="100">
        <f t="shared" si="0"/>
        <v>3.5714285714285809E-2</v>
      </c>
      <c r="R31" s="53">
        <f t="shared" si="1"/>
        <v>1</v>
      </c>
      <c r="S31" s="100">
        <f>P31/P29</f>
        <v>0.43939393939393939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18</v>
      </c>
      <c r="Q32" s="100">
        <f t="shared" si="0"/>
        <v>5.8823529411764719E-2</v>
      </c>
      <c r="R32" s="53">
        <f t="shared" si="1"/>
        <v>1</v>
      </c>
      <c r="S32" s="100">
        <f>P32/P29</f>
        <v>0.27272727272727271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7</v>
      </c>
      <c r="M36" s="101">
        <v>11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17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17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10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4</v>
      </c>
      <c r="M45" s="53">
        <v>6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15</v>
      </c>
      <c r="N48" s="101">
        <v>15</v>
      </c>
      <c r="O48" s="101">
        <v>17</v>
      </c>
      <c r="P48" s="101">
        <v>18</v>
      </c>
      <c r="Q48" s="102">
        <f t="shared" si="0"/>
        <v>5.8823529411764719E-2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13</v>
      </c>
      <c r="N49" s="97">
        <v>12</v>
      </c>
      <c r="O49" s="97">
        <v>14</v>
      </c>
      <c r="P49" s="97">
        <v>15</v>
      </c>
      <c r="Q49" s="98">
        <f t="shared" si="0"/>
        <v>7.1428571428571397E-2</v>
      </c>
      <c r="R49" s="97">
        <f t="shared" si="1"/>
        <v>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5</v>
      </c>
      <c r="N51" s="53">
        <v>4</v>
      </c>
      <c r="O51" s="53">
        <v>6</v>
      </c>
      <c r="P51" s="53">
        <v>7</v>
      </c>
      <c r="Q51" s="100">
        <f t="shared" si="0"/>
        <v>0.16666666666666674</v>
      </c>
      <c r="R51" s="53">
        <f t="shared" si="1"/>
        <v>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5D3DA-3EA2-4A6A-B41B-428AC6047893}">
  <sheetPr>
    <tabColor theme="7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56401-3D6A-4BA7-A6DB-E91E6F5F0094}">
  <sheetPr>
    <tabColor theme="7" tint="0.79998168889431442"/>
  </sheetPr>
  <dimension ref="A4:O290"/>
  <sheetViews>
    <sheetView showGridLines="0" topLeftCell="F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20553</v>
      </c>
      <c r="D9" s="121">
        <v>0</v>
      </c>
      <c r="E9" s="120">
        <v>4767</v>
      </c>
      <c r="F9" s="121">
        <f t="shared" ref="F9:L21" si="0">IFERROR(E9/C9-1,"-")</f>
        <v>-0.76806305648810391</v>
      </c>
      <c r="G9" s="120">
        <v>14146</v>
      </c>
      <c r="H9" s="121">
        <f>IFERROR(G9/E9-1,"-")</f>
        <v>1.9674847912733373</v>
      </c>
      <c r="I9" s="120">
        <v>23609</v>
      </c>
      <c r="J9" s="121">
        <f t="shared" si="0"/>
        <v>0.66895235402233855</v>
      </c>
      <c r="K9" s="120">
        <v>23867</v>
      </c>
      <c r="L9" s="121">
        <f t="shared" si="0"/>
        <v>1.0928035918505552E-2</v>
      </c>
      <c r="M9" s="120">
        <v>24602</v>
      </c>
      <c r="N9" s="121">
        <f t="shared" ref="N9:N15" si="1">IFERROR(M9/K9-1,"-")</f>
        <v>3.0795659278501697E-2</v>
      </c>
    </row>
    <row r="10" spans="1:15" x14ac:dyDescent="0.25">
      <c r="A10" s="1" t="s">
        <v>74</v>
      </c>
      <c r="B10" s="119" t="s">
        <v>75</v>
      </c>
      <c r="C10" s="120">
        <v>23364</v>
      </c>
      <c r="D10" s="121">
        <v>0.11634574036026568</v>
      </c>
      <c r="E10" s="120">
        <v>8041</v>
      </c>
      <c r="F10" s="121">
        <f t="shared" si="0"/>
        <v>-0.65583804143126179</v>
      </c>
      <c r="G10" s="120">
        <v>17059</v>
      </c>
      <c r="H10" s="121">
        <f t="shared" si="0"/>
        <v>1.1215023007088671</v>
      </c>
      <c r="I10" s="120">
        <v>22775</v>
      </c>
      <c r="J10" s="121">
        <f t="shared" si="0"/>
        <v>0.33507239580280213</v>
      </c>
      <c r="K10" s="120">
        <v>22625</v>
      </c>
      <c r="L10" s="121">
        <f t="shared" si="0"/>
        <v>-6.5861690450055299E-3</v>
      </c>
      <c r="M10" s="120">
        <v>24926</v>
      </c>
      <c r="N10" s="121">
        <f t="shared" si="1"/>
        <v>0.10170165745856363</v>
      </c>
    </row>
    <row r="11" spans="1:15" x14ac:dyDescent="0.25">
      <c r="A11" s="1" t="s">
        <v>76</v>
      </c>
      <c r="B11" s="119" t="s">
        <v>77</v>
      </c>
      <c r="C11" s="120">
        <v>8936</v>
      </c>
      <c r="D11" s="121">
        <v>-0.58969649662518941</v>
      </c>
      <c r="E11" s="120">
        <v>10312</v>
      </c>
      <c r="F11" s="121">
        <f t="shared" si="0"/>
        <v>0.15398388540734098</v>
      </c>
      <c r="G11" s="120">
        <v>20054</v>
      </c>
      <c r="H11" s="121">
        <f t="shared" si="0"/>
        <v>0.94472459270752518</v>
      </c>
      <c r="I11" s="120">
        <v>25174</v>
      </c>
      <c r="J11" s="121">
        <f t="shared" si="0"/>
        <v>0.25531066121472024</v>
      </c>
      <c r="K11" s="120">
        <v>22971</v>
      </c>
      <c r="L11" s="121">
        <f t="shared" si="0"/>
        <v>-8.7510923969174592E-2</v>
      </c>
      <c r="M11" s="120">
        <v>26883</v>
      </c>
      <c r="N11" s="121">
        <f t="shared" si="1"/>
        <v>0.17030168473292417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9597</v>
      </c>
      <c r="F12" s="121" t="str">
        <f t="shared" si="0"/>
        <v>-</v>
      </c>
      <c r="G12" s="120">
        <v>17340</v>
      </c>
      <c r="H12" s="121">
        <f t="shared" si="0"/>
        <v>0.8068146295717411</v>
      </c>
      <c r="I12" s="120">
        <v>19154</v>
      </c>
      <c r="J12" s="121">
        <f t="shared" si="0"/>
        <v>0.10461361014994242</v>
      </c>
      <c r="K12" s="120">
        <v>19029</v>
      </c>
      <c r="L12" s="121">
        <f t="shared" si="0"/>
        <v>-6.5260519995823385E-3</v>
      </c>
      <c r="M12" s="120">
        <v>20857</v>
      </c>
      <c r="N12" s="121">
        <f t="shared" si="1"/>
        <v>9.6063902464659234E-2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12545</v>
      </c>
      <c r="F13" s="121" t="str">
        <f t="shared" si="0"/>
        <v>-</v>
      </c>
      <c r="G13" s="120">
        <v>18214</v>
      </c>
      <c r="H13" s="121">
        <f t="shared" si="0"/>
        <v>0.45189318453567151</v>
      </c>
      <c r="I13" s="120">
        <v>17881</v>
      </c>
      <c r="J13" s="121">
        <f t="shared" si="0"/>
        <v>-1.828263972768196E-2</v>
      </c>
      <c r="K13" s="120">
        <v>17439</v>
      </c>
      <c r="L13" s="121">
        <f t="shared" si="0"/>
        <v>-2.4718975448800418E-2</v>
      </c>
      <c r="M13" s="120">
        <v>22620</v>
      </c>
      <c r="N13" s="121">
        <f t="shared" si="1"/>
        <v>0.29709272320660585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13541</v>
      </c>
      <c r="F14" s="121" t="str">
        <f t="shared" si="0"/>
        <v>-</v>
      </c>
      <c r="G14" s="120">
        <v>17608</v>
      </c>
      <c r="H14" s="121">
        <f t="shared" si="0"/>
        <v>0.30034709401078197</v>
      </c>
      <c r="I14" s="120">
        <v>17983</v>
      </c>
      <c r="J14" s="121">
        <f t="shared" si="0"/>
        <v>2.1297137664697763E-2</v>
      </c>
      <c r="K14" s="120">
        <v>19479</v>
      </c>
      <c r="L14" s="121">
        <f t="shared" si="0"/>
        <v>8.3189679141411288E-2</v>
      </c>
      <c r="M14" s="120">
        <v>20873</v>
      </c>
      <c r="N14" s="121">
        <f t="shared" si="1"/>
        <v>7.1564248678063658E-2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14398</v>
      </c>
      <c r="F15" s="121" t="str">
        <f t="shared" si="0"/>
        <v>-</v>
      </c>
      <c r="G15" s="120">
        <v>18083</v>
      </c>
      <c r="H15" s="121">
        <f t="shared" si="0"/>
        <v>0.25593832476732881</v>
      </c>
      <c r="I15" s="120">
        <v>16810</v>
      </c>
      <c r="J15" s="121">
        <f t="shared" si="0"/>
        <v>-7.0397611015871275E-2</v>
      </c>
      <c r="K15" s="120">
        <v>21632</v>
      </c>
      <c r="L15" s="121">
        <f t="shared" si="0"/>
        <v>0.28685306365258767</v>
      </c>
      <c r="M15" s="120">
        <v>23873</v>
      </c>
      <c r="N15" s="121">
        <f t="shared" si="1"/>
        <v>0.10359652366863914</v>
      </c>
    </row>
    <row r="16" spans="1:15" x14ac:dyDescent="0.25">
      <c r="A16" s="1" t="s">
        <v>86</v>
      </c>
      <c r="B16" s="119" t="s">
        <v>87</v>
      </c>
      <c r="C16" s="120">
        <v>6776</v>
      </c>
      <c r="D16" s="121">
        <v>-0.50873631552236642</v>
      </c>
      <c r="E16" s="120">
        <v>13925</v>
      </c>
      <c r="F16" s="121">
        <f t="shared" si="0"/>
        <v>1.0550472255017711</v>
      </c>
      <c r="G16" s="120">
        <v>15520</v>
      </c>
      <c r="H16" s="121">
        <f t="shared" si="0"/>
        <v>0.1145421903052064</v>
      </c>
      <c r="I16" s="120">
        <v>14993</v>
      </c>
      <c r="J16" s="121">
        <f t="shared" si="0"/>
        <v>-3.39561855670103E-2</v>
      </c>
      <c r="K16" s="120">
        <v>15201</v>
      </c>
      <c r="L16" s="121">
        <f t="shared" si="0"/>
        <v>1.3873140799039563E-2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7423</v>
      </c>
      <c r="D17" s="121">
        <v>-0.53583041520760388</v>
      </c>
      <c r="E17" s="120">
        <v>16473</v>
      </c>
      <c r="F17" s="121">
        <f t="shared" si="0"/>
        <v>1.2191836184830929</v>
      </c>
      <c r="G17" s="120">
        <v>19959</v>
      </c>
      <c r="H17" s="121">
        <f t="shared" si="0"/>
        <v>0.21161901293024954</v>
      </c>
      <c r="I17" s="120">
        <v>15933</v>
      </c>
      <c r="J17" s="121">
        <f t="shared" si="0"/>
        <v>-0.2017135127010371</v>
      </c>
      <c r="K17" s="120">
        <v>19577</v>
      </c>
      <c r="L17" s="121">
        <f t="shared" si="0"/>
        <v>0.22870771355049269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9298</v>
      </c>
      <c r="D18" s="121">
        <v>-0.50216844246934733</v>
      </c>
      <c r="E18" s="120">
        <v>19721</v>
      </c>
      <c r="F18" s="121">
        <f t="shared" si="0"/>
        <v>1.1209937620993764</v>
      </c>
      <c r="G18" s="120">
        <v>21932</v>
      </c>
      <c r="H18" s="121">
        <f t="shared" si="0"/>
        <v>0.11211399016277057</v>
      </c>
      <c r="I18" s="120">
        <v>20553</v>
      </c>
      <c r="J18" s="121">
        <f t="shared" si="0"/>
        <v>-6.2876162684661674E-2</v>
      </c>
      <c r="K18" s="120">
        <v>19337</v>
      </c>
      <c r="L18" s="121">
        <f t="shared" si="0"/>
        <v>-5.9164112295042037E-2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8104</v>
      </c>
      <c r="D19" s="121">
        <v>-0.62628545077242337</v>
      </c>
      <c r="E19" s="120">
        <v>22740</v>
      </c>
      <c r="F19" s="121">
        <f t="shared" si="0"/>
        <v>1.8060217176702862</v>
      </c>
      <c r="G19" s="120">
        <v>25251</v>
      </c>
      <c r="H19" s="121">
        <f t="shared" si="0"/>
        <v>0.11042216358839041</v>
      </c>
      <c r="I19" s="120">
        <v>23667</v>
      </c>
      <c r="J19" s="121">
        <f t="shared" si="0"/>
        <v>-6.2730188903409756E-2</v>
      </c>
      <c r="K19" s="120">
        <v>25085</v>
      </c>
      <c r="L19" s="121">
        <f t="shared" si="0"/>
        <v>5.9914649089449545E-2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6962</v>
      </c>
      <c r="D20" s="121">
        <v>-0.66725612961812364</v>
      </c>
      <c r="E20" s="120">
        <v>18198</v>
      </c>
      <c r="F20" s="121">
        <f t="shared" si="0"/>
        <v>1.6139040505601838</v>
      </c>
      <c r="G20" s="120">
        <v>23965</v>
      </c>
      <c r="H20" s="121">
        <f t="shared" si="0"/>
        <v>0.3169029563688317</v>
      </c>
      <c r="I20" s="120">
        <v>20577</v>
      </c>
      <c r="J20" s="121">
        <f t="shared" si="0"/>
        <v>-0.14137283538493639</v>
      </c>
      <c r="K20" s="120">
        <v>24629</v>
      </c>
      <c r="L20" s="121">
        <f t="shared" si="0"/>
        <v>0.19691889002284113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103516</v>
      </c>
      <c r="D21" s="124">
        <v>-0.53035864165324509</v>
      </c>
      <c r="E21" s="123">
        <v>164258</v>
      </c>
      <c r="F21" s="124">
        <f t="shared" si="0"/>
        <v>0.58678851578499946</v>
      </c>
      <c r="G21" s="123">
        <v>229131</v>
      </c>
      <c r="H21" s="124">
        <f t="shared" si="0"/>
        <v>0.39494575606667559</v>
      </c>
      <c r="I21" s="123">
        <v>239109</v>
      </c>
      <c r="J21" s="124">
        <f t="shared" si="0"/>
        <v>4.3547141155059865E-2</v>
      </c>
      <c r="K21" s="123">
        <v>250871</v>
      </c>
      <c r="L21" s="124">
        <f t="shared" si="0"/>
        <v>4.9190954752853289E-2</v>
      </c>
      <c r="M21" s="123">
        <v>164634</v>
      </c>
      <c r="N21" s="124">
        <v>0.11963928673440249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240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9789</v>
      </c>
      <c r="D31" s="121">
        <v>7.9034391534391624E-2</v>
      </c>
      <c r="E31" s="120">
        <v>2598</v>
      </c>
      <c r="F31" s="121">
        <f t="shared" ref="F31:L43" si="2">IFERROR(E31/C31-1,"-")</f>
        <v>-0.73460006129328836</v>
      </c>
      <c r="G31" s="120">
        <v>6573</v>
      </c>
      <c r="H31" s="121">
        <f t="shared" si="2"/>
        <v>1.5300230946882216</v>
      </c>
      <c r="I31" s="120">
        <v>10452</v>
      </c>
      <c r="J31" s="121">
        <f t="shared" si="2"/>
        <v>0.59014148790506615</v>
      </c>
      <c r="K31" s="120">
        <v>11900</v>
      </c>
      <c r="L31" s="121">
        <f t="shared" si="2"/>
        <v>0.1385380788365862</v>
      </c>
      <c r="M31" s="120">
        <v>11916</v>
      </c>
      <c r="N31" s="121">
        <f t="shared" ref="N31" si="3">IFERROR(M31/K31-1,"-")</f>
        <v>1.3445378151260012E-3</v>
      </c>
    </row>
    <row r="32" spans="1:15" x14ac:dyDescent="0.25">
      <c r="B32" s="119" t="s">
        <v>75</v>
      </c>
      <c r="C32" s="120">
        <v>12212</v>
      </c>
      <c r="D32" s="121">
        <v>0.22034575796942146</v>
      </c>
      <c r="E32" s="120">
        <v>5069</v>
      </c>
      <c r="F32" s="121">
        <f t="shared" si="2"/>
        <v>-0.58491647559777271</v>
      </c>
      <c r="G32" s="120">
        <v>8995</v>
      </c>
      <c r="H32" s="121">
        <f t="shared" si="2"/>
        <v>0.77451173801538764</v>
      </c>
      <c r="I32" s="120">
        <v>12083</v>
      </c>
      <c r="J32" s="121">
        <f t="shared" si="2"/>
        <v>0.3433018343524179</v>
      </c>
      <c r="K32" s="120">
        <v>11880</v>
      </c>
      <c r="L32" s="121">
        <f t="shared" si="2"/>
        <v>-1.680046346106101E-2</v>
      </c>
      <c r="M32" s="120">
        <v>13464</v>
      </c>
      <c r="N32" s="121">
        <f>IFERROR(M32/K32-1,"-")</f>
        <v>0.1333333333333333</v>
      </c>
    </row>
    <row r="33" spans="2:15" x14ac:dyDescent="0.25">
      <c r="B33" s="119" t="s">
        <v>77</v>
      </c>
      <c r="C33" s="120">
        <v>4939</v>
      </c>
      <c r="D33" s="121">
        <v>-0.53082549634273768</v>
      </c>
      <c r="E33" s="120">
        <v>6171</v>
      </c>
      <c r="F33" s="121">
        <f t="shared" si="2"/>
        <v>0.24944320712694878</v>
      </c>
      <c r="G33" s="120">
        <v>11575</v>
      </c>
      <c r="H33" s="121">
        <f t="shared" si="2"/>
        <v>0.8757089612704585</v>
      </c>
      <c r="I33" s="120">
        <v>15380</v>
      </c>
      <c r="J33" s="121">
        <f t="shared" si="2"/>
        <v>0.32872570194384454</v>
      </c>
      <c r="K33" s="120">
        <v>12803</v>
      </c>
      <c r="L33" s="121">
        <f t="shared" si="2"/>
        <v>-0.16755526657997399</v>
      </c>
      <c r="M33" s="120">
        <v>15642</v>
      </c>
      <c r="N33" s="121">
        <f>IFERROR(M33/K33-1,"-")</f>
        <v>0.22174490353823328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6233</v>
      </c>
      <c r="F34" s="121" t="str">
        <f t="shared" si="2"/>
        <v>-</v>
      </c>
      <c r="G34" s="120">
        <v>10703</v>
      </c>
      <c r="H34" s="121">
        <f t="shared" si="2"/>
        <v>0.7171506497673672</v>
      </c>
      <c r="I34" s="120">
        <v>12270</v>
      </c>
      <c r="J34" s="121">
        <f t="shared" si="2"/>
        <v>0.14640754928524702</v>
      </c>
      <c r="K34" s="120">
        <v>11832</v>
      </c>
      <c r="L34" s="121">
        <f t="shared" si="2"/>
        <v>-3.5696821515892374E-2</v>
      </c>
      <c r="M34" s="120">
        <v>12892</v>
      </c>
      <c r="N34" s="121">
        <f>IFERROR(M34/K34-1,"-")</f>
        <v>8.9587559161595776E-2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8659</v>
      </c>
      <c r="F35" s="121" t="str">
        <f t="shared" si="2"/>
        <v>-</v>
      </c>
      <c r="G35" s="120">
        <v>12721</v>
      </c>
      <c r="H35" s="121">
        <f t="shared" si="2"/>
        <v>0.4691072872156139</v>
      </c>
      <c r="I35" s="120">
        <v>13214</v>
      </c>
      <c r="J35" s="121">
        <f t="shared" si="2"/>
        <v>3.8754814873044552E-2</v>
      </c>
      <c r="K35" s="120">
        <v>12647</v>
      </c>
      <c r="L35" s="121">
        <f t="shared" si="2"/>
        <v>-4.2909035871045886E-2</v>
      </c>
      <c r="M35" s="120">
        <v>17139</v>
      </c>
      <c r="N35" s="121">
        <f>IFERROR(M35/K35-1,"-")</f>
        <v>0.3551830473630111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9924</v>
      </c>
      <c r="F36" s="121" t="str">
        <f t="shared" si="2"/>
        <v>-</v>
      </c>
      <c r="G36" s="120">
        <v>12409</v>
      </c>
      <c r="H36" s="121">
        <f t="shared" si="2"/>
        <v>0.25040306328093509</v>
      </c>
      <c r="I36" s="120">
        <v>13066</v>
      </c>
      <c r="J36" s="121">
        <f t="shared" si="2"/>
        <v>5.2945442823757016E-2</v>
      </c>
      <c r="K36" s="120">
        <v>14875</v>
      </c>
      <c r="L36" s="121">
        <f t="shared" si="2"/>
        <v>0.13845094137455982</v>
      </c>
      <c r="M36" s="120">
        <v>16672</v>
      </c>
      <c r="N36" s="121">
        <f t="shared" ref="N36:N37" si="4">IFERROR(M36/K36-1,"-")</f>
        <v>0.12080672268907566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9928</v>
      </c>
      <c r="F37" s="121" t="str">
        <f t="shared" si="2"/>
        <v>-</v>
      </c>
      <c r="G37" s="120">
        <v>12525</v>
      </c>
      <c r="H37" s="121">
        <f t="shared" si="2"/>
        <v>0.26158340048348117</v>
      </c>
      <c r="I37" s="120">
        <v>11727</v>
      </c>
      <c r="J37" s="121">
        <f t="shared" si="2"/>
        <v>-6.3712574850299353E-2</v>
      </c>
      <c r="K37" s="120">
        <v>16297</v>
      </c>
      <c r="L37" s="121">
        <f t="shared" si="2"/>
        <v>0.38969898524771884</v>
      </c>
      <c r="M37" s="120">
        <v>17909</v>
      </c>
      <c r="N37" s="121">
        <f t="shared" si="4"/>
        <v>9.8913910535681326E-2</v>
      </c>
    </row>
    <row r="38" spans="2:15" x14ac:dyDescent="0.25">
      <c r="B38" s="119" t="s">
        <v>87</v>
      </c>
      <c r="C38" s="120">
        <v>4192</v>
      </c>
      <c r="D38" s="121">
        <v>-0.48310727496917383</v>
      </c>
      <c r="E38" s="120">
        <v>9185</v>
      </c>
      <c r="F38" s="121">
        <f t="shared" si="2"/>
        <v>1.1910782442748094</v>
      </c>
      <c r="G38" s="120">
        <v>8882</v>
      </c>
      <c r="H38" s="121">
        <f t="shared" si="2"/>
        <v>-3.2988568317909639E-2</v>
      </c>
      <c r="I38" s="120">
        <v>8822</v>
      </c>
      <c r="J38" s="121">
        <f t="shared" si="2"/>
        <v>-6.7552353073632165E-3</v>
      </c>
      <c r="K38" s="120">
        <v>9303</v>
      </c>
      <c r="L38" s="121">
        <f t="shared" si="2"/>
        <v>5.4522783949217946E-2</v>
      </c>
      <c r="M38" s="120"/>
      <c r="N38" s="121"/>
    </row>
    <row r="39" spans="2:15" x14ac:dyDescent="0.25">
      <c r="B39" s="119" t="s">
        <v>89</v>
      </c>
      <c r="C39" s="120">
        <v>5198</v>
      </c>
      <c r="D39" s="121">
        <v>-0.43981032438840395</v>
      </c>
      <c r="E39" s="120">
        <v>11073</v>
      </c>
      <c r="F39" s="121">
        <f t="shared" si="2"/>
        <v>1.1302424009234322</v>
      </c>
      <c r="G39" s="120">
        <v>12859</v>
      </c>
      <c r="H39" s="121">
        <f t="shared" si="2"/>
        <v>0.16129323579878996</v>
      </c>
      <c r="I39" s="120">
        <v>11310</v>
      </c>
      <c r="J39" s="121">
        <f t="shared" si="2"/>
        <v>-0.12046037794540787</v>
      </c>
      <c r="K39" s="120">
        <v>14314</v>
      </c>
      <c r="L39" s="121">
        <f t="shared" si="2"/>
        <v>0.26560565870910691</v>
      </c>
      <c r="M39" s="120"/>
      <c r="N39" s="121"/>
    </row>
    <row r="40" spans="2:15" x14ac:dyDescent="0.25">
      <c r="B40" s="119" t="s">
        <v>91</v>
      </c>
      <c r="C40" s="120">
        <v>6718</v>
      </c>
      <c r="D40" s="121">
        <v>-0.38366972477064221</v>
      </c>
      <c r="E40" s="120">
        <v>12642</v>
      </c>
      <c r="F40" s="121">
        <f t="shared" si="2"/>
        <v>0.88181006251860672</v>
      </c>
      <c r="G40" s="120">
        <v>13163</v>
      </c>
      <c r="H40" s="121">
        <f t="shared" si="2"/>
        <v>4.1211833570637513E-2</v>
      </c>
      <c r="I40" s="120">
        <v>13962</v>
      </c>
      <c r="J40" s="121">
        <f t="shared" si="2"/>
        <v>6.0700448226088222E-2</v>
      </c>
      <c r="K40" s="120">
        <v>12735</v>
      </c>
      <c r="L40" s="121">
        <f t="shared" si="2"/>
        <v>-8.7881392350666054E-2</v>
      </c>
      <c r="M40" s="120"/>
      <c r="N40" s="121"/>
    </row>
    <row r="41" spans="2:15" x14ac:dyDescent="0.25">
      <c r="B41" s="119" t="s">
        <v>93</v>
      </c>
      <c r="C41" s="120">
        <v>5458</v>
      </c>
      <c r="D41" s="121">
        <v>-0.52427438333478604</v>
      </c>
      <c r="E41" s="120">
        <v>13326</v>
      </c>
      <c r="F41" s="121">
        <f t="shared" si="2"/>
        <v>1.4415536826676436</v>
      </c>
      <c r="G41" s="120">
        <v>13787</v>
      </c>
      <c r="H41" s="121">
        <f t="shared" si="2"/>
        <v>3.4594026714693138E-2</v>
      </c>
      <c r="I41" s="120">
        <v>13695</v>
      </c>
      <c r="J41" s="121">
        <f t="shared" si="2"/>
        <v>-6.6729527816058454E-3</v>
      </c>
      <c r="K41" s="120">
        <v>14871</v>
      </c>
      <c r="L41" s="121">
        <f t="shared" si="2"/>
        <v>8.5870755750273808E-2</v>
      </c>
      <c r="M41" s="120"/>
      <c r="N41" s="121"/>
    </row>
    <row r="42" spans="2:15" x14ac:dyDescent="0.25">
      <c r="B42" s="119" t="s">
        <v>95</v>
      </c>
      <c r="C42" s="120">
        <v>4373</v>
      </c>
      <c r="D42" s="121">
        <v>-0.57357386640663099</v>
      </c>
      <c r="E42" s="120">
        <v>9749</v>
      </c>
      <c r="F42" s="121">
        <f t="shared" si="2"/>
        <v>1.2293619940544249</v>
      </c>
      <c r="G42" s="120">
        <v>10694</v>
      </c>
      <c r="H42" s="121">
        <f t="shared" si="2"/>
        <v>9.6933018771156121E-2</v>
      </c>
      <c r="I42" s="120">
        <v>10449</v>
      </c>
      <c r="J42" s="121">
        <f t="shared" si="2"/>
        <v>-2.2910043014774617E-2</v>
      </c>
      <c r="K42" s="120">
        <v>13109</v>
      </c>
      <c r="L42" s="121">
        <f t="shared" si="2"/>
        <v>0.25456981529332956</v>
      </c>
      <c r="M42" s="120"/>
      <c r="N42" s="121"/>
    </row>
    <row r="43" spans="2:15" ht="15.75" x14ac:dyDescent="0.25">
      <c r="B43" s="122" t="s">
        <v>32</v>
      </c>
      <c r="C43" s="123">
        <v>61571</v>
      </c>
      <c r="D43" s="124">
        <v>-0.48751477418388245</v>
      </c>
      <c r="E43" s="123">
        <v>104557</v>
      </c>
      <c r="F43" s="124">
        <f t="shared" si="2"/>
        <v>0.69815335141543899</v>
      </c>
      <c r="G43" s="123">
        <v>134886</v>
      </c>
      <c r="H43" s="124">
        <f t="shared" si="2"/>
        <v>0.29007144428397913</v>
      </c>
      <c r="I43" s="123">
        <v>146430</v>
      </c>
      <c r="J43" s="124">
        <f t="shared" si="2"/>
        <v>8.5583381522174262E-2</v>
      </c>
      <c r="K43" s="123">
        <v>156566</v>
      </c>
      <c r="L43" s="124">
        <f t="shared" si="2"/>
        <v>6.9220788089872309E-2</v>
      </c>
      <c r="M43" s="123">
        <v>105634</v>
      </c>
      <c r="N43" s="124">
        <v>0.14528265064943513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241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4747</v>
      </c>
      <c r="D53" s="121">
        <v>1.2655557899177161E-3</v>
      </c>
      <c r="E53" s="120">
        <v>1412</v>
      </c>
      <c r="F53" s="121">
        <f>IFERROR(E53/C53-1,"-")</f>
        <v>-0.70254897830208551</v>
      </c>
      <c r="G53" s="120">
        <v>3917</v>
      </c>
      <c r="H53" s="121">
        <f>IFERROR(G53/E53-1,"-")</f>
        <v>1.7740793201133145</v>
      </c>
      <c r="I53" s="120">
        <v>5450</v>
      </c>
      <c r="J53" s="121">
        <f>IFERROR(I53/G53-1,"-")</f>
        <v>0.39137094715343368</v>
      </c>
      <c r="K53" s="120">
        <v>6504</v>
      </c>
      <c r="L53" s="121">
        <f>IFERROR(K53/I53-1,"-")</f>
        <v>0.19339449541284415</v>
      </c>
      <c r="M53" s="120">
        <v>7025</v>
      </c>
      <c r="N53" s="121">
        <f t="shared" ref="N53:N59" si="5">IFERROR(M53/K53-1,"-")</f>
        <v>8.0104551045510508E-2</v>
      </c>
    </row>
    <row r="54" spans="1:15" x14ac:dyDescent="0.25">
      <c r="A54" s="1">
        <v>2</v>
      </c>
      <c r="B54" s="119" t="s">
        <v>75</v>
      </c>
      <c r="C54" s="120">
        <v>5951</v>
      </c>
      <c r="D54" s="121">
        <v>0.10326288468668898</v>
      </c>
      <c r="E54" s="120">
        <v>2193</v>
      </c>
      <c r="F54" s="121">
        <f t="shared" ref="F54:L65" si="6">IFERROR(E54/C54-1,"-")</f>
        <v>-0.631490505797345</v>
      </c>
      <c r="G54" s="120">
        <v>4988</v>
      </c>
      <c r="H54" s="121">
        <f t="shared" si="6"/>
        <v>1.2745098039215685</v>
      </c>
      <c r="I54" s="120">
        <v>6445</v>
      </c>
      <c r="J54" s="121">
        <f t="shared" si="6"/>
        <v>0.29210104250200475</v>
      </c>
      <c r="K54" s="120">
        <v>6868</v>
      </c>
      <c r="L54" s="121">
        <f t="shared" si="6"/>
        <v>6.5632273079906822E-2</v>
      </c>
      <c r="M54" s="120">
        <v>7367</v>
      </c>
      <c r="N54" s="121">
        <f t="shared" si="5"/>
        <v>7.2655794991263845E-2</v>
      </c>
    </row>
    <row r="55" spans="1:15" x14ac:dyDescent="0.25">
      <c r="A55" s="1">
        <v>3</v>
      </c>
      <c r="B55" s="119" t="s">
        <v>77</v>
      </c>
      <c r="C55" s="120">
        <v>2527</v>
      </c>
      <c r="D55" s="121">
        <v>-0.57104057036156841</v>
      </c>
      <c r="E55" s="120">
        <v>2697</v>
      </c>
      <c r="F55" s="121">
        <f t="shared" si="6"/>
        <v>6.7273446774831713E-2</v>
      </c>
      <c r="G55" s="120">
        <v>6328</v>
      </c>
      <c r="H55" s="121">
        <f t="shared" si="6"/>
        <v>1.346310715609937</v>
      </c>
      <c r="I55" s="120">
        <v>8798</v>
      </c>
      <c r="J55" s="121">
        <f t="shared" si="6"/>
        <v>0.3903286978508218</v>
      </c>
      <c r="K55" s="120">
        <v>6861</v>
      </c>
      <c r="L55" s="121">
        <f t="shared" si="6"/>
        <v>-0.22016367356217326</v>
      </c>
      <c r="M55" s="120">
        <v>7666</v>
      </c>
      <c r="N55" s="121">
        <f t="shared" si="5"/>
        <v>0.11732983530097663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3163</v>
      </c>
      <c r="F56" s="121" t="str">
        <f t="shared" si="6"/>
        <v>-</v>
      </c>
      <c r="G56" s="120">
        <v>4470</v>
      </c>
      <c r="H56" s="121">
        <f t="shared" si="6"/>
        <v>0.41321530192854894</v>
      </c>
      <c r="I56" s="120">
        <v>6595</v>
      </c>
      <c r="J56" s="121">
        <f t="shared" si="6"/>
        <v>0.47539149888143184</v>
      </c>
      <c r="K56" s="120">
        <v>7072</v>
      </c>
      <c r="L56" s="121">
        <f t="shared" si="6"/>
        <v>7.232752084912808E-2</v>
      </c>
      <c r="M56" s="120">
        <v>6138</v>
      </c>
      <c r="N56" s="121">
        <f t="shared" si="5"/>
        <v>-0.13207013574660631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3929</v>
      </c>
      <c r="F57" s="121" t="str">
        <f t="shared" si="6"/>
        <v>-</v>
      </c>
      <c r="G57" s="120">
        <v>6157</v>
      </c>
      <c r="H57" s="121">
        <f t="shared" si="6"/>
        <v>0.56706541104606778</v>
      </c>
      <c r="I57" s="120">
        <v>6899</v>
      </c>
      <c r="J57" s="121">
        <f t="shared" si="6"/>
        <v>0.12051323696605487</v>
      </c>
      <c r="K57" s="120">
        <v>6981</v>
      </c>
      <c r="L57" s="121">
        <f t="shared" si="6"/>
        <v>1.1885780547905567E-2</v>
      </c>
      <c r="M57" s="120">
        <v>7712</v>
      </c>
      <c r="N57" s="121">
        <f t="shared" si="5"/>
        <v>0.10471279186362992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4399</v>
      </c>
      <c r="F58" s="121" t="str">
        <f t="shared" si="6"/>
        <v>-</v>
      </c>
      <c r="G58" s="120">
        <v>5602</v>
      </c>
      <c r="H58" s="121">
        <f t="shared" si="6"/>
        <v>0.27347124346442375</v>
      </c>
      <c r="I58" s="120">
        <v>6717</v>
      </c>
      <c r="J58" s="121">
        <f t="shared" si="6"/>
        <v>0.19903605855051776</v>
      </c>
      <c r="K58" s="120">
        <v>7542</v>
      </c>
      <c r="L58" s="121">
        <f t="shared" si="6"/>
        <v>0.12282268870031254</v>
      </c>
      <c r="M58" s="120">
        <v>7773</v>
      </c>
      <c r="N58" s="121">
        <f t="shared" si="5"/>
        <v>3.0628480509148792E-2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5325</v>
      </c>
      <c r="F59" s="121" t="str">
        <f t="shared" si="6"/>
        <v>-</v>
      </c>
      <c r="G59" s="120">
        <v>5240</v>
      </c>
      <c r="H59" s="121">
        <f t="shared" si="6"/>
        <v>-1.5962441314554043E-2</v>
      </c>
      <c r="I59" s="120">
        <v>7240</v>
      </c>
      <c r="J59" s="121">
        <f t="shared" si="6"/>
        <v>0.38167938931297707</v>
      </c>
      <c r="K59" s="120">
        <v>6419</v>
      </c>
      <c r="L59" s="121">
        <f t="shared" si="6"/>
        <v>-0.11339779005524864</v>
      </c>
      <c r="M59" s="120">
        <v>6727</v>
      </c>
      <c r="N59" s="121">
        <f t="shared" si="5"/>
        <v>4.7982551799345741E-2</v>
      </c>
    </row>
    <row r="60" spans="1:15" x14ac:dyDescent="0.25">
      <c r="A60" s="1">
        <v>8</v>
      </c>
      <c r="B60" s="119" t="s">
        <v>87</v>
      </c>
      <c r="C60" s="120">
        <v>2986</v>
      </c>
      <c r="D60" s="121">
        <v>-4.2641872394998392E-2</v>
      </c>
      <c r="E60" s="120">
        <v>5031</v>
      </c>
      <c r="F60" s="121">
        <f t="shared" si="6"/>
        <v>0.68486269256530474</v>
      </c>
      <c r="G60" s="120">
        <v>3658</v>
      </c>
      <c r="H60" s="121">
        <f t="shared" si="6"/>
        <v>-0.27290797058238914</v>
      </c>
      <c r="I60" s="120">
        <v>4888</v>
      </c>
      <c r="J60" s="121">
        <f t="shared" si="6"/>
        <v>0.33624931656642976</v>
      </c>
      <c r="K60" s="120">
        <v>3964</v>
      </c>
      <c r="L60" s="121">
        <f t="shared" si="6"/>
        <v>-0.18903436988543376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3428</v>
      </c>
      <c r="D61" s="121">
        <v>-0.26406182911120657</v>
      </c>
      <c r="E61" s="120">
        <v>5743</v>
      </c>
      <c r="F61" s="121">
        <f t="shared" si="6"/>
        <v>0.67532088681446911</v>
      </c>
      <c r="G61" s="120">
        <v>6176</v>
      </c>
      <c r="H61" s="121">
        <f t="shared" si="6"/>
        <v>7.539613442451687E-2</v>
      </c>
      <c r="I61" s="120">
        <v>6477</v>
      </c>
      <c r="J61" s="121">
        <f t="shared" si="6"/>
        <v>4.8737046632124414E-2</v>
      </c>
      <c r="K61" s="120">
        <v>6205</v>
      </c>
      <c r="L61" s="121">
        <f t="shared" si="6"/>
        <v>-4.1994750656167978E-2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3924</v>
      </c>
      <c r="D62" s="121">
        <v>-0.24813182602031036</v>
      </c>
      <c r="E62" s="120">
        <v>6087</v>
      </c>
      <c r="F62" s="121">
        <f t="shared" si="6"/>
        <v>0.55122324159021407</v>
      </c>
      <c r="G62" s="120">
        <v>6564</v>
      </c>
      <c r="H62" s="121">
        <f t="shared" si="6"/>
        <v>7.8363725973385812E-2</v>
      </c>
      <c r="I62" s="120">
        <v>7061</v>
      </c>
      <c r="J62" s="121">
        <f t="shared" si="6"/>
        <v>7.5716026812918891E-2</v>
      </c>
      <c r="K62" s="120">
        <v>7713</v>
      </c>
      <c r="L62" s="121">
        <f t="shared" si="6"/>
        <v>9.2338195722985406E-2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3089</v>
      </c>
      <c r="D63" s="121">
        <v>-0.50757213454487493</v>
      </c>
      <c r="E63" s="120">
        <v>6920</v>
      </c>
      <c r="F63" s="121">
        <f t="shared" si="6"/>
        <v>1.2402071867918418</v>
      </c>
      <c r="G63" s="120">
        <v>6965</v>
      </c>
      <c r="H63" s="121">
        <f t="shared" si="6"/>
        <v>6.502890173410325E-3</v>
      </c>
      <c r="I63" s="120">
        <v>8507</v>
      </c>
      <c r="J63" s="121">
        <f t="shared" si="6"/>
        <v>0.22139267767408466</v>
      </c>
      <c r="K63" s="120">
        <v>8717</v>
      </c>
      <c r="L63" s="121">
        <f t="shared" si="6"/>
        <v>2.4685553073939159E-2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2151</v>
      </c>
      <c r="D64" s="121">
        <v>-0.5010438413361169</v>
      </c>
      <c r="E64" s="120">
        <v>4411</v>
      </c>
      <c r="F64" s="121">
        <f t="shared" si="6"/>
        <v>1.0506741050674107</v>
      </c>
      <c r="G64" s="120">
        <v>4956</v>
      </c>
      <c r="H64" s="121">
        <f t="shared" si="6"/>
        <v>0.12355474948991163</v>
      </c>
      <c r="I64" s="120">
        <v>5232</v>
      </c>
      <c r="J64" s="121">
        <f t="shared" si="6"/>
        <v>5.5690072639225097E-2</v>
      </c>
      <c r="K64" s="120">
        <v>5927</v>
      </c>
      <c r="L64" s="121">
        <f t="shared" si="6"/>
        <v>0.13283639143730896</v>
      </c>
      <c r="M64" s="120"/>
      <c r="N64" s="121"/>
    </row>
    <row r="65" spans="1:15" ht="15.75" x14ac:dyDescent="0.25">
      <c r="B65" s="122" t="s">
        <v>32</v>
      </c>
      <c r="C65" s="123">
        <v>33780</v>
      </c>
      <c r="D65" s="124">
        <v>-0.42809738258896823</v>
      </c>
      <c r="E65" s="123">
        <v>51310</v>
      </c>
      <c r="F65" s="124">
        <f t="shared" si="6"/>
        <v>0.51894612196566015</v>
      </c>
      <c r="G65" s="123">
        <v>65021</v>
      </c>
      <c r="H65" s="124">
        <f t="shared" si="6"/>
        <v>0.26721886571818354</v>
      </c>
      <c r="I65" s="123">
        <v>80309</v>
      </c>
      <c r="J65" s="124">
        <f t="shared" si="6"/>
        <v>0.23512403684963323</v>
      </c>
      <c r="K65" s="123">
        <v>80773</v>
      </c>
      <c r="L65" s="124">
        <f t="shared" si="6"/>
        <v>5.7776836967213807E-3</v>
      </c>
      <c r="M65" s="123">
        <v>50408</v>
      </c>
      <c r="N65" s="124">
        <v>4.4790349659046269E-2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242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5042</v>
      </c>
      <c r="D75" s="121">
        <v>0.16416531978757787</v>
      </c>
      <c r="E75" s="120">
        <v>1186</v>
      </c>
      <c r="F75" s="121">
        <f>IFERROR(E75/C75-1,"-")</f>
        <v>-0.76477588258627527</v>
      </c>
      <c r="G75" s="120">
        <v>2656</v>
      </c>
      <c r="H75" s="121">
        <f>IFERROR(G75/E75-1,"-")</f>
        <v>1.2394603709949408</v>
      </c>
      <c r="I75" s="120">
        <v>5002</v>
      </c>
      <c r="J75" s="121">
        <f>IFERROR(I75/G75-1,"-")</f>
        <v>0.88328313253012047</v>
      </c>
      <c r="K75" s="120">
        <v>5396</v>
      </c>
      <c r="L75" s="121">
        <f>IFERROR(K75/I75-1,"-")</f>
        <v>7.8768492602958817E-2</v>
      </c>
      <c r="M75" s="120">
        <v>4891</v>
      </c>
      <c r="N75" s="121">
        <f t="shared" ref="N75:N81" si="7">IFERROR(M75/K75-1,"-")</f>
        <v>-9.3587842846552971E-2</v>
      </c>
    </row>
    <row r="76" spans="1:15" x14ac:dyDescent="0.25">
      <c r="A76" s="1">
        <v>2</v>
      </c>
      <c r="B76" s="119" t="s">
        <v>75</v>
      </c>
      <c r="C76" s="120">
        <v>6261</v>
      </c>
      <c r="D76" s="121">
        <v>0.35725124647734674</v>
      </c>
      <c r="E76" s="120">
        <v>2876</v>
      </c>
      <c r="F76" s="121">
        <f t="shared" ref="F76:L87" si="8">IFERROR(E76/C76-1,"-")</f>
        <v>-0.54064845871266565</v>
      </c>
      <c r="G76" s="120">
        <v>4007</v>
      </c>
      <c r="H76" s="121">
        <f t="shared" si="8"/>
        <v>0.39325452016689844</v>
      </c>
      <c r="I76" s="120">
        <v>5638</v>
      </c>
      <c r="J76" s="121">
        <f t="shared" si="8"/>
        <v>0.40703768405290752</v>
      </c>
      <c r="K76" s="120">
        <v>5012</v>
      </c>
      <c r="L76" s="121">
        <f t="shared" si="8"/>
        <v>-0.11103228095069173</v>
      </c>
      <c r="M76" s="120">
        <v>6097</v>
      </c>
      <c r="N76" s="121">
        <f t="shared" si="7"/>
        <v>0.21648044692737423</v>
      </c>
    </row>
    <row r="77" spans="1:15" x14ac:dyDescent="0.25">
      <c r="A77" s="1">
        <v>3</v>
      </c>
      <c r="B77" s="119" t="s">
        <v>77</v>
      </c>
      <c r="C77" s="120">
        <v>2412</v>
      </c>
      <c r="D77" s="121">
        <v>-0.47972389991371878</v>
      </c>
      <c r="E77" s="120">
        <v>3474</v>
      </c>
      <c r="F77" s="121">
        <f t="shared" si="8"/>
        <v>0.44029850746268662</v>
      </c>
      <c r="G77" s="120">
        <v>5247</v>
      </c>
      <c r="H77" s="121">
        <f t="shared" si="8"/>
        <v>0.51036269430051817</v>
      </c>
      <c r="I77" s="120">
        <v>6582</v>
      </c>
      <c r="J77" s="121">
        <f t="shared" si="8"/>
        <v>0.25443110348770737</v>
      </c>
      <c r="K77" s="120">
        <v>5942</v>
      </c>
      <c r="L77" s="121">
        <f t="shared" si="8"/>
        <v>-9.7234883014281404E-2</v>
      </c>
      <c r="M77" s="120">
        <v>7976</v>
      </c>
      <c r="N77" s="121">
        <f t="shared" si="7"/>
        <v>0.34230898687310662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3070</v>
      </c>
      <c r="F78" s="121" t="str">
        <f t="shared" si="8"/>
        <v>-</v>
      </c>
      <c r="G78" s="120">
        <v>6233</v>
      </c>
      <c r="H78" s="121">
        <f t="shared" si="8"/>
        <v>1.0302931596091205</v>
      </c>
      <c r="I78" s="120">
        <v>5675</v>
      </c>
      <c r="J78" s="121">
        <f t="shared" si="8"/>
        <v>-8.9523503930691528E-2</v>
      </c>
      <c r="K78" s="120">
        <v>4760</v>
      </c>
      <c r="L78" s="121">
        <f t="shared" si="8"/>
        <v>-0.16123348017621142</v>
      </c>
      <c r="M78" s="120">
        <v>6754</v>
      </c>
      <c r="N78" s="121">
        <f t="shared" si="7"/>
        <v>0.41890756302521015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4730</v>
      </c>
      <c r="F79" s="121" t="str">
        <f t="shared" si="8"/>
        <v>-</v>
      </c>
      <c r="G79" s="120">
        <v>6564</v>
      </c>
      <c r="H79" s="121">
        <f t="shared" si="8"/>
        <v>0.38773784355179708</v>
      </c>
      <c r="I79" s="120">
        <v>6315</v>
      </c>
      <c r="J79" s="121">
        <f t="shared" si="8"/>
        <v>-3.7934186471663578E-2</v>
      </c>
      <c r="K79" s="120">
        <v>5666</v>
      </c>
      <c r="L79" s="121">
        <f t="shared" si="8"/>
        <v>-0.10277117973079963</v>
      </c>
      <c r="M79" s="120">
        <v>9427</v>
      </c>
      <c r="N79" s="121">
        <f t="shared" si="7"/>
        <v>0.66378397458524541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5525</v>
      </c>
      <c r="F80" s="121" t="str">
        <f t="shared" si="8"/>
        <v>-</v>
      </c>
      <c r="G80" s="120">
        <v>6807</v>
      </c>
      <c r="H80" s="121">
        <f t="shared" si="8"/>
        <v>0.2320361990950226</v>
      </c>
      <c r="I80" s="120">
        <v>6349</v>
      </c>
      <c r="J80" s="121">
        <f t="shared" si="8"/>
        <v>-6.7283678566181893E-2</v>
      </c>
      <c r="K80" s="120">
        <v>7333</v>
      </c>
      <c r="L80" s="121">
        <f t="shared" si="8"/>
        <v>0.15498503701370292</v>
      </c>
      <c r="M80" s="120">
        <v>8899</v>
      </c>
      <c r="N80" s="121">
        <f t="shared" si="7"/>
        <v>0.21355516159825449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4603</v>
      </c>
      <c r="F81" s="121" t="str">
        <f t="shared" si="8"/>
        <v>-</v>
      </c>
      <c r="G81" s="120">
        <v>7285</v>
      </c>
      <c r="H81" s="121">
        <f t="shared" si="8"/>
        <v>0.58266348033890947</v>
      </c>
      <c r="I81" s="120">
        <v>4487</v>
      </c>
      <c r="J81" s="121">
        <f t="shared" si="8"/>
        <v>-0.38407687028140014</v>
      </c>
      <c r="K81" s="120">
        <v>9878</v>
      </c>
      <c r="L81" s="121">
        <f t="shared" si="8"/>
        <v>1.2014709159794963</v>
      </c>
      <c r="M81" s="120">
        <v>11182</v>
      </c>
      <c r="N81" s="121">
        <f t="shared" si="7"/>
        <v>0.13201052844705408</v>
      </c>
    </row>
    <row r="82" spans="1:15" x14ac:dyDescent="0.25">
      <c r="A82" s="1">
        <v>8</v>
      </c>
      <c r="B82" s="119" t="s">
        <v>87</v>
      </c>
      <c r="C82" s="120">
        <v>1206</v>
      </c>
      <c r="D82" s="121">
        <v>-0.75836505710278501</v>
      </c>
      <c r="E82" s="120">
        <v>4154</v>
      </c>
      <c r="F82" s="121">
        <f t="shared" si="8"/>
        <v>2.4444444444444446</v>
      </c>
      <c r="G82" s="120">
        <v>5224</v>
      </c>
      <c r="H82" s="121">
        <f t="shared" si="8"/>
        <v>0.25758305247953772</v>
      </c>
      <c r="I82" s="120">
        <v>3934</v>
      </c>
      <c r="J82" s="121">
        <f t="shared" si="8"/>
        <v>-0.24693721286370596</v>
      </c>
      <c r="K82" s="120">
        <v>5339</v>
      </c>
      <c r="L82" s="121">
        <f t="shared" si="8"/>
        <v>0.35714285714285721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1770</v>
      </c>
      <c r="D83" s="121">
        <v>-0.61696602466998485</v>
      </c>
      <c r="E83" s="120">
        <v>5330</v>
      </c>
      <c r="F83" s="121">
        <f t="shared" si="8"/>
        <v>2.0112994350282487</v>
      </c>
      <c r="G83" s="120">
        <v>6683</v>
      </c>
      <c r="H83" s="121">
        <f t="shared" si="8"/>
        <v>0.25384615384615383</v>
      </c>
      <c r="I83" s="120">
        <v>4833</v>
      </c>
      <c r="J83" s="121">
        <f t="shared" si="8"/>
        <v>-0.27682178662277424</v>
      </c>
      <c r="K83" s="120">
        <v>8109</v>
      </c>
      <c r="L83" s="121">
        <f t="shared" si="8"/>
        <v>0.67783985102420852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2794</v>
      </c>
      <c r="D84" s="121">
        <v>-0.50818517866572788</v>
      </c>
      <c r="E84" s="120">
        <v>6555</v>
      </c>
      <c r="F84" s="121">
        <f t="shared" si="8"/>
        <v>1.3460987831066573</v>
      </c>
      <c r="G84" s="120">
        <v>6599</v>
      </c>
      <c r="H84" s="121">
        <f t="shared" si="8"/>
        <v>6.7124332570556167E-3</v>
      </c>
      <c r="I84" s="120">
        <v>6901</v>
      </c>
      <c r="J84" s="121">
        <f t="shared" si="8"/>
        <v>4.5764509774208317E-2</v>
      </c>
      <c r="K84" s="120">
        <v>5022</v>
      </c>
      <c r="L84" s="121">
        <f t="shared" si="8"/>
        <v>-0.27227937980002903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2369</v>
      </c>
      <c r="D85" s="121">
        <v>-0.5444230769230769</v>
      </c>
      <c r="E85" s="120">
        <v>6406</v>
      </c>
      <c r="F85" s="121">
        <f t="shared" si="8"/>
        <v>1.7040945546644153</v>
      </c>
      <c r="G85" s="120">
        <v>6822</v>
      </c>
      <c r="H85" s="121">
        <f t="shared" si="8"/>
        <v>6.4939119575398108E-2</v>
      </c>
      <c r="I85" s="120">
        <v>5188</v>
      </c>
      <c r="J85" s="121">
        <f t="shared" si="8"/>
        <v>-0.23951920257988857</v>
      </c>
      <c r="K85" s="120">
        <v>6154</v>
      </c>
      <c r="L85" s="121">
        <f t="shared" si="8"/>
        <v>0.18619892058596754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2222</v>
      </c>
      <c r="D86" s="121">
        <v>-0.62617765814266479</v>
      </c>
      <c r="E86" s="120">
        <v>5338</v>
      </c>
      <c r="F86" s="121">
        <f t="shared" si="8"/>
        <v>1.4023402340234021</v>
      </c>
      <c r="G86" s="120">
        <v>5738</v>
      </c>
      <c r="H86" s="121">
        <f t="shared" si="8"/>
        <v>7.4934432371674742E-2</v>
      </c>
      <c r="I86" s="120">
        <v>5217</v>
      </c>
      <c r="J86" s="121">
        <f t="shared" si="8"/>
        <v>-9.079818752178459E-2</v>
      </c>
      <c r="K86" s="120">
        <v>7182</v>
      </c>
      <c r="L86" s="121">
        <f t="shared" si="8"/>
        <v>0.37665324899367447</v>
      </c>
      <c r="M86" s="120"/>
      <c r="N86" s="121"/>
    </row>
    <row r="87" spans="1:15" ht="15.75" x14ac:dyDescent="0.25">
      <c r="B87" s="122" t="s">
        <v>32</v>
      </c>
      <c r="C87" s="123">
        <v>27791</v>
      </c>
      <c r="D87" s="124">
        <v>-0.5449767502783418</v>
      </c>
      <c r="E87" s="123">
        <v>53247</v>
      </c>
      <c r="F87" s="124">
        <f t="shared" si="8"/>
        <v>0.91597999352308301</v>
      </c>
      <c r="G87" s="123">
        <v>69865</v>
      </c>
      <c r="H87" s="124">
        <f t="shared" si="8"/>
        <v>0.31209270005821921</v>
      </c>
      <c r="I87" s="123">
        <v>66121</v>
      </c>
      <c r="J87" s="124">
        <f t="shared" si="8"/>
        <v>-5.3589064624633198E-2</v>
      </c>
      <c r="K87" s="123">
        <v>75793</v>
      </c>
      <c r="L87" s="124">
        <f t="shared" si="8"/>
        <v>0.14627727953297742</v>
      </c>
      <c r="M87" s="123">
        <v>55226</v>
      </c>
      <c r="N87" s="124">
        <v>0.2555073089776525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243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10764</v>
      </c>
      <c r="D97" s="121">
        <v>-6.2451006009929477E-2</v>
      </c>
      <c r="E97" s="120">
        <v>2169</v>
      </c>
      <c r="F97" s="121">
        <f t="shared" ref="F97:L109" si="9">IFERROR(E97/C97-1,"-")</f>
        <v>-0.79849498327759194</v>
      </c>
      <c r="G97" s="120">
        <v>7573</v>
      </c>
      <c r="H97" s="121">
        <f t="shared" si="9"/>
        <v>2.4914707238358691</v>
      </c>
      <c r="I97" s="120">
        <v>13157</v>
      </c>
      <c r="J97" s="121">
        <f t="shared" si="9"/>
        <v>0.73735639772877337</v>
      </c>
      <c r="K97" s="120">
        <v>11967</v>
      </c>
      <c r="L97" s="121">
        <f t="shared" si="9"/>
        <v>-9.0446150338223008E-2</v>
      </c>
      <c r="M97" s="120">
        <v>12686</v>
      </c>
      <c r="N97" s="121">
        <f t="shared" ref="N97:N103" si="10">IFERROR(M97/K97-1,"-")</f>
        <v>6.0081891869307347E-2</v>
      </c>
    </row>
    <row r="98" spans="2:14" x14ac:dyDescent="0.25">
      <c r="B98" s="119" t="s">
        <v>75</v>
      </c>
      <c r="C98" s="120">
        <v>11152</v>
      </c>
      <c r="D98" s="121">
        <v>2.1058414209851772E-2</v>
      </c>
      <c r="E98" s="120">
        <v>2972</v>
      </c>
      <c r="F98" s="121">
        <f t="shared" si="9"/>
        <v>-0.7335007173601148</v>
      </c>
      <c r="G98" s="120">
        <v>8064</v>
      </c>
      <c r="H98" s="121">
        <f t="shared" si="9"/>
        <v>1.7133243606998656</v>
      </c>
      <c r="I98" s="120">
        <v>10692</v>
      </c>
      <c r="J98" s="121">
        <f t="shared" si="9"/>
        <v>0.32589285714285721</v>
      </c>
      <c r="K98" s="120">
        <v>10745</v>
      </c>
      <c r="L98" s="121">
        <f t="shared" si="9"/>
        <v>4.9569771791992956E-3</v>
      </c>
      <c r="M98" s="120">
        <v>11462</v>
      </c>
      <c r="N98" s="121">
        <f t="shared" si="10"/>
        <v>6.6728711028385401E-2</v>
      </c>
    </row>
    <row r="99" spans="2:14" x14ac:dyDescent="0.25">
      <c r="B99" s="119" t="s">
        <v>77</v>
      </c>
      <c r="C99" s="120">
        <v>3997</v>
      </c>
      <c r="D99" s="121">
        <v>-0.64477426235335944</v>
      </c>
      <c r="E99" s="120">
        <v>4141</v>
      </c>
      <c r="F99" s="121">
        <f t="shared" si="9"/>
        <v>3.6027020265198884E-2</v>
      </c>
      <c r="G99" s="120">
        <v>8479</v>
      </c>
      <c r="H99" s="121">
        <f t="shared" si="9"/>
        <v>1.0475730499879257</v>
      </c>
      <c r="I99" s="120">
        <v>9794</v>
      </c>
      <c r="J99" s="121">
        <f t="shared" si="9"/>
        <v>0.15508904351928288</v>
      </c>
      <c r="K99" s="120">
        <v>10168</v>
      </c>
      <c r="L99" s="121">
        <f t="shared" si="9"/>
        <v>3.8186644884623311E-2</v>
      </c>
      <c r="M99" s="120">
        <v>11241</v>
      </c>
      <c r="N99" s="121">
        <f t="shared" si="10"/>
        <v>0.10552714398111718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3364</v>
      </c>
      <c r="F100" s="121" t="str">
        <f t="shared" si="9"/>
        <v>-</v>
      </c>
      <c r="G100" s="120">
        <v>6637</v>
      </c>
      <c r="H100" s="121">
        <f t="shared" si="9"/>
        <v>0.97294887039239009</v>
      </c>
      <c r="I100" s="120">
        <v>6884</v>
      </c>
      <c r="J100" s="121">
        <f t="shared" si="9"/>
        <v>3.7215609462106336E-2</v>
      </c>
      <c r="K100" s="120">
        <v>7197</v>
      </c>
      <c r="L100" s="121">
        <f t="shared" si="9"/>
        <v>4.5467751307379345E-2</v>
      </c>
      <c r="M100" s="120">
        <v>7965</v>
      </c>
      <c r="N100" s="121">
        <f t="shared" si="10"/>
        <v>0.10671112963734886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3886</v>
      </c>
      <c r="F101" s="121" t="str">
        <f t="shared" si="9"/>
        <v>-</v>
      </c>
      <c r="G101" s="120">
        <v>5493</v>
      </c>
      <c r="H101" s="121">
        <f t="shared" si="9"/>
        <v>0.4135357694287185</v>
      </c>
      <c r="I101" s="120">
        <v>4667</v>
      </c>
      <c r="J101" s="121">
        <f t="shared" si="9"/>
        <v>-0.15037320225741857</v>
      </c>
      <c r="K101" s="120">
        <v>4792</v>
      </c>
      <c r="L101" s="121">
        <f t="shared" si="9"/>
        <v>2.678380115706025E-2</v>
      </c>
      <c r="M101" s="120">
        <v>5481</v>
      </c>
      <c r="N101" s="121">
        <f t="shared" si="10"/>
        <v>0.14378130217028384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3617</v>
      </c>
      <c r="F102" s="121" t="str">
        <f t="shared" si="9"/>
        <v>-</v>
      </c>
      <c r="G102" s="120">
        <v>5199</v>
      </c>
      <c r="H102" s="121">
        <f t="shared" si="9"/>
        <v>0.43737904340613776</v>
      </c>
      <c r="I102" s="120">
        <v>4917</v>
      </c>
      <c r="J102" s="121">
        <f t="shared" si="9"/>
        <v>-5.424120023081358E-2</v>
      </c>
      <c r="K102" s="120">
        <v>4604</v>
      </c>
      <c r="L102" s="121">
        <f t="shared" si="9"/>
        <v>-6.365670124059386E-2</v>
      </c>
      <c r="M102" s="120">
        <v>4201</v>
      </c>
      <c r="N102" s="121">
        <f t="shared" si="10"/>
        <v>-8.7532580364900081E-2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4470</v>
      </c>
      <c r="F103" s="121" t="str">
        <f t="shared" si="9"/>
        <v>-</v>
      </c>
      <c r="G103" s="120">
        <v>5558</v>
      </c>
      <c r="H103" s="121">
        <f t="shared" si="9"/>
        <v>0.24340044742729305</v>
      </c>
      <c r="I103" s="120">
        <v>5083</v>
      </c>
      <c r="J103" s="121">
        <f t="shared" si="9"/>
        <v>-8.5462396545520014E-2</v>
      </c>
      <c r="K103" s="120">
        <v>5335</v>
      </c>
      <c r="L103" s="121">
        <f t="shared" si="9"/>
        <v>4.9577021444029201E-2</v>
      </c>
      <c r="M103" s="120">
        <v>5964</v>
      </c>
      <c r="N103" s="121">
        <f t="shared" si="10"/>
        <v>0.11790065604498601</v>
      </c>
    </row>
    <row r="104" spans="2:14" x14ac:dyDescent="0.25">
      <c r="B104" s="119" t="s">
        <v>87</v>
      </c>
      <c r="C104" s="120">
        <v>2584</v>
      </c>
      <c r="D104" s="121">
        <v>-0.54531057540031669</v>
      </c>
      <c r="E104" s="120">
        <v>4740</v>
      </c>
      <c r="F104" s="121">
        <f t="shared" si="9"/>
        <v>0.83436532507739947</v>
      </c>
      <c r="G104" s="120">
        <v>6638</v>
      </c>
      <c r="H104" s="121">
        <f t="shared" si="9"/>
        <v>0.4004219409282701</v>
      </c>
      <c r="I104" s="120">
        <v>6171</v>
      </c>
      <c r="J104" s="121">
        <f t="shared" si="9"/>
        <v>-7.0352515818017491E-2</v>
      </c>
      <c r="K104" s="120">
        <v>5898</v>
      </c>
      <c r="L104" s="121">
        <f t="shared" si="9"/>
        <v>-4.4239183276616467E-2</v>
      </c>
      <c r="M104" s="120"/>
      <c r="N104" s="121"/>
    </row>
    <row r="105" spans="2:14" x14ac:dyDescent="0.25">
      <c r="B105" s="119" t="s">
        <v>89</v>
      </c>
      <c r="C105" s="120">
        <v>2225</v>
      </c>
      <c r="D105" s="121">
        <v>-0.66855355280798445</v>
      </c>
      <c r="E105" s="120">
        <v>5400</v>
      </c>
      <c r="F105" s="121">
        <f t="shared" si="9"/>
        <v>1.4269662921348316</v>
      </c>
      <c r="G105" s="120">
        <v>7100</v>
      </c>
      <c r="H105" s="121">
        <f t="shared" si="9"/>
        <v>0.31481481481481488</v>
      </c>
      <c r="I105" s="120">
        <v>4623</v>
      </c>
      <c r="J105" s="121">
        <f t="shared" si="9"/>
        <v>-0.34887323943661974</v>
      </c>
      <c r="K105" s="120">
        <v>5263</v>
      </c>
      <c r="L105" s="121">
        <f t="shared" si="9"/>
        <v>0.13843824356478485</v>
      </c>
      <c r="M105" s="120"/>
      <c r="N105" s="121"/>
    </row>
    <row r="106" spans="2:14" x14ac:dyDescent="0.25">
      <c r="B106" s="119" t="s">
        <v>91</v>
      </c>
      <c r="C106" s="120">
        <v>2580</v>
      </c>
      <c r="D106" s="121">
        <v>-0.66825253953966823</v>
      </c>
      <c r="E106" s="120">
        <v>7079</v>
      </c>
      <c r="F106" s="121">
        <f t="shared" si="9"/>
        <v>1.7437984496124033</v>
      </c>
      <c r="G106" s="120">
        <v>8769</v>
      </c>
      <c r="H106" s="121">
        <f t="shared" si="9"/>
        <v>0.23873428450346101</v>
      </c>
      <c r="I106" s="120">
        <v>6591</v>
      </c>
      <c r="J106" s="121">
        <f t="shared" si="9"/>
        <v>-0.24837495723571668</v>
      </c>
      <c r="K106" s="120">
        <v>6602</v>
      </c>
      <c r="L106" s="121">
        <f t="shared" si="9"/>
        <v>1.6689424973448386E-3</v>
      </c>
      <c r="M106" s="120"/>
      <c r="N106" s="121"/>
    </row>
    <row r="107" spans="2:14" x14ac:dyDescent="0.25">
      <c r="B107" s="119" t="s">
        <v>93</v>
      </c>
      <c r="C107" s="120">
        <v>2646</v>
      </c>
      <c r="D107" s="121">
        <v>-0.74089306698002355</v>
      </c>
      <c r="E107" s="120">
        <v>9414</v>
      </c>
      <c r="F107" s="121">
        <f t="shared" si="9"/>
        <v>2.5578231292517009</v>
      </c>
      <c r="G107" s="120">
        <v>11464</v>
      </c>
      <c r="H107" s="121">
        <f t="shared" si="9"/>
        <v>0.21776078181431902</v>
      </c>
      <c r="I107" s="120">
        <v>9972</v>
      </c>
      <c r="J107" s="121">
        <f t="shared" si="9"/>
        <v>-0.13014654570830431</v>
      </c>
      <c r="K107" s="120">
        <v>10214</v>
      </c>
      <c r="L107" s="121">
        <f t="shared" si="9"/>
        <v>2.4267950260730142E-2</v>
      </c>
      <c r="M107" s="120"/>
      <c r="N107" s="121"/>
    </row>
    <row r="108" spans="2:14" x14ac:dyDescent="0.25">
      <c r="B108" s="119" t="s">
        <v>95</v>
      </c>
      <c r="C108" s="120">
        <v>2589</v>
      </c>
      <c r="D108" s="121">
        <v>-0.75731158605174353</v>
      </c>
      <c r="E108" s="120">
        <v>8449</v>
      </c>
      <c r="F108" s="121">
        <f t="shared" si="9"/>
        <v>2.2634221707222868</v>
      </c>
      <c r="G108" s="120">
        <v>13271</v>
      </c>
      <c r="H108" s="121">
        <f t="shared" si="9"/>
        <v>0.57071842821635688</v>
      </c>
      <c r="I108" s="120">
        <v>10128</v>
      </c>
      <c r="J108" s="121">
        <f t="shared" si="9"/>
        <v>-0.23683219049054327</v>
      </c>
      <c r="K108" s="120">
        <v>11520</v>
      </c>
      <c r="L108" s="121">
        <f t="shared" si="9"/>
        <v>0.13744075829383884</v>
      </c>
      <c r="M108" s="120"/>
      <c r="N108" s="121"/>
    </row>
    <row r="109" spans="2:14" ht="15.75" x14ac:dyDescent="0.25">
      <c r="B109" s="122" t="s">
        <v>32</v>
      </c>
      <c r="C109" s="123">
        <v>41945</v>
      </c>
      <c r="D109" s="124">
        <v>-0.58169198089216434</v>
      </c>
      <c r="E109" s="123">
        <v>59701</v>
      </c>
      <c r="F109" s="124">
        <f t="shared" si="9"/>
        <v>0.42331624746692098</v>
      </c>
      <c r="G109" s="123">
        <v>94245</v>
      </c>
      <c r="H109" s="124">
        <f t="shared" si="9"/>
        <v>0.57861677358838204</v>
      </c>
      <c r="I109" s="123">
        <v>92679</v>
      </c>
      <c r="J109" s="124">
        <f t="shared" si="9"/>
        <v>-1.6616266114913292E-2</v>
      </c>
      <c r="K109" s="123">
        <v>94305</v>
      </c>
      <c r="L109" s="124">
        <f t="shared" si="9"/>
        <v>1.7544427540219454E-2</v>
      </c>
      <c r="M109" s="123">
        <v>59000</v>
      </c>
      <c r="N109" s="124">
        <v>7.6485184644577542E-2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244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1289</v>
      </c>
      <c r="D119" s="121">
        <v>-2.4962178517397904E-2</v>
      </c>
      <c r="E119" s="120">
        <v>52</v>
      </c>
      <c r="F119" s="121">
        <f t="shared" ref="F119:L131" si="11">IFERROR(E119/C119-1,"-")</f>
        <v>-0.95965865011636931</v>
      </c>
      <c r="G119" s="120">
        <v>805</v>
      </c>
      <c r="H119" s="121">
        <f t="shared" si="11"/>
        <v>14.48076923076923</v>
      </c>
      <c r="I119" s="120">
        <v>1683</v>
      </c>
      <c r="J119" s="121">
        <f t="shared" si="11"/>
        <v>1.0906832298136644</v>
      </c>
      <c r="K119" s="120">
        <v>1569</v>
      </c>
      <c r="L119" s="121">
        <f t="shared" si="11"/>
        <v>-6.7736185383244218E-2</v>
      </c>
      <c r="M119" s="120">
        <v>1627</v>
      </c>
      <c r="N119" s="121">
        <f t="shared" ref="N119:N125" si="12">IFERROR(M119/K119-1,"-")</f>
        <v>3.696622052262577E-2</v>
      </c>
    </row>
    <row r="120" spans="1:15" x14ac:dyDescent="0.25">
      <c r="B120" s="119" t="s">
        <v>75</v>
      </c>
      <c r="C120" s="120">
        <v>1151</v>
      </c>
      <c r="D120" s="121">
        <v>-8.4327764518695281E-2</v>
      </c>
      <c r="E120" s="120">
        <v>71</v>
      </c>
      <c r="F120" s="121">
        <f t="shared" si="11"/>
        <v>-0.93831450912250214</v>
      </c>
      <c r="G120" s="120">
        <v>857</v>
      </c>
      <c r="H120" s="121">
        <f t="shared" si="11"/>
        <v>11.070422535211268</v>
      </c>
      <c r="I120" s="120">
        <v>1254</v>
      </c>
      <c r="J120" s="121">
        <f t="shared" si="11"/>
        <v>0.46324387397899658</v>
      </c>
      <c r="K120" s="120">
        <v>1571</v>
      </c>
      <c r="L120" s="121">
        <f t="shared" si="11"/>
        <v>0.25279106858054234</v>
      </c>
      <c r="M120" s="120">
        <v>1243</v>
      </c>
      <c r="N120" s="121">
        <f t="shared" si="12"/>
        <v>-0.2087842138765118</v>
      </c>
    </row>
    <row r="121" spans="1:15" x14ac:dyDescent="0.25">
      <c r="B121" s="119" t="s">
        <v>77</v>
      </c>
      <c r="C121" s="120">
        <v>370</v>
      </c>
      <c r="D121" s="121">
        <v>-0.67629046369203849</v>
      </c>
      <c r="E121" s="120">
        <v>143</v>
      </c>
      <c r="F121" s="121">
        <f t="shared" si="11"/>
        <v>-0.61351351351351346</v>
      </c>
      <c r="G121" s="120">
        <v>816</v>
      </c>
      <c r="H121" s="121">
        <f t="shared" si="11"/>
        <v>4.7062937062937067</v>
      </c>
      <c r="I121" s="120">
        <v>1157</v>
      </c>
      <c r="J121" s="121">
        <f t="shared" si="11"/>
        <v>0.41789215686274517</v>
      </c>
      <c r="K121" s="120">
        <v>1094</v>
      </c>
      <c r="L121" s="121">
        <f t="shared" si="11"/>
        <v>-5.4451166810717377E-2</v>
      </c>
      <c r="M121" s="120">
        <v>1052</v>
      </c>
      <c r="N121" s="121">
        <f t="shared" si="12"/>
        <v>-3.8391224862888484E-2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84</v>
      </c>
      <c r="F122" s="121" t="str">
        <f t="shared" si="11"/>
        <v>-</v>
      </c>
      <c r="G122" s="120">
        <v>609</v>
      </c>
      <c r="H122" s="121">
        <f t="shared" si="11"/>
        <v>6.25</v>
      </c>
      <c r="I122" s="120">
        <v>609</v>
      </c>
      <c r="J122" s="121">
        <f t="shared" si="11"/>
        <v>0</v>
      </c>
      <c r="K122" s="120">
        <v>736</v>
      </c>
      <c r="L122" s="121">
        <f t="shared" si="11"/>
        <v>0.20853858784893275</v>
      </c>
      <c r="M122" s="120">
        <v>732</v>
      </c>
      <c r="N122" s="121">
        <f t="shared" si="12"/>
        <v>-5.4347826086956763E-3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134</v>
      </c>
      <c r="F123" s="121" t="str">
        <f t="shared" si="11"/>
        <v>-</v>
      </c>
      <c r="G123" s="120">
        <v>466</v>
      </c>
      <c r="H123" s="121">
        <f t="shared" si="11"/>
        <v>2.4776119402985075</v>
      </c>
      <c r="I123" s="120">
        <v>455</v>
      </c>
      <c r="J123" s="121">
        <f t="shared" si="11"/>
        <v>-2.3605150214592308E-2</v>
      </c>
      <c r="K123" s="120">
        <v>385</v>
      </c>
      <c r="L123" s="121">
        <f t="shared" si="11"/>
        <v>-0.15384615384615385</v>
      </c>
      <c r="M123" s="120">
        <v>495</v>
      </c>
      <c r="N123" s="121">
        <f t="shared" si="12"/>
        <v>0.28571428571428581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131</v>
      </c>
      <c r="F124" s="121" t="str">
        <f t="shared" si="11"/>
        <v>-</v>
      </c>
      <c r="G124" s="120">
        <v>513</v>
      </c>
      <c r="H124" s="121">
        <f t="shared" si="11"/>
        <v>2.9160305343511452</v>
      </c>
      <c r="I124" s="120">
        <v>875</v>
      </c>
      <c r="J124" s="121">
        <f t="shared" si="11"/>
        <v>0.7056530214424952</v>
      </c>
      <c r="K124" s="120">
        <v>683</v>
      </c>
      <c r="L124" s="121">
        <f t="shared" si="11"/>
        <v>-0.21942857142857142</v>
      </c>
      <c r="M124" s="120">
        <v>360</v>
      </c>
      <c r="N124" s="121">
        <f t="shared" si="12"/>
        <v>-0.47291361639824303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174</v>
      </c>
      <c r="F125" s="121" t="str">
        <f t="shared" si="11"/>
        <v>-</v>
      </c>
      <c r="G125" s="120">
        <v>730</v>
      </c>
      <c r="H125" s="121">
        <f t="shared" si="11"/>
        <v>3.195402298850575</v>
      </c>
      <c r="I125" s="120">
        <v>662</v>
      </c>
      <c r="J125" s="121">
        <f t="shared" si="11"/>
        <v>-9.31506849315068E-2</v>
      </c>
      <c r="K125" s="120">
        <v>605</v>
      </c>
      <c r="L125" s="121">
        <f t="shared" si="11"/>
        <v>-8.6102719033232633E-2</v>
      </c>
      <c r="M125" s="120">
        <v>600</v>
      </c>
      <c r="N125" s="121">
        <f t="shared" si="12"/>
        <v>-8.2644628099173278E-3</v>
      </c>
    </row>
    <row r="126" spans="1:15" x14ac:dyDescent="0.25">
      <c r="B126" s="119" t="s">
        <v>87</v>
      </c>
      <c r="C126" s="120">
        <v>104</v>
      </c>
      <c r="D126" s="121">
        <v>-0.78775510204081634</v>
      </c>
      <c r="E126" s="120">
        <v>250</v>
      </c>
      <c r="F126" s="121">
        <f t="shared" si="11"/>
        <v>1.4038461538461537</v>
      </c>
      <c r="G126" s="120">
        <v>825</v>
      </c>
      <c r="H126" s="121">
        <f t="shared" si="11"/>
        <v>2.2999999999999998</v>
      </c>
      <c r="I126" s="120">
        <v>1478</v>
      </c>
      <c r="J126" s="121">
        <f t="shared" si="11"/>
        <v>0.7915151515151515</v>
      </c>
      <c r="K126" s="120">
        <v>532</v>
      </c>
      <c r="L126" s="121">
        <f t="shared" si="11"/>
        <v>-0.64005412719891752</v>
      </c>
      <c r="M126" s="120"/>
      <c r="N126" s="121"/>
    </row>
    <row r="127" spans="1:15" x14ac:dyDescent="0.25">
      <c r="B127" s="119" t="s">
        <v>89</v>
      </c>
      <c r="C127" s="120">
        <v>105</v>
      </c>
      <c r="D127" s="121">
        <v>-0.88697524219590962</v>
      </c>
      <c r="E127" s="120">
        <v>297</v>
      </c>
      <c r="F127" s="121">
        <f t="shared" si="11"/>
        <v>1.8285714285714287</v>
      </c>
      <c r="G127" s="120">
        <v>1068</v>
      </c>
      <c r="H127" s="121">
        <f t="shared" si="11"/>
        <v>2.595959595959596</v>
      </c>
      <c r="I127" s="120">
        <v>508</v>
      </c>
      <c r="J127" s="121">
        <f t="shared" si="11"/>
        <v>-0.52434456928838946</v>
      </c>
      <c r="K127" s="120">
        <v>623</v>
      </c>
      <c r="L127" s="121">
        <f t="shared" si="11"/>
        <v>0.22637795275590555</v>
      </c>
      <c r="M127" s="120"/>
      <c r="N127" s="121"/>
    </row>
    <row r="128" spans="1:15" x14ac:dyDescent="0.25">
      <c r="A128" s="125"/>
      <c r="B128" s="119" t="s">
        <v>91</v>
      </c>
      <c r="C128" s="120">
        <v>148</v>
      </c>
      <c r="D128" s="121">
        <v>-0.77404580152671754</v>
      </c>
      <c r="E128" s="120">
        <v>599</v>
      </c>
      <c r="F128" s="121">
        <f t="shared" si="11"/>
        <v>3.0472972972972974</v>
      </c>
      <c r="G128" s="120">
        <v>998</v>
      </c>
      <c r="H128" s="121">
        <f t="shared" si="11"/>
        <v>0.666110183639399</v>
      </c>
      <c r="I128" s="120">
        <v>765</v>
      </c>
      <c r="J128" s="121">
        <f t="shared" si="11"/>
        <v>-0.23346693386773543</v>
      </c>
      <c r="K128" s="120">
        <v>620</v>
      </c>
      <c r="L128" s="121">
        <f t="shared" si="11"/>
        <v>-0.18954248366013071</v>
      </c>
      <c r="M128" s="120"/>
      <c r="N128" s="121"/>
    </row>
    <row r="129" spans="2:15" x14ac:dyDescent="0.25">
      <c r="B129" s="119" t="s">
        <v>93</v>
      </c>
      <c r="C129" s="120">
        <v>294</v>
      </c>
      <c r="D129" s="121">
        <v>-0.71260997067448684</v>
      </c>
      <c r="E129" s="120">
        <v>715</v>
      </c>
      <c r="F129" s="121">
        <f t="shared" si="11"/>
        <v>1.4319727891156462</v>
      </c>
      <c r="G129" s="120">
        <v>917</v>
      </c>
      <c r="H129" s="121">
        <f t="shared" si="11"/>
        <v>0.28251748251748254</v>
      </c>
      <c r="I129" s="120">
        <v>1068</v>
      </c>
      <c r="J129" s="121">
        <f t="shared" si="11"/>
        <v>0.16466739367502736</v>
      </c>
      <c r="K129" s="120">
        <v>1066</v>
      </c>
      <c r="L129" s="121">
        <f t="shared" si="11"/>
        <v>-1.8726591760299671E-3</v>
      </c>
      <c r="M129" s="120"/>
      <c r="N129" s="121"/>
    </row>
    <row r="130" spans="2:15" x14ac:dyDescent="0.25">
      <c r="B130" s="119" t="s">
        <v>95</v>
      </c>
      <c r="C130" s="120">
        <v>245</v>
      </c>
      <c r="D130" s="121">
        <v>-0.78260869565217395</v>
      </c>
      <c r="E130" s="120">
        <v>686</v>
      </c>
      <c r="F130" s="121">
        <f t="shared" si="11"/>
        <v>1.7999999999999998</v>
      </c>
      <c r="G130" s="120">
        <v>1313</v>
      </c>
      <c r="H130" s="121">
        <f t="shared" si="11"/>
        <v>0.9139941690962099</v>
      </c>
      <c r="I130" s="120">
        <v>1132</v>
      </c>
      <c r="J130" s="121">
        <f t="shared" si="11"/>
        <v>-0.1378522467631379</v>
      </c>
      <c r="K130" s="120">
        <v>1172</v>
      </c>
      <c r="L130" s="121">
        <f t="shared" si="11"/>
        <v>3.5335689045936425E-2</v>
      </c>
      <c r="M130" s="120"/>
      <c r="N130" s="121"/>
    </row>
    <row r="131" spans="2:15" ht="15.75" x14ac:dyDescent="0.25">
      <c r="B131" s="122" t="s">
        <v>32</v>
      </c>
      <c r="C131" s="123">
        <v>3941</v>
      </c>
      <c r="D131" s="124">
        <v>-0.62323135755258119</v>
      </c>
      <c r="E131" s="123">
        <v>3336</v>
      </c>
      <c r="F131" s="124">
        <f t="shared" si="11"/>
        <v>-0.15351433646282664</v>
      </c>
      <c r="G131" s="123">
        <v>9917</v>
      </c>
      <c r="H131" s="124">
        <f t="shared" si="11"/>
        <v>1.9727218225419665</v>
      </c>
      <c r="I131" s="123">
        <v>11646</v>
      </c>
      <c r="J131" s="124">
        <f t="shared" si="11"/>
        <v>0.17434708077039418</v>
      </c>
      <c r="K131" s="123">
        <v>10656</v>
      </c>
      <c r="L131" s="124">
        <f t="shared" si="11"/>
        <v>-8.5007727975270453E-2</v>
      </c>
      <c r="M131" s="123">
        <v>6109</v>
      </c>
      <c r="N131" s="124">
        <v>-8.0385368056600903E-2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245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1281</v>
      </c>
      <c r="D141" s="121">
        <v>-0.15779092702169628</v>
      </c>
      <c r="E141" s="120">
        <v>234</v>
      </c>
      <c r="F141" s="121">
        <f t="shared" ref="F141:L153" si="13">IFERROR(E141/C141-1,"-")</f>
        <v>-0.81733021077283374</v>
      </c>
      <c r="G141" s="120">
        <v>951</v>
      </c>
      <c r="H141" s="121">
        <f t="shared" si="13"/>
        <v>3.0641025641025639</v>
      </c>
      <c r="I141" s="120">
        <v>2175</v>
      </c>
      <c r="J141" s="121">
        <f t="shared" si="13"/>
        <v>1.2870662460567823</v>
      </c>
      <c r="K141" s="120">
        <v>1964</v>
      </c>
      <c r="L141" s="121">
        <f t="shared" si="13"/>
        <v>-9.7011494252873587E-2</v>
      </c>
      <c r="M141" s="120">
        <v>2299</v>
      </c>
      <c r="N141" s="121">
        <f t="shared" ref="N141:N147" si="14">IFERROR(M141/K141-1,"-")</f>
        <v>0.17057026476578407</v>
      </c>
    </row>
    <row r="142" spans="2:15" x14ac:dyDescent="0.25">
      <c r="B142" s="119" t="s">
        <v>75</v>
      </c>
      <c r="C142" s="120">
        <v>1141</v>
      </c>
      <c r="D142" s="121">
        <v>2.0572450805008913E-2</v>
      </c>
      <c r="E142" s="120">
        <v>336</v>
      </c>
      <c r="F142" s="121">
        <f t="shared" si="13"/>
        <v>-0.70552147239263796</v>
      </c>
      <c r="G142" s="120">
        <v>938</v>
      </c>
      <c r="H142" s="121">
        <f t="shared" si="13"/>
        <v>1.7916666666666665</v>
      </c>
      <c r="I142" s="120">
        <v>1580</v>
      </c>
      <c r="J142" s="121">
        <f t="shared" si="13"/>
        <v>0.68443496801705761</v>
      </c>
      <c r="K142" s="120">
        <v>1621</v>
      </c>
      <c r="L142" s="121">
        <f t="shared" si="13"/>
        <v>2.5949367088607511E-2</v>
      </c>
      <c r="M142" s="120">
        <v>1849</v>
      </c>
      <c r="N142" s="121">
        <f t="shared" si="14"/>
        <v>0.14065391733497834</v>
      </c>
    </row>
    <row r="143" spans="2:15" x14ac:dyDescent="0.25">
      <c r="B143" s="119" t="s">
        <v>77</v>
      </c>
      <c r="C143" s="120">
        <v>472</v>
      </c>
      <c r="D143" s="121">
        <v>-0.61904761904761907</v>
      </c>
      <c r="E143" s="120">
        <v>488</v>
      </c>
      <c r="F143" s="121">
        <f t="shared" si="13"/>
        <v>3.3898305084745672E-2</v>
      </c>
      <c r="G143" s="120">
        <v>1100</v>
      </c>
      <c r="H143" s="121">
        <f t="shared" si="13"/>
        <v>1.2540983606557377</v>
      </c>
      <c r="I143" s="120">
        <v>1761</v>
      </c>
      <c r="J143" s="121">
        <f t="shared" si="13"/>
        <v>0.60090909090909084</v>
      </c>
      <c r="K143" s="120">
        <v>1731</v>
      </c>
      <c r="L143" s="121">
        <f t="shared" si="13"/>
        <v>-1.7035775127768327E-2</v>
      </c>
      <c r="M143" s="120">
        <v>2042</v>
      </c>
      <c r="N143" s="121">
        <f t="shared" si="14"/>
        <v>0.1796649335644136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331</v>
      </c>
      <c r="F144" s="121" t="str">
        <f t="shared" si="13"/>
        <v>-</v>
      </c>
      <c r="G144" s="120">
        <v>852</v>
      </c>
      <c r="H144" s="121">
        <f t="shared" si="13"/>
        <v>1.5740181268882174</v>
      </c>
      <c r="I144" s="120">
        <v>1142</v>
      </c>
      <c r="J144" s="121">
        <f t="shared" si="13"/>
        <v>0.34037558685446001</v>
      </c>
      <c r="K144" s="120">
        <v>987</v>
      </c>
      <c r="L144" s="121">
        <f t="shared" si="13"/>
        <v>-0.13572679509632224</v>
      </c>
      <c r="M144" s="120">
        <v>991</v>
      </c>
      <c r="N144" s="121">
        <f t="shared" si="14"/>
        <v>4.0526849037487711E-3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354</v>
      </c>
      <c r="F145" s="121" t="str">
        <f t="shared" si="13"/>
        <v>-</v>
      </c>
      <c r="G145" s="120">
        <v>480</v>
      </c>
      <c r="H145" s="121">
        <f t="shared" si="13"/>
        <v>0.35593220338983045</v>
      </c>
      <c r="I145" s="120">
        <v>474</v>
      </c>
      <c r="J145" s="121">
        <f t="shared" si="13"/>
        <v>-1.2499999999999956E-2</v>
      </c>
      <c r="K145" s="120">
        <v>450</v>
      </c>
      <c r="L145" s="121">
        <f t="shared" si="13"/>
        <v>-5.0632911392405111E-2</v>
      </c>
      <c r="M145" s="120">
        <v>496</v>
      </c>
      <c r="N145" s="121">
        <f t="shared" si="14"/>
        <v>0.10222222222222221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380</v>
      </c>
      <c r="F146" s="121" t="str">
        <f t="shared" si="13"/>
        <v>-</v>
      </c>
      <c r="G146" s="120">
        <v>330</v>
      </c>
      <c r="H146" s="121">
        <f t="shared" si="13"/>
        <v>-0.13157894736842102</v>
      </c>
      <c r="I146" s="120">
        <v>472</v>
      </c>
      <c r="J146" s="121">
        <f t="shared" si="13"/>
        <v>0.43030303030303041</v>
      </c>
      <c r="K146" s="120">
        <v>414</v>
      </c>
      <c r="L146" s="121">
        <f t="shared" si="13"/>
        <v>-0.1228813559322034</v>
      </c>
      <c r="M146" s="120">
        <v>341</v>
      </c>
      <c r="N146" s="121">
        <f t="shared" si="14"/>
        <v>-0.17632850241545894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460</v>
      </c>
      <c r="F147" s="121" t="str">
        <f t="shared" si="13"/>
        <v>-</v>
      </c>
      <c r="G147" s="120">
        <v>456</v>
      </c>
      <c r="H147" s="121">
        <f t="shared" si="13"/>
        <v>-8.6956521739129933E-3</v>
      </c>
      <c r="I147" s="120">
        <v>509</v>
      </c>
      <c r="J147" s="121">
        <f t="shared" si="13"/>
        <v>0.11622807017543857</v>
      </c>
      <c r="K147" s="120">
        <v>495</v>
      </c>
      <c r="L147" s="121">
        <f t="shared" si="13"/>
        <v>-2.7504911591355596E-2</v>
      </c>
      <c r="M147" s="120">
        <v>515</v>
      </c>
      <c r="N147" s="121">
        <f t="shared" si="14"/>
        <v>4.0404040404040442E-2</v>
      </c>
    </row>
    <row r="148" spans="1:15" x14ac:dyDescent="0.25">
      <c r="B148" s="119" t="s">
        <v>87</v>
      </c>
      <c r="C148" s="120">
        <v>169</v>
      </c>
      <c r="D148" s="121">
        <v>-0.53314917127071826</v>
      </c>
      <c r="E148" s="120">
        <v>399</v>
      </c>
      <c r="F148" s="121">
        <f t="shared" si="13"/>
        <v>1.36094674556213</v>
      </c>
      <c r="G148" s="120">
        <v>554</v>
      </c>
      <c r="H148" s="121">
        <f t="shared" si="13"/>
        <v>0.38847117794486219</v>
      </c>
      <c r="I148" s="120">
        <v>557</v>
      </c>
      <c r="J148" s="121">
        <f t="shared" si="13"/>
        <v>5.4151624548737232E-3</v>
      </c>
      <c r="K148" s="120">
        <v>633</v>
      </c>
      <c r="L148" s="121">
        <f t="shared" si="13"/>
        <v>0.13644524236983835</v>
      </c>
      <c r="M148" s="120"/>
      <c r="N148" s="121"/>
    </row>
    <row r="149" spans="1:15" x14ac:dyDescent="0.25">
      <c r="B149" s="119" t="s">
        <v>89</v>
      </c>
      <c r="C149" s="120">
        <v>122</v>
      </c>
      <c r="D149" s="121">
        <v>-0.6737967914438503</v>
      </c>
      <c r="E149" s="120">
        <v>487</v>
      </c>
      <c r="F149" s="121">
        <f t="shared" si="13"/>
        <v>2.9918032786885247</v>
      </c>
      <c r="G149" s="120">
        <v>710</v>
      </c>
      <c r="H149" s="121">
        <f t="shared" si="13"/>
        <v>0.4579055441478439</v>
      </c>
      <c r="I149" s="120">
        <v>556</v>
      </c>
      <c r="J149" s="121">
        <f t="shared" si="13"/>
        <v>-0.21690140845070427</v>
      </c>
      <c r="K149" s="120">
        <v>520</v>
      </c>
      <c r="L149" s="121">
        <f t="shared" si="13"/>
        <v>-6.4748201438848962E-2</v>
      </c>
      <c r="M149" s="120"/>
      <c r="N149" s="121"/>
    </row>
    <row r="150" spans="1:15" x14ac:dyDescent="0.25">
      <c r="A150" s="125"/>
      <c r="B150" s="119" t="s">
        <v>91</v>
      </c>
      <c r="C150" s="120">
        <v>152</v>
      </c>
      <c r="D150" s="121">
        <v>-0.80310880829015541</v>
      </c>
      <c r="E150" s="120">
        <v>957</v>
      </c>
      <c r="F150" s="121">
        <f t="shared" si="13"/>
        <v>5.2960526315789478</v>
      </c>
      <c r="G150" s="120">
        <v>1127</v>
      </c>
      <c r="H150" s="121">
        <f t="shared" si="13"/>
        <v>0.17763845350052243</v>
      </c>
      <c r="I150" s="120">
        <v>849</v>
      </c>
      <c r="J150" s="121">
        <f t="shared" si="13"/>
        <v>-0.24667258207630882</v>
      </c>
      <c r="K150" s="120">
        <v>789</v>
      </c>
      <c r="L150" s="121">
        <f t="shared" si="13"/>
        <v>-7.0671378091872739E-2</v>
      </c>
      <c r="M150" s="120"/>
      <c r="N150" s="121"/>
    </row>
    <row r="151" spans="1:15" x14ac:dyDescent="0.25">
      <c r="B151" s="119" t="s">
        <v>93</v>
      </c>
      <c r="C151" s="120">
        <v>295</v>
      </c>
      <c r="D151" s="121">
        <v>-0.72300469483568075</v>
      </c>
      <c r="E151" s="120">
        <v>1541</v>
      </c>
      <c r="F151" s="121">
        <f t="shared" si="13"/>
        <v>4.2237288135593216</v>
      </c>
      <c r="G151" s="120">
        <v>1713</v>
      </c>
      <c r="H151" s="121">
        <f t="shared" si="13"/>
        <v>0.11161583387410778</v>
      </c>
      <c r="I151" s="120">
        <v>1379</v>
      </c>
      <c r="J151" s="121">
        <f t="shared" si="13"/>
        <v>-0.19497956800934035</v>
      </c>
      <c r="K151" s="120">
        <v>1624</v>
      </c>
      <c r="L151" s="121">
        <f t="shared" si="13"/>
        <v>0.17766497461928932</v>
      </c>
      <c r="M151" s="120"/>
      <c r="N151" s="121"/>
    </row>
    <row r="152" spans="1:15" x14ac:dyDescent="0.25">
      <c r="B152" s="119" t="s">
        <v>95</v>
      </c>
      <c r="C152" s="120">
        <v>244</v>
      </c>
      <c r="D152" s="121">
        <v>-0.79983593109105822</v>
      </c>
      <c r="E152" s="120">
        <v>1347</v>
      </c>
      <c r="F152" s="121">
        <f t="shared" si="13"/>
        <v>4.5204918032786887</v>
      </c>
      <c r="G152" s="120">
        <v>2050</v>
      </c>
      <c r="H152" s="121">
        <f t="shared" si="13"/>
        <v>0.52190051967334816</v>
      </c>
      <c r="I152" s="120">
        <v>1862</v>
      </c>
      <c r="J152" s="121">
        <f t="shared" si="13"/>
        <v>-9.1707317073170702E-2</v>
      </c>
      <c r="K152" s="120">
        <v>1899</v>
      </c>
      <c r="L152" s="121">
        <f t="shared" si="13"/>
        <v>1.9871106337271849E-2</v>
      </c>
      <c r="M152" s="120"/>
      <c r="N152" s="121"/>
    </row>
    <row r="153" spans="1:15" ht="15.75" x14ac:dyDescent="0.25">
      <c r="B153" s="122" t="s">
        <v>32</v>
      </c>
      <c r="C153" s="123">
        <v>4053</v>
      </c>
      <c r="D153" s="124">
        <v>-0.57560209424083775</v>
      </c>
      <c r="E153" s="123">
        <v>7314</v>
      </c>
      <c r="F153" s="124">
        <f t="shared" si="13"/>
        <v>0.80458919319022937</v>
      </c>
      <c r="G153" s="123">
        <v>11261</v>
      </c>
      <c r="H153" s="124">
        <f t="shared" si="13"/>
        <v>0.53964998632759098</v>
      </c>
      <c r="I153" s="123">
        <v>13316</v>
      </c>
      <c r="J153" s="124">
        <f t="shared" si="13"/>
        <v>0.18248823372702239</v>
      </c>
      <c r="K153" s="123">
        <v>13127</v>
      </c>
      <c r="L153" s="124">
        <f t="shared" si="13"/>
        <v>-1.4193451486932962E-2</v>
      </c>
      <c r="M153" s="123">
        <v>8533</v>
      </c>
      <c r="N153" s="124">
        <v>0.11367789089010705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246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701</v>
      </c>
      <c r="D163" s="121">
        <v>9.8746081504702099E-2</v>
      </c>
      <c r="E163" s="120">
        <v>254</v>
      </c>
      <c r="F163" s="121">
        <f t="shared" ref="F163:L175" si="15">IFERROR(E163/C163-1,"-")</f>
        <v>-0.63766048502139805</v>
      </c>
      <c r="G163" s="120">
        <v>659</v>
      </c>
      <c r="H163" s="121">
        <f t="shared" si="15"/>
        <v>1.5944881889763778</v>
      </c>
      <c r="I163" s="120">
        <v>1025</v>
      </c>
      <c r="J163" s="121">
        <f t="shared" si="15"/>
        <v>0.55538694992412752</v>
      </c>
      <c r="K163" s="120">
        <v>851</v>
      </c>
      <c r="L163" s="121">
        <f t="shared" si="15"/>
        <v>-0.16975609756097565</v>
      </c>
      <c r="M163" s="120">
        <v>858</v>
      </c>
      <c r="N163" s="121">
        <f t="shared" ref="N163:N169" si="16">IFERROR(M163/K163-1,"-")</f>
        <v>8.2256169212691077E-3</v>
      </c>
    </row>
    <row r="164" spans="2:14" x14ac:dyDescent="0.25">
      <c r="B164" s="119" t="s">
        <v>75</v>
      </c>
      <c r="C164" s="120">
        <v>860</v>
      </c>
      <c r="D164" s="121">
        <v>0.12565445026178002</v>
      </c>
      <c r="E164" s="120">
        <v>349</v>
      </c>
      <c r="F164" s="121">
        <f t="shared" si="15"/>
        <v>-0.59418604651162799</v>
      </c>
      <c r="G164" s="120">
        <v>884</v>
      </c>
      <c r="H164" s="121">
        <f t="shared" si="15"/>
        <v>1.5329512893982806</v>
      </c>
      <c r="I164" s="120">
        <v>854</v>
      </c>
      <c r="J164" s="121">
        <f t="shared" si="15"/>
        <v>-3.3936651583710398E-2</v>
      </c>
      <c r="K164" s="120">
        <v>776</v>
      </c>
      <c r="L164" s="121">
        <f t="shared" si="15"/>
        <v>-9.1334894613583129E-2</v>
      </c>
      <c r="M164" s="120">
        <v>1068</v>
      </c>
      <c r="N164" s="121">
        <f t="shared" si="16"/>
        <v>0.37628865979381443</v>
      </c>
    </row>
    <row r="165" spans="2:14" x14ac:dyDescent="0.25">
      <c r="B165" s="119" t="s">
        <v>77</v>
      </c>
      <c r="C165" s="120">
        <v>389</v>
      </c>
      <c r="D165" s="121">
        <v>-0.36229508196721316</v>
      </c>
      <c r="E165" s="120">
        <v>544</v>
      </c>
      <c r="F165" s="121">
        <f t="shared" si="15"/>
        <v>0.39845758354755789</v>
      </c>
      <c r="G165" s="120">
        <v>918</v>
      </c>
      <c r="H165" s="121">
        <f t="shared" si="15"/>
        <v>0.6875</v>
      </c>
      <c r="I165" s="120">
        <v>952</v>
      </c>
      <c r="J165" s="121">
        <f t="shared" si="15"/>
        <v>3.7037037037036979E-2</v>
      </c>
      <c r="K165" s="120">
        <v>929</v>
      </c>
      <c r="L165" s="121">
        <f t="shared" si="15"/>
        <v>-2.4159663865546244E-2</v>
      </c>
      <c r="M165" s="120">
        <v>747</v>
      </c>
      <c r="N165" s="121">
        <f t="shared" si="16"/>
        <v>-0.1959095801937567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552</v>
      </c>
      <c r="F166" s="121" t="str">
        <f t="shared" si="15"/>
        <v>-</v>
      </c>
      <c r="G166" s="120">
        <v>591</v>
      </c>
      <c r="H166" s="121">
        <f t="shared" si="15"/>
        <v>7.0652173913043459E-2</v>
      </c>
      <c r="I166" s="120">
        <v>615</v>
      </c>
      <c r="J166" s="121">
        <f t="shared" si="15"/>
        <v>4.0609137055837463E-2</v>
      </c>
      <c r="K166" s="120">
        <v>585</v>
      </c>
      <c r="L166" s="121">
        <f t="shared" si="15"/>
        <v>-4.8780487804878092E-2</v>
      </c>
      <c r="M166" s="120">
        <v>630</v>
      </c>
      <c r="N166" s="121">
        <f t="shared" si="16"/>
        <v>7.6923076923076872E-2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803</v>
      </c>
      <c r="F167" s="121" t="str">
        <f t="shared" si="15"/>
        <v>-</v>
      </c>
      <c r="G167" s="120">
        <v>585</v>
      </c>
      <c r="H167" s="121">
        <f t="shared" si="15"/>
        <v>-0.2714819427148194</v>
      </c>
      <c r="I167" s="120">
        <v>589</v>
      </c>
      <c r="J167" s="121">
        <f t="shared" si="15"/>
        <v>6.8376068376068133E-3</v>
      </c>
      <c r="K167" s="120">
        <v>640</v>
      </c>
      <c r="L167" s="121">
        <f t="shared" si="15"/>
        <v>8.6587436332767442E-2</v>
      </c>
      <c r="M167" s="120">
        <v>580</v>
      </c>
      <c r="N167" s="121">
        <f t="shared" si="16"/>
        <v>-9.375E-2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396</v>
      </c>
      <c r="F168" s="121" t="str">
        <f t="shared" si="15"/>
        <v>-</v>
      </c>
      <c r="G168" s="120">
        <v>399</v>
      </c>
      <c r="H168" s="121">
        <f t="shared" si="15"/>
        <v>7.575757575757569E-3</v>
      </c>
      <c r="I168" s="120">
        <v>441</v>
      </c>
      <c r="J168" s="121">
        <f t="shared" si="15"/>
        <v>0.10526315789473695</v>
      </c>
      <c r="K168" s="120">
        <v>365</v>
      </c>
      <c r="L168" s="121">
        <f t="shared" si="15"/>
        <v>-0.17233560090702948</v>
      </c>
      <c r="M168" s="120">
        <v>392</v>
      </c>
      <c r="N168" s="121">
        <f t="shared" si="16"/>
        <v>7.3972602739726057E-2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577</v>
      </c>
      <c r="F169" s="121" t="str">
        <f t="shared" si="15"/>
        <v>-</v>
      </c>
      <c r="G169" s="120">
        <v>405</v>
      </c>
      <c r="H169" s="121">
        <f t="shared" si="15"/>
        <v>-0.29809358752166382</v>
      </c>
      <c r="I169" s="120">
        <v>479</v>
      </c>
      <c r="J169" s="121">
        <f t="shared" si="15"/>
        <v>0.18271604938271602</v>
      </c>
      <c r="K169" s="120">
        <v>436</v>
      </c>
      <c r="L169" s="121">
        <f t="shared" si="15"/>
        <v>-8.9770354906054228E-2</v>
      </c>
      <c r="M169" s="120">
        <v>753</v>
      </c>
      <c r="N169" s="121">
        <f t="shared" si="16"/>
        <v>0.72706422018348627</v>
      </c>
    </row>
    <row r="170" spans="2:14" x14ac:dyDescent="0.25">
      <c r="B170" s="119" t="s">
        <v>87</v>
      </c>
      <c r="C170" s="120">
        <v>171</v>
      </c>
      <c r="D170" s="121">
        <v>-0.70967741935483875</v>
      </c>
      <c r="E170" s="120">
        <v>855</v>
      </c>
      <c r="F170" s="121">
        <f t="shared" si="15"/>
        <v>4</v>
      </c>
      <c r="G170" s="120">
        <v>879</v>
      </c>
      <c r="H170" s="121">
        <f t="shared" si="15"/>
        <v>2.8070175438596578E-2</v>
      </c>
      <c r="I170" s="120">
        <v>818</v>
      </c>
      <c r="J170" s="121">
        <f t="shared" si="15"/>
        <v>-6.9397042093287786E-2</v>
      </c>
      <c r="K170" s="120">
        <v>1062</v>
      </c>
      <c r="L170" s="121">
        <f t="shared" si="15"/>
        <v>0.29828850855745714</v>
      </c>
      <c r="M170" s="120"/>
      <c r="N170" s="121"/>
    </row>
    <row r="171" spans="2:14" x14ac:dyDescent="0.25">
      <c r="B171" s="119" t="s">
        <v>89</v>
      </c>
      <c r="C171" s="120">
        <v>103</v>
      </c>
      <c r="D171" s="121">
        <v>-0.78038379530916846</v>
      </c>
      <c r="E171" s="120">
        <v>553</v>
      </c>
      <c r="F171" s="121">
        <f t="shared" si="15"/>
        <v>4.3689320388349513</v>
      </c>
      <c r="G171" s="120">
        <v>557</v>
      </c>
      <c r="H171" s="121">
        <f t="shared" si="15"/>
        <v>7.2332730560578096E-3</v>
      </c>
      <c r="I171" s="120">
        <v>548</v>
      </c>
      <c r="J171" s="121">
        <f t="shared" si="15"/>
        <v>-1.6157989228007152E-2</v>
      </c>
      <c r="K171" s="120">
        <v>597</v>
      </c>
      <c r="L171" s="121">
        <f t="shared" si="15"/>
        <v>8.9416058394160558E-2</v>
      </c>
      <c r="M171" s="120"/>
      <c r="N171" s="121"/>
    </row>
    <row r="172" spans="2:14" x14ac:dyDescent="0.25">
      <c r="B172" s="119" t="s">
        <v>91</v>
      </c>
      <c r="C172" s="120">
        <v>199</v>
      </c>
      <c r="D172" s="121">
        <v>-0.64902998236331566</v>
      </c>
      <c r="E172" s="120">
        <v>633</v>
      </c>
      <c r="F172" s="121">
        <f t="shared" si="15"/>
        <v>2.1809045226130652</v>
      </c>
      <c r="G172" s="120">
        <v>660</v>
      </c>
      <c r="H172" s="121">
        <f t="shared" si="15"/>
        <v>4.2654028436019065E-2</v>
      </c>
      <c r="I172" s="120">
        <v>726</v>
      </c>
      <c r="J172" s="121">
        <f t="shared" si="15"/>
        <v>0.10000000000000009</v>
      </c>
      <c r="K172" s="120">
        <v>682</v>
      </c>
      <c r="L172" s="121">
        <f t="shared" si="15"/>
        <v>-6.0606060606060552E-2</v>
      </c>
      <c r="M172" s="120"/>
      <c r="N172" s="121"/>
    </row>
    <row r="173" spans="2:14" x14ac:dyDescent="0.25">
      <c r="B173" s="119" t="s">
        <v>93</v>
      </c>
      <c r="C173" s="120">
        <v>107</v>
      </c>
      <c r="D173" s="121">
        <v>-0.82343234323432346</v>
      </c>
      <c r="E173" s="120">
        <v>866</v>
      </c>
      <c r="F173" s="121">
        <f t="shared" si="15"/>
        <v>7.0934579439252339</v>
      </c>
      <c r="G173" s="120">
        <v>960</v>
      </c>
      <c r="H173" s="121">
        <f t="shared" si="15"/>
        <v>0.10854503464203225</v>
      </c>
      <c r="I173" s="120">
        <v>984</v>
      </c>
      <c r="J173" s="121">
        <f t="shared" si="15"/>
        <v>2.4999999999999911E-2</v>
      </c>
      <c r="K173" s="120">
        <v>797</v>
      </c>
      <c r="L173" s="121">
        <f t="shared" si="15"/>
        <v>-0.19004065040650409</v>
      </c>
      <c r="M173" s="120"/>
      <c r="N173" s="121"/>
    </row>
    <row r="174" spans="2:14" x14ac:dyDescent="0.25">
      <c r="B174" s="119" t="s">
        <v>95</v>
      </c>
      <c r="C174" s="120">
        <v>244</v>
      </c>
      <c r="D174" s="121">
        <v>-0.60453808752025928</v>
      </c>
      <c r="E174" s="120">
        <v>752</v>
      </c>
      <c r="F174" s="121">
        <f t="shared" si="15"/>
        <v>2.081967213114754</v>
      </c>
      <c r="G174" s="120">
        <v>1027</v>
      </c>
      <c r="H174" s="121">
        <f t="shared" si="15"/>
        <v>0.36569148936170204</v>
      </c>
      <c r="I174" s="120">
        <v>725</v>
      </c>
      <c r="J174" s="121">
        <f t="shared" si="15"/>
        <v>-0.29406037000973706</v>
      </c>
      <c r="K174" s="120">
        <v>847</v>
      </c>
      <c r="L174" s="121">
        <f t="shared" si="15"/>
        <v>0.1682758620689655</v>
      </c>
      <c r="M174" s="120"/>
      <c r="N174" s="121"/>
    </row>
    <row r="175" spans="2:14" ht="15.75" x14ac:dyDescent="0.25">
      <c r="B175" s="122" t="s">
        <v>32</v>
      </c>
      <c r="C175" s="123">
        <v>2906</v>
      </c>
      <c r="D175" s="124">
        <v>-0.56685049932925913</v>
      </c>
      <c r="E175" s="123">
        <v>7134</v>
      </c>
      <c r="F175" s="124">
        <f t="shared" si="15"/>
        <v>1.4549208534067448</v>
      </c>
      <c r="G175" s="123">
        <v>8524</v>
      </c>
      <c r="H175" s="124">
        <f t="shared" si="15"/>
        <v>0.19484160358844971</v>
      </c>
      <c r="I175" s="123">
        <v>8756</v>
      </c>
      <c r="J175" s="124">
        <f t="shared" si="15"/>
        <v>2.7217268887846036E-2</v>
      </c>
      <c r="K175" s="123">
        <v>8567</v>
      </c>
      <c r="L175" s="124">
        <f t="shared" si="15"/>
        <v>-2.1585198720877163E-2</v>
      </c>
      <c r="M175" s="123">
        <v>5028</v>
      </c>
      <c r="N175" s="124">
        <v>9.7337407245744245E-2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247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222</v>
      </c>
      <c r="D185" s="121">
        <v>0.53103448275862064</v>
      </c>
      <c r="E185" s="120">
        <v>43</v>
      </c>
      <c r="F185" s="121">
        <f t="shared" ref="F185:L197" si="17">IFERROR(E185/C185-1,"-")</f>
        <v>-0.80630630630630629</v>
      </c>
      <c r="G185" s="120">
        <v>170</v>
      </c>
      <c r="H185" s="121">
        <f t="shared" si="17"/>
        <v>2.9534883720930232</v>
      </c>
      <c r="I185" s="120">
        <v>239</v>
      </c>
      <c r="J185" s="121">
        <f t="shared" si="17"/>
        <v>0.40588235294117636</v>
      </c>
      <c r="K185" s="120">
        <v>277</v>
      </c>
      <c r="L185" s="121">
        <f t="shared" si="17"/>
        <v>0.15899581589958167</v>
      </c>
      <c r="M185" s="120">
        <v>323</v>
      </c>
      <c r="N185" s="121">
        <f t="shared" ref="N185:N191" si="18">IFERROR(M185/K185-1,"-")</f>
        <v>0.1660649819494584</v>
      </c>
    </row>
    <row r="186" spans="1:15" x14ac:dyDescent="0.25">
      <c r="B186" s="119" t="s">
        <v>75</v>
      </c>
      <c r="C186" s="120">
        <v>148</v>
      </c>
      <c r="D186" s="121">
        <v>7.2463768115942129E-2</v>
      </c>
      <c r="E186" s="120">
        <v>37</v>
      </c>
      <c r="F186" s="121">
        <f t="shared" si="17"/>
        <v>-0.75</v>
      </c>
      <c r="G186" s="120">
        <v>179</v>
      </c>
      <c r="H186" s="121">
        <f t="shared" si="17"/>
        <v>3.8378378378378377</v>
      </c>
      <c r="I186" s="120">
        <v>200</v>
      </c>
      <c r="J186" s="121">
        <f t="shared" si="17"/>
        <v>0.11731843575418988</v>
      </c>
      <c r="K186" s="120">
        <v>198</v>
      </c>
      <c r="L186" s="121">
        <f t="shared" si="17"/>
        <v>-1.0000000000000009E-2</v>
      </c>
      <c r="M186" s="120">
        <v>222</v>
      </c>
      <c r="N186" s="121">
        <f t="shared" si="18"/>
        <v>0.1212121212121211</v>
      </c>
    </row>
    <row r="187" spans="1:15" x14ac:dyDescent="0.25">
      <c r="B187" s="119" t="s">
        <v>77</v>
      </c>
      <c r="C187" s="120">
        <v>85</v>
      </c>
      <c r="D187" s="121">
        <v>-0.38405797101449279</v>
      </c>
      <c r="E187" s="120">
        <v>32</v>
      </c>
      <c r="F187" s="121">
        <f t="shared" si="17"/>
        <v>-0.62352941176470589</v>
      </c>
      <c r="G187" s="120">
        <v>197</v>
      </c>
      <c r="H187" s="121">
        <f t="shared" si="17"/>
        <v>5.15625</v>
      </c>
      <c r="I187" s="120">
        <v>206</v>
      </c>
      <c r="J187" s="121">
        <f t="shared" si="17"/>
        <v>4.5685279187817285E-2</v>
      </c>
      <c r="K187" s="120">
        <v>181</v>
      </c>
      <c r="L187" s="121">
        <f t="shared" si="17"/>
        <v>-0.12135922330097082</v>
      </c>
      <c r="M187" s="120">
        <v>183</v>
      </c>
      <c r="N187" s="121">
        <f t="shared" si="18"/>
        <v>1.1049723756906049E-2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31</v>
      </c>
      <c r="F188" s="121" t="str">
        <f t="shared" si="17"/>
        <v>-</v>
      </c>
      <c r="G188" s="120">
        <v>118</v>
      </c>
      <c r="H188" s="121">
        <f t="shared" si="17"/>
        <v>2.806451612903226</v>
      </c>
      <c r="I188" s="120">
        <v>119</v>
      </c>
      <c r="J188" s="121">
        <f t="shared" si="17"/>
        <v>8.4745762711864181E-3</v>
      </c>
      <c r="K188" s="120">
        <v>107</v>
      </c>
      <c r="L188" s="121">
        <f t="shared" si="17"/>
        <v>-0.10084033613445376</v>
      </c>
      <c r="M188" s="120">
        <v>135</v>
      </c>
      <c r="N188" s="121">
        <f t="shared" si="18"/>
        <v>0.26168224299065423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99</v>
      </c>
      <c r="F189" s="121" t="str">
        <f t="shared" si="17"/>
        <v>-</v>
      </c>
      <c r="G189" s="120">
        <v>117</v>
      </c>
      <c r="H189" s="121">
        <f t="shared" si="17"/>
        <v>0.18181818181818188</v>
      </c>
      <c r="I189" s="120">
        <v>90</v>
      </c>
      <c r="J189" s="121">
        <f t="shared" si="17"/>
        <v>-0.23076923076923073</v>
      </c>
      <c r="K189" s="120">
        <v>133</v>
      </c>
      <c r="L189" s="121">
        <f t="shared" si="17"/>
        <v>0.47777777777777786</v>
      </c>
      <c r="M189" s="120">
        <v>153</v>
      </c>
      <c r="N189" s="121">
        <f t="shared" si="18"/>
        <v>0.15037593984962405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63</v>
      </c>
      <c r="F190" s="121" t="str">
        <f t="shared" si="17"/>
        <v>-</v>
      </c>
      <c r="G190" s="120">
        <v>96</v>
      </c>
      <c r="H190" s="121">
        <f t="shared" si="17"/>
        <v>0.52380952380952372</v>
      </c>
      <c r="I190" s="120">
        <v>86</v>
      </c>
      <c r="J190" s="121">
        <f t="shared" si="17"/>
        <v>-0.10416666666666663</v>
      </c>
      <c r="K190" s="120">
        <v>117</v>
      </c>
      <c r="L190" s="121">
        <f t="shared" si="17"/>
        <v>0.36046511627906974</v>
      </c>
      <c r="M190" s="120">
        <v>111</v>
      </c>
      <c r="N190" s="121">
        <f t="shared" si="18"/>
        <v>-5.1282051282051322E-2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83</v>
      </c>
      <c r="F191" s="121" t="str">
        <f t="shared" si="17"/>
        <v>-</v>
      </c>
      <c r="G191" s="120">
        <v>109</v>
      </c>
      <c r="H191" s="121">
        <f t="shared" si="17"/>
        <v>0.31325301204819267</v>
      </c>
      <c r="I191" s="120">
        <v>135</v>
      </c>
      <c r="J191" s="121">
        <f t="shared" si="17"/>
        <v>0.23853211009174302</v>
      </c>
      <c r="K191" s="120">
        <v>123</v>
      </c>
      <c r="L191" s="121">
        <f t="shared" si="17"/>
        <v>-8.8888888888888906E-2</v>
      </c>
      <c r="M191" s="120">
        <v>186</v>
      </c>
      <c r="N191" s="121">
        <f t="shared" si="18"/>
        <v>0.51219512195121952</v>
      </c>
    </row>
    <row r="192" spans="1:15" x14ac:dyDescent="0.25">
      <c r="B192" s="119" t="s">
        <v>87</v>
      </c>
      <c r="C192" s="120">
        <v>49</v>
      </c>
      <c r="D192" s="121">
        <v>-0.38749999999999996</v>
      </c>
      <c r="E192" s="120">
        <v>103</v>
      </c>
      <c r="F192" s="121">
        <f t="shared" si="17"/>
        <v>1.1020408163265305</v>
      </c>
      <c r="G192" s="120">
        <v>180</v>
      </c>
      <c r="H192" s="121">
        <f t="shared" si="17"/>
        <v>0.74757281553398047</v>
      </c>
      <c r="I192" s="120">
        <v>119</v>
      </c>
      <c r="J192" s="121">
        <f t="shared" si="17"/>
        <v>-0.33888888888888891</v>
      </c>
      <c r="K192" s="120">
        <v>112</v>
      </c>
      <c r="L192" s="121">
        <f t="shared" si="17"/>
        <v>-5.8823529411764719E-2</v>
      </c>
      <c r="M192" s="120"/>
      <c r="N192" s="121"/>
    </row>
    <row r="193" spans="2:15" x14ac:dyDescent="0.25">
      <c r="B193" s="119" t="s">
        <v>89</v>
      </c>
      <c r="C193" s="120">
        <v>74</v>
      </c>
      <c r="D193" s="121">
        <v>-0.30841121495327106</v>
      </c>
      <c r="E193" s="120">
        <v>87</v>
      </c>
      <c r="F193" s="121">
        <f t="shared" si="17"/>
        <v>0.17567567567567566</v>
      </c>
      <c r="G193" s="120">
        <v>97</v>
      </c>
      <c r="H193" s="121">
        <f t="shared" si="17"/>
        <v>0.11494252873563227</v>
      </c>
      <c r="I193" s="120">
        <v>102</v>
      </c>
      <c r="J193" s="121">
        <f t="shared" si="17"/>
        <v>5.1546391752577359E-2</v>
      </c>
      <c r="K193" s="120">
        <v>143</v>
      </c>
      <c r="L193" s="121">
        <f t="shared" si="17"/>
        <v>0.40196078431372539</v>
      </c>
      <c r="M193" s="120"/>
      <c r="N193" s="121"/>
    </row>
    <row r="194" spans="2:15" x14ac:dyDescent="0.25">
      <c r="B194" s="119" t="s">
        <v>91</v>
      </c>
      <c r="C194" s="120">
        <v>47</v>
      </c>
      <c r="D194" s="121">
        <v>-0.53465346534653468</v>
      </c>
      <c r="E194" s="120">
        <v>177</v>
      </c>
      <c r="F194" s="121">
        <f t="shared" si="17"/>
        <v>2.7659574468085109</v>
      </c>
      <c r="G194" s="120">
        <v>110</v>
      </c>
      <c r="H194" s="121">
        <f t="shared" si="17"/>
        <v>-0.37853107344632764</v>
      </c>
      <c r="I194" s="120">
        <v>137</v>
      </c>
      <c r="J194" s="121">
        <f t="shared" si="17"/>
        <v>0.24545454545454537</v>
      </c>
      <c r="K194" s="120">
        <v>155</v>
      </c>
      <c r="L194" s="121">
        <f t="shared" si="17"/>
        <v>0.13138686131386867</v>
      </c>
      <c r="M194" s="120"/>
      <c r="N194" s="121"/>
    </row>
    <row r="195" spans="2:15" x14ac:dyDescent="0.25">
      <c r="B195" s="119" t="s">
        <v>93</v>
      </c>
      <c r="C195" s="120">
        <v>57</v>
      </c>
      <c r="D195" s="121">
        <v>-0.68852459016393441</v>
      </c>
      <c r="E195" s="120">
        <v>403</v>
      </c>
      <c r="F195" s="121">
        <f t="shared" si="17"/>
        <v>6.0701754385964914</v>
      </c>
      <c r="G195" s="120">
        <v>182</v>
      </c>
      <c r="H195" s="121">
        <f t="shared" si="17"/>
        <v>-0.54838709677419351</v>
      </c>
      <c r="I195" s="120">
        <v>273</v>
      </c>
      <c r="J195" s="121">
        <f t="shared" si="17"/>
        <v>0.5</v>
      </c>
      <c r="K195" s="120">
        <v>235</v>
      </c>
      <c r="L195" s="121">
        <f t="shared" si="17"/>
        <v>-0.13919413919413914</v>
      </c>
      <c r="M195" s="120"/>
      <c r="N195" s="121"/>
    </row>
    <row r="196" spans="2:15" x14ac:dyDescent="0.25">
      <c r="B196" s="119" t="s">
        <v>95</v>
      </c>
      <c r="C196" s="120">
        <v>74</v>
      </c>
      <c r="D196" s="121">
        <v>-0.55151515151515151</v>
      </c>
      <c r="E196" s="120">
        <v>199</v>
      </c>
      <c r="F196" s="121">
        <f t="shared" si="17"/>
        <v>1.689189189189189</v>
      </c>
      <c r="G196" s="120">
        <v>281</v>
      </c>
      <c r="H196" s="121">
        <f t="shared" si="17"/>
        <v>0.4120603015075377</v>
      </c>
      <c r="I196" s="120">
        <v>228</v>
      </c>
      <c r="J196" s="121">
        <f t="shared" si="17"/>
        <v>-0.18861209964412806</v>
      </c>
      <c r="K196" s="120">
        <v>310</v>
      </c>
      <c r="L196" s="121">
        <f t="shared" si="17"/>
        <v>0.35964912280701755</v>
      </c>
      <c r="M196" s="120"/>
      <c r="N196" s="121"/>
    </row>
    <row r="197" spans="2:15" ht="15.75" x14ac:dyDescent="0.25">
      <c r="B197" s="122" t="s">
        <v>32</v>
      </c>
      <c r="C197" s="123">
        <v>812</v>
      </c>
      <c r="D197" s="124">
        <v>-0.45283018867924529</v>
      </c>
      <c r="E197" s="123">
        <v>1357</v>
      </c>
      <c r="F197" s="124">
        <f t="shared" si="17"/>
        <v>0.67118226600985231</v>
      </c>
      <c r="G197" s="123">
        <v>1836</v>
      </c>
      <c r="H197" s="124">
        <f t="shared" si="17"/>
        <v>0.35298452468680908</v>
      </c>
      <c r="I197" s="123">
        <v>1934</v>
      </c>
      <c r="J197" s="124">
        <f t="shared" si="17"/>
        <v>5.3376906318082895E-2</v>
      </c>
      <c r="K197" s="123">
        <v>2091</v>
      </c>
      <c r="L197" s="124">
        <f t="shared" si="17"/>
        <v>8.1178903826266913E-2</v>
      </c>
      <c r="M197" s="123">
        <v>1313</v>
      </c>
      <c r="N197" s="124">
        <v>0.15580985915492951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248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231</v>
      </c>
      <c r="D207" s="121">
        <v>-0.10465116279069764</v>
      </c>
      <c r="E207" s="120">
        <v>38</v>
      </c>
      <c r="F207" s="121">
        <f t="shared" ref="F207:L219" si="19">IFERROR(E207/C207-1,"-")</f>
        <v>-0.83549783549783552</v>
      </c>
      <c r="G207" s="120">
        <v>270</v>
      </c>
      <c r="H207" s="121">
        <f t="shared" si="19"/>
        <v>6.1052631578947372</v>
      </c>
      <c r="I207" s="120">
        <v>297</v>
      </c>
      <c r="J207" s="121">
        <f t="shared" si="19"/>
        <v>0.10000000000000009</v>
      </c>
      <c r="K207" s="120">
        <v>273</v>
      </c>
      <c r="L207" s="121">
        <f t="shared" si="19"/>
        <v>-8.0808080808080773E-2</v>
      </c>
      <c r="M207" s="120">
        <v>376</v>
      </c>
      <c r="N207" s="121">
        <f t="shared" ref="N207:N213" si="20">IFERROR(M207/K207-1,"-")</f>
        <v>0.37728937728937728</v>
      </c>
    </row>
    <row r="208" spans="2:15" x14ac:dyDescent="0.25">
      <c r="B208" s="119" t="s">
        <v>75</v>
      </c>
      <c r="C208" s="120">
        <v>215</v>
      </c>
      <c r="D208" s="121">
        <v>0.31901840490797539</v>
      </c>
      <c r="E208" s="120">
        <v>44</v>
      </c>
      <c r="F208" s="121">
        <f t="shared" si="19"/>
        <v>-0.79534883720930227</v>
      </c>
      <c r="G208" s="120">
        <v>270</v>
      </c>
      <c r="H208" s="121">
        <f t="shared" si="19"/>
        <v>5.1363636363636367</v>
      </c>
      <c r="I208" s="120">
        <v>263</v>
      </c>
      <c r="J208" s="121">
        <f t="shared" si="19"/>
        <v>-2.5925925925925908E-2</v>
      </c>
      <c r="K208" s="120">
        <v>326</v>
      </c>
      <c r="L208" s="121">
        <f t="shared" si="19"/>
        <v>0.23954372623574138</v>
      </c>
      <c r="M208" s="120">
        <v>304</v>
      </c>
      <c r="N208" s="121">
        <f t="shared" si="20"/>
        <v>-6.7484662576687171E-2</v>
      </c>
    </row>
    <row r="209" spans="2:15" x14ac:dyDescent="0.25">
      <c r="B209" s="119" t="s">
        <v>77</v>
      </c>
      <c r="C209" s="120">
        <v>81</v>
      </c>
      <c r="D209" s="121">
        <v>-0.61244019138755978</v>
      </c>
      <c r="E209" s="120">
        <v>46</v>
      </c>
      <c r="F209" s="121">
        <f t="shared" si="19"/>
        <v>-0.4320987654320988</v>
      </c>
      <c r="G209" s="120">
        <v>212</v>
      </c>
      <c r="H209" s="121">
        <f t="shared" si="19"/>
        <v>3.6086956521739131</v>
      </c>
      <c r="I209" s="120">
        <v>247</v>
      </c>
      <c r="J209" s="121">
        <f t="shared" si="19"/>
        <v>0.16509433962264142</v>
      </c>
      <c r="K209" s="120">
        <v>210</v>
      </c>
      <c r="L209" s="121">
        <f t="shared" si="19"/>
        <v>-0.1497975708502024</v>
      </c>
      <c r="M209" s="120">
        <v>251</v>
      </c>
      <c r="N209" s="121">
        <f t="shared" si="20"/>
        <v>0.19523809523809521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49</v>
      </c>
      <c r="F210" s="121" t="str">
        <f t="shared" si="19"/>
        <v>-</v>
      </c>
      <c r="G210" s="120">
        <v>157</v>
      </c>
      <c r="H210" s="121">
        <f t="shared" si="19"/>
        <v>2.204081632653061</v>
      </c>
      <c r="I210" s="120">
        <v>160</v>
      </c>
      <c r="J210" s="121">
        <f t="shared" si="19"/>
        <v>1.9108280254777066E-2</v>
      </c>
      <c r="K210" s="120">
        <v>191</v>
      </c>
      <c r="L210" s="121">
        <f t="shared" si="19"/>
        <v>0.19375000000000009</v>
      </c>
      <c r="M210" s="120">
        <v>133</v>
      </c>
      <c r="N210" s="121">
        <f t="shared" si="20"/>
        <v>-0.30366492146596857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58</v>
      </c>
      <c r="F211" s="121" t="str">
        <f t="shared" si="19"/>
        <v>-</v>
      </c>
      <c r="G211" s="120">
        <v>143</v>
      </c>
      <c r="H211" s="121">
        <f t="shared" si="19"/>
        <v>1.4655172413793105</v>
      </c>
      <c r="I211" s="120">
        <v>160</v>
      </c>
      <c r="J211" s="121">
        <f t="shared" si="19"/>
        <v>0.11888111888111896</v>
      </c>
      <c r="K211" s="120">
        <v>146</v>
      </c>
      <c r="L211" s="121">
        <f t="shared" si="19"/>
        <v>-8.7500000000000022E-2</v>
      </c>
      <c r="M211" s="120">
        <v>131</v>
      </c>
      <c r="N211" s="121">
        <f t="shared" si="20"/>
        <v>-0.10273972602739723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76</v>
      </c>
      <c r="F212" s="121" t="str">
        <f t="shared" si="19"/>
        <v>-</v>
      </c>
      <c r="G212" s="120">
        <v>125</v>
      </c>
      <c r="H212" s="121">
        <f t="shared" si="19"/>
        <v>0.64473684210526305</v>
      </c>
      <c r="I212" s="120">
        <v>86</v>
      </c>
      <c r="J212" s="121">
        <f t="shared" si="19"/>
        <v>-0.31200000000000006</v>
      </c>
      <c r="K212" s="120">
        <v>103</v>
      </c>
      <c r="L212" s="121">
        <f t="shared" si="19"/>
        <v>0.19767441860465107</v>
      </c>
      <c r="M212" s="120">
        <v>103</v>
      </c>
      <c r="N212" s="121">
        <f t="shared" si="20"/>
        <v>0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133</v>
      </c>
      <c r="F213" s="121" t="str">
        <f t="shared" si="19"/>
        <v>-</v>
      </c>
      <c r="G213" s="120">
        <v>98</v>
      </c>
      <c r="H213" s="121">
        <f t="shared" si="19"/>
        <v>-0.26315789473684215</v>
      </c>
      <c r="I213" s="120">
        <v>303</v>
      </c>
      <c r="J213" s="121">
        <f t="shared" si="19"/>
        <v>2.0918367346938775</v>
      </c>
      <c r="K213" s="120">
        <v>146</v>
      </c>
      <c r="L213" s="121">
        <f t="shared" si="19"/>
        <v>-0.51815181518151809</v>
      </c>
      <c r="M213" s="120">
        <v>207</v>
      </c>
      <c r="N213" s="121">
        <f t="shared" si="20"/>
        <v>0.41780821917808209</v>
      </c>
    </row>
    <row r="214" spans="2:15" x14ac:dyDescent="0.25">
      <c r="B214" s="119" t="s">
        <v>87</v>
      </c>
      <c r="C214" s="120">
        <v>48</v>
      </c>
      <c r="D214" s="121">
        <v>-0.54716981132075471</v>
      </c>
      <c r="E214" s="120">
        <v>100</v>
      </c>
      <c r="F214" s="121">
        <f t="shared" si="19"/>
        <v>1.0833333333333335</v>
      </c>
      <c r="G214" s="120">
        <v>369</v>
      </c>
      <c r="H214" s="121">
        <f t="shared" si="19"/>
        <v>2.69</v>
      </c>
      <c r="I214" s="120">
        <v>234</v>
      </c>
      <c r="J214" s="121">
        <f t="shared" si="19"/>
        <v>-0.36585365853658536</v>
      </c>
      <c r="K214" s="120">
        <v>193</v>
      </c>
      <c r="L214" s="121">
        <f t="shared" si="19"/>
        <v>-0.17521367521367526</v>
      </c>
      <c r="M214" s="120"/>
      <c r="N214" s="121"/>
    </row>
    <row r="215" spans="2:15" x14ac:dyDescent="0.25">
      <c r="B215" s="119" t="s">
        <v>89</v>
      </c>
      <c r="C215" s="120">
        <v>19</v>
      </c>
      <c r="D215" s="121">
        <v>-0.83898305084745761</v>
      </c>
      <c r="E215" s="120">
        <v>122</v>
      </c>
      <c r="F215" s="121">
        <f t="shared" si="19"/>
        <v>5.4210526315789478</v>
      </c>
      <c r="G215" s="120">
        <v>209</v>
      </c>
      <c r="H215" s="121">
        <f t="shared" si="19"/>
        <v>0.71311475409836067</v>
      </c>
      <c r="I215" s="120">
        <v>146</v>
      </c>
      <c r="J215" s="121">
        <f t="shared" si="19"/>
        <v>-0.30143540669856461</v>
      </c>
      <c r="K215" s="120">
        <v>101</v>
      </c>
      <c r="L215" s="121">
        <f t="shared" si="19"/>
        <v>-0.30821917808219179</v>
      </c>
      <c r="M215" s="120"/>
      <c r="N215" s="121"/>
    </row>
    <row r="216" spans="2:15" x14ac:dyDescent="0.25">
      <c r="B216" s="119" t="s">
        <v>91</v>
      </c>
      <c r="C216" s="120">
        <v>30</v>
      </c>
      <c r="D216" s="121">
        <v>-0.71962616822429903</v>
      </c>
      <c r="E216" s="120">
        <v>167</v>
      </c>
      <c r="F216" s="121">
        <f t="shared" si="19"/>
        <v>4.5666666666666664</v>
      </c>
      <c r="G216" s="120">
        <v>124</v>
      </c>
      <c r="H216" s="121">
        <f t="shared" si="19"/>
        <v>-0.25748502994011979</v>
      </c>
      <c r="I216" s="120">
        <v>156</v>
      </c>
      <c r="J216" s="121">
        <f t="shared" si="19"/>
        <v>0.25806451612903225</v>
      </c>
      <c r="K216" s="120">
        <v>124</v>
      </c>
      <c r="L216" s="121">
        <f t="shared" si="19"/>
        <v>-0.20512820512820518</v>
      </c>
      <c r="M216" s="120"/>
      <c r="N216" s="121"/>
    </row>
    <row r="217" spans="2:15" x14ac:dyDescent="0.25">
      <c r="B217" s="119" t="s">
        <v>93</v>
      </c>
      <c r="C217" s="120">
        <v>48</v>
      </c>
      <c r="D217" s="121">
        <v>-0.68421052631578949</v>
      </c>
      <c r="E217" s="120">
        <v>242</v>
      </c>
      <c r="F217" s="121">
        <f t="shared" si="19"/>
        <v>4.041666666666667</v>
      </c>
      <c r="G217" s="120">
        <v>302</v>
      </c>
      <c r="H217" s="121">
        <f t="shared" si="19"/>
        <v>0.24793388429752072</v>
      </c>
      <c r="I217" s="120">
        <v>294</v>
      </c>
      <c r="J217" s="121">
        <f t="shared" si="19"/>
        <v>-2.6490066225165587E-2</v>
      </c>
      <c r="K217" s="120">
        <v>296</v>
      </c>
      <c r="L217" s="121">
        <f t="shared" si="19"/>
        <v>6.8027210884353817E-3</v>
      </c>
      <c r="M217" s="120"/>
      <c r="N217" s="121"/>
    </row>
    <row r="218" spans="2:15" x14ac:dyDescent="0.25">
      <c r="B218" s="119" t="s">
        <v>95</v>
      </c>
      <c r="C218" s="120">
        <v>43</v>
      </c>
      <c r="D218" s="121">
        <v>-0.88917525773195871</v>
      </c>
      <c r="E218" s="120">
        <v>258</v>
      </c>
      <c r="F218" s="121">
        <f t="shared" si="19"/>
        <v>5</v>
      </c>
      <c r="G218" s="120">
        <v>294</v>
      </c>
      <c r="H218" s="121">
        <f t="shared" si="19"/>
        <v>0.13953488372093026</v>
      </c>
      <c r="I218" s="120">
        <v>291</v>
      </c>
      <c r="J218" s="121">
        <f t="shared" si="19"/>
        <v>-1.0204081632653073E-2</v>
      </c>
      <c r="K218" s="120">
        <v>247</v>
      </c>
      <c r="L218" s="121">
        <f t="shared" si="19"/>
        <v>-0.15120274914089349</v>
      </c>
      <c r="M218" s="120"/>
      <c r="N218" s="121"/>
    </row>
    <row r="219" spans="2:15" ht="15.75" x14ac:dyDescent="0.25">
      <c r="B219" s="122" t="s">
        <v>32</v>
      </c>
      <c r="C219" s="123">
        <v>784</v>
      </c>
      <c r="D219" s="124">
        <v>-0.57984994640943199</v>
      </c>
      <c r="E219" s="123">
        <v>1333</v>
      </c>
      <c r="F219" s="124">
        <f t="shared" si="19"/>
        <v>0.70025510204081631</v>
      </c>
      <c r="G219" s="123">
        <v>2573</v>
      </c>
      <c r="H219" s="124">
        <f t="shared" si="19"/>
        <v>0.93023255813953498</v>
      </c>
      <c r="I219" s="123">
        <v>2637</v>
      </c>
      <c r="J219" s="124">
        <f t="shared" si="19"/>
        <v>2.4873688301593422E-2</v>
      </c>
      <c r="K219" s="123">
        <v>2356</v>
      </c>
      <c r="L219" s="124">
        <f t="shared" si="19"/>
        <v>-0.10656048540007579</v>
      </c>
      <c r="M219" s="123">
        <v>1505</v>
      </c>
      <c r="N219" s="124">
        <v>7.8853046594982157E-2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247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222</v>
      </c>
      <c r="D229" s="121">
        <v>0.53103448275862064</v>
      </c>
      <c r="E229" s="120">
        <v>43</v>
      </c>
      <c r="F229" s="121">
        <f t="shared" ref="F229:L241" si="21">IFERROR(E229/C229-1,"-")</f>
        <v>-0.80630630630630629</v>
      </c>
      <c r="G229" s="120">
        <v>170</v>
      </c>
      <c r="H229" s="121">
        <f t="shared" si="21"/>
        <v>2.9534883720930232</v>
      </c>
      <c r="I229" s="120">
        <v>239</v>
      </c>
      <c r="J229" s="121">
        <f t="shared" si="21"/>
        <v>0.40588235294117636</v>
      </c>
      <c r="K229" s="120">
        <v>277</v>
      </c>
      <c r="L229" s="121">
        <f t="shared" si="21"/>
        <v>0.15899581589958167</v>
      </c>
      <c r="M229" s="120">
        <v>323</v>
      </c>
      <c r="N229" s="121">
        <f t="shared" ref="N229:N235" si="22">IFERROR(M229/K229-1,"-")</f>
        <v>0.1660649819494584</v>
      </c>
    </row>
    <row r="230" spans="2:15" x14ac:dyDescent="0.25">
      <c r="B230" s="119" t="s">
        <v>75</v>
      </c>
      <c r="C230" s="120">
        <v>148</v>
      </c>
      <c r="D230" s="121">
        <v>7.2463768115942129E-2</v>
      </c>
      <c r="E230" s="120">
        <v>37</v>
      </c>
      <c r="F230" s="121">
        <f t="shared" si="21"/>
        <v>-0.75</v>
      </c>
      <c r="G230" s="120">
        <v>179</v>
      </c>
      <c r="H230" s="121">
        <f t="shared" si="21"/>
        <v>3.8378378378378377</v>
      </c>
      <c r="I230" s="120">
        <v>200</v>
      </c>
      <c r="J230" s="121">
        <f t="shared" si="21"/>
        <v>0.11731843575418988</v>
      </c>
      <c r="K230" s="120">
        <v>198</v>
      </c>
      <c r="L230" s="121">
        <f t="shared" si="21"/>
        <v>-1.0000000000000009E-2</v>
      </c>
      <c r="M230" s="120">
        <v>222</v>
      </c>
      <c r="N230" s="121">
        <f t="shared" si="22"/>
        <v>0.1212121212121211</v>
      </c>
    </row>
    <row r="231" spans="2:15" x14ac:dyDescent="0.25">
      <c r="B231" s="119" t="s">
        <v>77</v>
      </c>
      <c r="C231" s="120">
        <v>85</v>
      </c>
      <c r="D231" s="121">
        <v>-0.38405797101449279</v>
      </c>
      <c r="E231" s="120">
        <v>32</v>
      </c>
      <c r="F231" s="121">
        <f t="shared" si="21"/>
        <v>-0.62352941176470589</v>
      </c>
      <c r="G231" s="120">
        <v>197</v>
      </c>
      <c r="H231" s="121">
        <f t="shared" si="21"/>
        <v>5.15625</v>
      </c>
      <c r="I231" s="120">
        <v>206</v>
      </c>
      <c r="J231" s="121">
        <f t="shared" si="21"/>
        <v>4.5685279187817285E-2</v>
      </c>
      <c r="K231" s="120">
        <v>181</v>
      </c>
      <c r="L231" s="121">
        <f t="shared" si="21"/>
        <v>-0.12135922330097082</v>
      </c>
      <c r="M231" s="120">
        <v>183</v>
      </c>
      <c r="N231" s="121">
        <f t="shared" si="22"/>
        <v>1.1049723756906049E-2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31</v>
      </c>
      <c r="F232" s="121" t="str">
        <f t="shared" si="21"/>
        <v>-</v>
      </c>
      <c r="G232" s="120">
        <v>118</v>
      </c>
      <c r="H232" s="121">
        <f t="shared" si="21"/>
        <v>2.806451612903226</v>
      </c>
      <c r="I232" s="120">
        <v>119</v>
      </c>
      <c r="J232" s="121">
        <f t="shared" si="21"/>
        <v>8.4745762711864181E-3</v>
      </c>
      <c r="K232" s="120">
        <v>107</v>
      </c>
      <c r="L232" s="121">
        <f t="shared" si="21"/>
        <v>-0.10084033613445376</v>
      </c>
      <c r="M232" s="120">
        <v>135</v>
      </c>
      <c r="N232" s="121">
        <f t="shared" si="22"/>
        <v>0.26168224299065423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99</v>
      </c>
      <c r="F233" s="121" t="str">
        <f t="shared" si="21"/>
        <v>-</v>
      </c>
      <c r="G233" s="120">
        <v>117</v>
      </c>
      <c r="H233" s="121">
        <f t="shared" si="21"/>
        <v>0.18181818181818188</v>
      </c>
      <c r="I233" s="120">
        <v>90</v>
      </c>
      <c r="J233" s="121">
        <f t="shared" si="21"/>
        <v>-0.23076923076923073</v>
      </c>
      <c r="K233" s="120">
        <v>133</v>
      </c>
      <c r="L233" s="121">
        <f t="shared" si="21"/>
        <v>0.47777777777777786</v>
      </c>
      <c r="M233" s="120">
        <v>153</v>
      </c>
      <c r="N233" s="121">
        <f t="shared" si="22"/>
        <v>0.15037593984962405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63</v>
      </c>
      <c r="F234" s="121" t="str">
        <f t="shared" si="21"/>
        <v>-</v>
      </c>
      <c r="G234" s="120">
        <v>96</v>
      </c>
      <c r="H234" s="121">
        <f t="shared" si="21"/>
        <v>0.52380952380952372</v>
      </c>
      <c r="I234" s="120">
        <v>86</v>
      </c>
      <c r="J234" s="121">
        <f t="shared" si="21"/>
        <v>-0.10416666666666663</v>
      </c>
      <c r="K234" s="120">
        <v>117</v>
      </c>
      <c r="L234" s="121">
        <f t="shared" si="21"/>
        <v>0.36046511627906974</v>
      </c>
      <c r="M234" s="120">
        <v>111</v>
      </c>
      <c r="N234" s="121">
        <f t="shared" si="22"/>
        <v>-5.1282051282051322E-2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83</v>
      </c>
      <c r="F235" s="121" t="str">
        <f t="shared" si="21"/>
        <v>-</v>
      </c>
      <c r="G235" s="120">
        <v>109</v>
      </c>
      <c r="H235" s="121">
        <f t="shared" si="21"/>
        <v>0.31325301204819267</v>
      </c>
      <c r="I235" s="120">
        <v>135</v>
      </c>
      <c r="J235" s="121">
        <f t="shared" si="21"/>
        <v>0.23853211009174302</v>
      </c>
      <c r="K235" s="120">
        <v>123</v>
      </c>
      <c r="L235" s="121">
        <f t="shared" si="21"/>
        <v>-8.8888888888888906E-2</v>
      </c>
      <c r="M235" s="120">
        <v>186</v>
      </c>
      <c r="N235" s="121">
        <f t="shared" si="22"/>
        <v>0.51219512195121952</v>
      </c>
    </row>
    <row r="236" spans="2:15" x14ac:dyDescent="0.25">
      <c r="B236" s="119" t="s">
        <v>87</v>
      </c>
      <c r="C236" s="120">
        <v>49</v>
      </c>
      <c r="D236" s="121">
        <v>-0.38749999999999996</v>
      </c>
      <c r="E236" s="120">
        <v>103</v>
      </c>
      <c r="F236" s="121">
        <f t="shared" si="21"/>
        <v>1.1020408163265305</v>
      </c>
      <c r="G236" s="120">
        <v>180</v>
      </c>
      <c r="H236" s="121">
        <f t="shared" si="21"/>
        <v>0.74757281553398047</v>
      </c>
      <c r="I236" s="120">
        <v>119</v>
      </c>
      <c r="J236" s="121">
        <f t="shared" si="21"/>
        <v>-0.33888888888888891</v>
      </c>
      <c r="K236" s="120">
        <v>112</v>
      </c>
      <c r="L236" s="121">
        <f t="shared" si="21"/>
        <v>-5.8823529411764719E-2</v>
      </c>
      <c r="M236" s="120"/>
      <c r="N236" s="121"/>
    </row>
    <row r="237" spans="2:15" x14ac:dyDescent="0.25">
      <c r="B237" s="119" t="s">
        <v>89</v>
      </c>
      <c r="C237" s="120">
        <v>74</v>
      </c>
      <c r="D237" s="121">
        <v>-0.30841121495327106</v>
      </c>
      <c r="E237" s="120">
        <v>87</v>
      </c>
      <c r="F237" s="121">
        <f t="shared" si="21"/>
        <v>0.17567567567567566</v>
      </c>
      <c r="G237" s="120">
        <v>97</v>
      </c>
      <c r="H237" s="121">
        <f t="shared" si="21"/>
        <v>0.11494252873563227</v>
      </c>
      <c r="I237" s="120">
        <v>102</v>
      </c>
      <c r="J237" s="121">
        <f t="shared" si="21"/>
        <v>5.1546391752577359E-2</v>
      </c>
      <c r="K237" s="120">
        <v>143</v>
      </c>
      <c r="L237" s="121">
        <f t="shared" si="21"/>
        <v>0.40196078431372539</v>
      </c>
      <c r="M237" s="120"/>
      <c r="N237" s="121"/>
    </row>
    <row r="238" spans="2:15" x14ac:dyDescent="0.25">
      <c r="B238" s="119" t="s">
        <v>91</v>
      </c>
      <c r="C238" s="120">
        <v>47</v>
      </c>
      <c r="D238" s="121">
        <v>-0.53465346534653468</v>
      </c>
      <c r="E238" s="120">
        <v>177</v>
      </c>
      <c r="F238" s="121">
        <f t="shared" si="21"/>
        <v>2.7659574468085109</v>
      </c>
      <c r="G238" s="120">
        <v>110</v>
      </c>
      <c r="H238" s="121">
        <f t="shared" si="21"/>
        <v>-0.37853107344632764</v>
      </c>
      <c r="I238" s="120">
        <v>137</v>
      </c>
      <c r="J238" s="121">
        <f t="shared" si="21"/>
        <v>0.24545454545454537</v>
      </c>
      <c r="K238" s="120">
        <v>155</v>
      </c>
      <c r="L238" s="121">
        <f t="shared" si="21"/>
        <v>0.13138686131386867</v>
      </c>
      <c r="M238" s="120"/>
      <c r="N238" s="121"/>
    </row>
    <row r="239" spans="2:15" x14ac:dyDescent="0.25">
      <c r="B239" s="119" t="s">
        <v>93</v>
      </c>
      <c r="C239" s="120">
        <v>57</v>
      </c>
      <c r="D239" s="121">
        <v>-0.68852459016393441</v>
      </c>
      <c r="E239" s="120">
        <v>403</v>
      </c>
      <c r="F239" s="121">
        <f t="shared" si="21"/>
        <v>6.0701754385964914</v>
      </c>
      <c r="G239" s="120">
        <v>182</v>
      </c>
      <c r="H239" s="121">
        <f t="shared" si="21"/>
        <v>-0.54838709677419351</v>
      </c>
      <c r="I239" s="120">
        <v>273</v>
      </c>
      <c r="J239" s="121">
        <f t="shared" si="21"/>
        <v>0.5</v>
      </c>
      <c r="K239" s="120">
        <v>235</v>
      </c>
      <c r="L239" s="121">
        <f t="shared" si="21"/>
        <v>-0.13919413919413914</v>
      </c>
      <c r="M239" s="120"/>
      <c r="N239" s="121"/>
    </row>
    <row r="240" spans="2:15" x14ac:dyDescent="0.25">
      <c r="B240" s="119" t="s">
        <v>95</v>
      </c>
      <c r="C240" s="120">
        <v>74</v>
      </c>
      <c r="D240" s="121">
        <v>-0.55151515151515151</v>
      </c>
      <c r="E240" s="120">
        <v>199</v>
      </c>
      <c r="F240" s="121">
        <f t="shared" si="21"/>
        <v>1.689189189189189</v>
      </c>
      <c r="G240" s="120">
        <v>281</v>
      </c>
      <c r="H240" s="121">
        <f t="shared" si="21"/>
        <v>0.4120603015075377</v>
      </c>
      <c r="I240" s="120">
        <v>228</v>
      </c>
      <c r="J240" s="121">
        <f t="shared" si="21"/>
        <v>-0.18861209964412806</v>
      </c>
      <c r="K240" s="120">
        <v>310</v>
      </c>
      <c r="L240" s="121">
        <f t="shared" si="21"/>
        <v>0.35964912280701755</v>
      </c>
      <c r="M240" s="120"/>
      <c r="N240" s="121"/>
    </row>
    <row r="241" spans="2:15" ht="15.75" x14ac:dyDescent="0.25">
      <c r="B241" s="122" t="s">
        <v>32</v>
      </c>
      <c r="C241" s="123">
        <v>812</v>
      </c>
      <c r="D241" s="124">
        <v>-0.45283018867924529</v>
      </c>
      <c r="E241" s="123">
        <v>1357</v>
      </c>
      <c r="F241" s="124">
        <f t="shared" si="21"/>
        <v>0.67118226600985231</v>
      </c>
      <c r="G241" s="123">
        <v>1836</v>
      </c>
      <c r="H241" s="124">
        <f t="shared" si="21"/>
        <v>0.35298452468680908</v>
      </c>
      <c r="I241" s="123">
        <v>1934</v>
      </c>
      <c r="J241" s="124">
        <f t="shared" si="21"/>
        <v>5.3376906318082895E-2</v>
      </c>
      <c r="K241" s="123">
        <v>2091</v>
      </c>
      <c r="L241" s="124">
        <f t="shared" si="21"/>
        <v>8.1178903826266913E-2</v>
      </c>
      <c r="M241" s="123">
        <v>1313</v>
      </c>
      <c r="N241" s="124">
        <v>0.15580985915492951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249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301</v>
      </c>
      <c r="D251" s="121">
        <v>4.8780487804878092E-2</v>
      </c>
      <c r="E251" s="120">
        <v>2</v>
      </c>
      <c r="F251" s="121">
        <f t="shared" ref="F251:L263" si="23">IFERROR(E251/C251-1,"-")</f>
        <v>-0.99335548172757471</v>
      </c>
      <c r="G251" s="120">
        <v>168</v>
      </c>
      <c r="H251" s="121">
        <f t="shared" si="23"/>
        <v>83</v>
      </c>
      <c r="I251" s="120">
        <v>190</v>
      </c>
      <c r="J251" s="121">
        <f t="shared" si="23"/>
        <v>0.13095238095238093</v>
      </c>
      <c r="K251" s="120">
        <v>268</v>
      </c>
      <c r="L251" s="121">
        <f t="shared" si="23"/>
        <v>0.41052631578947363</v>
      </c>
      <c r="M251" s="120">
        <v>203</v>
      </c>
      <c r="N251" s="121">
        <f t="shared" ref="N251:N257" si="24">IFERROR(M251/K251-1,"-")</f>
        <v>-0.2425373134328358</v>
      </c>
    </row>
    <row r="252" spans="2:15" x14ac:dyDescent="0.25">
      <c r="B252" s="119" t="s">
        <v>75</v>
      </c>
      <c r="C252" s="120">
        <v>214</v>
      </c>
      <c r="D252" s="121">
        <v>4.3902439024390283E-2</v>
      </c>
      <c r="E252" s="120">
        <v>2</v>
      </c>
      <c r="F252" s="121">
        <f t="shared" si="23"/>
        <v>-0.99065420560747663</v>
      </c>
      <c r="G252" s="120">
        <v>110</v>
      </c>
      <c r="H252" s="121">
        <f t="shared" si="23"/>
        <v>54</v>
      </c>
      <c r="I252" s="120">
        <v>153</v>
      </c>
      <c r="J252" s="121">
        <f t="shared" si="23"/>
        <v>0.39090909090909087</v>
      </c>
      <c r="K252" s="120">
        <v>235</v>
      </c>
      <c r="L252" s="121">
        <f t="shared" si="23"/>
        <v>0.53594771241830075</v>
      </c>
      <c r="M252" s="120">
        <v>199</v>
      </c>
      <c r="N252" s="121">
        <f t="shared" si="24"/>
        <v>-0.15319148936170213</v>
      </c>
    </row>
    <row r="253" spans="2:15" x14ac:dyDescent="0.25">
      <c r="B253" s="119" t="s">
        <v>77</v>
      </c>
      <c r="C253" s="120">
        <v>115</v>
      </c>
      <c r="D253" s="121">
        <v>-0.62662337662337664</v>
      </c>
      <c r="E253" s="120">
        <v>4</v>
      </c>
      <c r="F253" s="121">
        <f t="shared" si="23"/>
        <v>-0.9652173913043478</v>
      </c>
      <c r="G253" s="120">
        <v>124</v>
      </c>
      <c r="H253" s="121">
        <f t="shared" si="23"/>
        <v>30</v>
      </c>
      <c r="I253" s="120">
        <v>264</v>
      </c>
      <c r="J253" s="121">
        <f t="shared" si="23"/>
        <v>1.129032258064516</v>
      </c>
      <c r="K253" s="120">
        <v>198</v>
      </c>
      <c r="L253" s="121">
        <f t="shared" si="23"/>
        <v>-0.25</v>
      </c>
      <c r="M253" s="120">
        <v>146</v>
      </c>
      <c r="N253" s="121">
        <f t="shared" si="24"/>
        <v>-0.26262626262626265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9</v>
      </c>
      <c r="F254" s="121" t="str">
        <f t="shared" si="23"/>
        <v>-</v>
      </c>
      <c r="G254" s="120">
        <v>101</v>
      </c>
      <c r="H254" s="121">
        <f t="shared" si="23"/>
        <v>10.222222222222221</v>
      </c>
      <c r="I254" s="120">
        <v>121</v>
      </c>
      <c r="J254" s="121">
        <f t="shared" si="23"/>
        <v>0.19801980198019797</v>
      </c>
      <c r="K254" s="120">
        <v>105</v>
      </c>
      <c r="L254" s="121">
        <f t="shared" si="23"/>
        <v>-0.13223140495867769</v>
      </c>
      <c r="M254" s="120">
        <v>82</v>
      </c>
      <c r="N254" s="121">
        <f t="shared" si="24"/>
        <v>-0.21904761904761905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14</v>
      </c>
      <c r="F255" s="121" t="str">
        <f t="shared" si="23"/>
        <v>-</v>
      </c>
      <c r="G255" s="120">
        <v>33</v>
      </c>
      <c r="H255" s="121">
        <f t="shared" si="23"/>
        <v>1.3571428571428572</v>
      </c>
      <c r="I255" s="120">
        <v>21</v>
      </c>
      <c r="J255" s="121">
        <f t="shared" si="23"/>
        <v>-0.36363636363636365</v>
      </c>
      <c r="K255" s="120">
        <v>13</v>
      </c>
      <c r="L255" s="121">
        <f t="shared" si="23"/>
        <v>-0.38095238095238093</v>
      </c>
      <c r="M255" s="120">
        <v>12</v>
      </c>
      <c r="N255" s="121">
        <f t="shared" si="24"/>
        <v>-7.6923076923076872E-2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3</v>
      </c>
      <c r="F256" s="121" t="str">
        <f t="shared" si="23"/>
        <v>-</v>
      </c>
      <c r="G256" s="120">
        <v>36</v>
      </c>
      <c r="H256" s="121">
        <f t="shared" si="23"/>
        <v>11</v>
      </c>
      <c r="I256" s="120">
        <v>26</v>
      </c>
      <c r="J256" s="121">
        <f t="shared" si="23"/>
        <v>-0.27777777777777779</v>
      </c>
      <c r="K256" s="120">
        <v>39</v>
      </c>
      <c r="L256" s="121">
        <f t="shared" si="23"/>
        <v>0.5</v>
      </c>
      <c r="M256" s="120">
        <v>27</v>
      </c>
      <c r="N256" s="121">
        <f t="shared" si="24"/>
        <v>-0.30769230769230771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27</v>
      </c>
      <c r="F257" s="121" t="str">
        <f t="shared" si="23"/>
        <v>-</v>
      </c>
      <c r="G257" s="120">
        <v>30</v>
      </c>
      <c r="H257" s="121">
        <f t="shared" si="23"/>
        <v>0.11111111111111116</v>
      </c>
      <c r="I257" s="120">
        <v>25</v>
      </c>
      <c r="J257" s="121">
        <f t="shared" si="23"/>
        <v>-0.16666666666666663</v>
      </c>
      <c r="K257" s="120">
        <v>46</v>
      </c>
      <c r="L257" s="121">
        <f t="shared" si="23"/>
        <v>0.84000000000000008</v>
      </c>
      <c r="M257" s="120">
        <v>38</v>
      </c>
      <c r="N257" s="121">
        <f t="shared" si="24"/>
        <v>-0.17391304347826086</v>
      </c>
    </row>
    <row r="258" spans="2:15" x14ac:dyDescent="0.25">
      <c r="B258" s="119" t="s">
        <v>87</v>
      </c>
      <c r="C258" s="120">
        <v>7</v>
      </c>
      <c r="D258" s="121">
        <v>-0.80555555555555558</v>
      </c>
      <c r="E258" s="120">
        <v>20</v>
      </c>
      <c r="F258" s="121">
        <f t="shared" si="23"/>
        <v>1.8571428571428572</v>
      </c>
      <c r="G258" s="120">
        <v>21</v>
      </c>
      <c r="H258" s="121">
        <f t="shared" si="23"/>
        <v>5.0000000000000044E-2</v>
      </c>
      <c r="I258" s="120">
        <v>33</v>
      </c>
      <c r="J258" s="121">
        <f t="shared" si="23"/>
        <v>0.5714285714285714</v>
      </c>
      <c r="K258" s="120">
        <v>18</v>
      </c>
      <c r="L258" s="121">
        <f t="shared" si="23"/>
        <v>-0.45454545454545459</v>
      </c>
      <c r="M258" s="120"/>
      <c r="N258" s="121"/>
    </row>
    <row r="259" spans="2:15" x14ac:dyDescent="0.25">
      <c r="B259" s="119" t="s">
        <v>89</v>
      </c>
      <c r="C259" s="120">
        <v>0</v>
      </c>
      <c r="D259" s="121">
        <v>-1</v>
      </c>
      <c r="E259" s="120">
        <v>17</v>
      </c>
      <c r="F259" s="121" t="str">
        <f t="shared" si="23"/>
        <v>-</v>
      </c>
      <c r="G259" s="120">
        <v>32</v>
      </c>
      <c r="H259" s="121">
        <f t="shared" si="23"/>
        <v>0.88235294117647056</v>
      </c>
      <c r="I259" s="120">
        <v>28</v>
      </c>
      <c r="J259" s="121">
        <f t="shared" si="23"/>
        <v>-0.125</v>
      </c>
      <c r="K259" s="120">
        <v>24</v>
      </c>
      <c r="L259" s="121">
        <f t="shared" si="23"/>
        <v>-0.1428571428571429</v>
      </c>
      <c r="M259" s="120"/>
      <c r="N259" s="121"/>
    </row>
    <row r="260" spans="2:15" x14ac:dyDescent="0.25">
      <c r="B260" s="119" t="s">
        <v>91</v>
      </c>
      <c r="C260" s="120">
        <v>15</v>
      </c>
      <c r="D260" s="121">
        <v>-0.85</v>
      </c>
      <c r="E260" s="120">
        <v>109</v>
      </c>
      <c r="F260" s="121">
        <f t="shared" si="23"/>
        <v>6.2666666666666666</v>
      </c>
      <c r="G260" s="120">
        <v>130</v>
      </c>
      <c r="H260" s="121">
        <f t="shared" si="23"/>
        <v>0.19266055045871555</v>
      </c>
      <c r="I260" s="120">
        <v>115</v>
      </c>
      <c r="J260" s="121">
        <f t="shared" si="23"/>
        <v>-0.11538461538461542</v>
      </c>
      <c r="K260" s="120">
        <v>112</v>
      </c>
      <c r="L260" s="121">
        <f t="shared" si="23"/>
        <v>-2.6086956521739091E-2</v>
      </c>
      <c r="M260" s="120"/>
      <c r="N260" s="121"/>
    </row>
    <row r="261" spans="2:15" x14ac:dyDescent="0.25">
      <c r="B261" s="119" t="s">
        <v>93</v>
      </c>
      <c r="C261" s="120">
        <v>11</v>
      </c>
      <c r="D261" s="121">
        <v>-0.93922651933701662</v>
      </c>
      <c r="E261" s="120">
        <v>167</v>
      </c>
      <c r="F261" s="121">
        <f t="shared" si="23"/>
        <v>14.181818181818182</v>
      </c>
      <c r="G261" s="120">
        <v>126</v>
      </c>
      <c r="H261" s="121">
        <f t="shared" si="23"/>
        <v>-0.24550898203592819</v>
      </c>
      <c r="I261" s="120">
        <v>177</v>
      </c>
      <c r="J261" s="121">
        <f t="shared" si="23"/>
        <v>0.40476190476190466</v>
      </c>
      <c r="K261" s="120">
        <v>118</v>
      </c>
      <c r="L261" s="121">
        <f t="shared" si="23"/>
        <v>-0.33333333333333337</v>
      </c>
      <c r="M261" s="120"/>
      <c r="N261" s="121"/>
    </row>
    <row r="262" spans="2:15" x14ac:dyDescent="0.25">
      <c r="B262" s="119" t="s">
        <v>95</v>
      </c>
      <c r="C262" s="120">
        <v>8</v>
      </c>
      <c r="D262" s="121">
        <v>-0.96116504854368934</v>
      </c>
      <c r="E262" s="120">
        <v>181</v>
      </c>
      <c r="F262" s="121">
        <f t="shared" si="23"/>
        <v>21.625</v>
      </c>
      <c r="G262" s="120">
        <v>164</v>
      </c>
      <c r="H262" s="121">
        <f t="shared" si="23"/>
        <v>-9.392265193370164E-2</v>
      </c>
      <c r="I262" s="120">
        <v>188</v>
      </c>
      <c r="J262" s="121">
        <f t="shared" si="23"/>
        <v>0.14634146341463405</v>
      </c>
      <c r="K262" s="120">
        <v>158</v>
      </c>
      <c r="L262" s="121">
        <f t="shared" si="23"/>
        <v>-0.15957446808510634</v>
      </c>
      <c r="M262" s="120"/>
      <c r="N262" s="121"/>
    </row>
    <row r="263" spans="2:15" ht="15.75" x14ac:dyDescent="0.25">
      <c r="B263" s="122" t="s">
        <v>32</v>
      </c>
      <c r="C263" s="123">
        <v>678</v>
      </c>
      <c r="D263" s="124">
        <v>-0.58225508317929764</v>
      </c>
      <c r="E263" s="123">
        <v>555</v>
      </c>
      <c r="F263" s="124">
        <f t="shared" si="23"/>
        <v>-0.18141592920353977</v>
      </c>
      <c r="G263" s="123">
        <v>1075</v>
      </c>
      <c r="H263" s="124">
        <f t="shared" si="23"/>
        <v>0.93693693693693691</v>
      </c>
      <c r="I263" s="123">
        <v>1341</v>
      </c>
      <c r="J263" s="124">
        <f t="shared" si="23"/>
        <v>0.24744186046511629</v>
      </c>
      <c r="K263" s="123">
        <v>1334</v>
      </c>
      <c r="L263" s="124">
        <f t="shared" si="23"/>
        <v>-5.2199850857569396E-3</v>
      </c>
      <c r="M263" s="123">
        <v>707</v>
      </c>
      <c r="N263" s="124">
        <v>-0.21792035398230092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250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386</v>
      </c>
      <c r="D273" s="121">
        <v>-0.11059907834101379</v>
      </c>
      <c r="E273" s="120">
        <v>20</v>
      </c>
      <c r="F273" s="121">
        <f t="shared" ref="F273:L285" si="25">IFERROR(E273/C273-1,"-")</f>
        <v>-0.94818652849740936</v>
      </c>
      <c r="G273" s="120">
        <v>275</v>
      </c>
      <c r="H273" s="121">
        <f t="shared" si="25"/>
        <v>12.75</v>
      </c>
      <c r="I273" s="120">
        <v>453</v>
      </c>
      <c r="J273" s="121">
        <f t="shared" si="25"/>
        <v>0.64727272727272722</v>
      </c>
      <c r="K273" s="120">
        <v>381</v>
      </c>
      <c r="L273" s="121">
        <f t="shared" si="25"/>
        <v>-0.15894039735099341</v>
      </c>
      <c r="M273" s="120">
        <v>448</v>
      </c>
      <c r="N273" s="121">
        <f t="shared" ref="N273:N279" si="26">IFERROR(M273/K273-1,"-")</f>
        <v>0.1758530183727034</v>
      </c>
    </row>
    <row r="274" spans="2:14" x14ac:dyDescent="0.25">
      <c r="B274" s="119" t="s">
        <v>75</v>
      </c>
      <c r="C274" s="120">
        <v>408</v>
      </c>
      <c r="D274" s="121">
        <v>9.0909090909090828E-2</v>
      </c>
      <c r="E274" s="120">
        <v>10</v>
      </c>
      <c r="F274" s="121">
        <f t="shared" si="25"/>
        <v>-0.97549019607843135</v>
      </c>
      <c r="G274" s="120">
        <v>245</v>
      </c>
      <c r="H274" s="121">
        <f t="shared" si="25"/>
        <v>23.5</v>
      </c>
      <c r="I274" s="120">
        <v>313</v>
      </c>
      <c r="J274" s="121">
        <f t="shared" si="25"/>
        <v>0.27755102040816326</v>
      </c>
      <c r="K274" s="120">
        <v>336</v>
      </c>
      <c r="L274" s="121">
        <f t="shared" si="25"/>
        <v>7.348242811501593E-2</v>
      </c>
      <c r="M274" s="120">
        <v>370</v>
      </c>
      <c r="N274" s="121">
        <f t="shared" si="26"/>
        <v>0.10119047619047628</v>
      </c>
    </row>
    <row r="275" spans="2:14" x14ac:dyDescent="0.25">
      <c r="B275" s="119" t="s">
        <v>77</v>
      </c>
      <c r="C275" s="120">
        <v>176</v>
      </c>
      <c r="D275" s="121">
        <v>-0.60270880361173818</v>
      </c>
      <c r="E275" s="120">
        <v>24</v>
      </c>
      <c r="F275" s="121">
        <f t="shared" si="25"/>
        <v>-0.86363636363636365</v>
      </c>
      <c r="G275" s="120">
        <v>204</v>
      </c>
      <c r="H275" s="121">
        <f t="shared" si="25"/>
        <v>7.5</v>
      </c>
      <c r="I275" s="120">
        <v>321</v>
      </c>
      <c r="J275" s="121">
        <f t="shared" si="25"/>
        <v>0.57352941176470584</v>
      </c>
      <c r="K275" s="120">
        <v>324</v>
      </c>
      <c r="L275" s="121">
        <f t="shared" si="25"/>
        <v>9.3457943925232545E-3</v>
      </c>
      <c r="M275" s="120">
        <v>322</v>
      </c>
      <c r="N275" s="121">
        <f t="shared" si="26"/>
        <v>-6.1728395061728669E-3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35</v>
      </c>
      <c r="F276" s="121" t="str">
        <f t="shared" si="25"/>
        <v>-</v>
      </c>
      <c r="G276" s="120">
        <v>203</v>
      </c>
      <c r="H276" s="121">
        <f t="shared" si="25"/>
        <v>4.8</v>
      </c>
      <c r="I276" s="120">
        <v>279</v>
      </c>
      <c r="J276" s="121">
        <f t="shared" si="25"/>
        <v>0.37438423645320196</v>
      </c>
      <c r="K276" s="120">
        <v>205</v>
      </c>
      <c r="L276" s="121">
        <f t="shared" si="25"/>
        <v>-0.26523297491039421</v>
      </c>
      <c r="M276" s="120">
        <v>156</v>
      </c>
      <c r="N276" s="121">
        <f t="shared" si="26"/>
        <v>-0.23902439024390243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25</v>
      </c>
      <c r="F277" s="121" t="str">
        <f t="shared" si="25"/>
        <v>-</v>
      </c>
      <c r="G277" s="120">
        <v>52</v>
      </c>
      <c r="H277" s="121">
        <f t="shared" si="25"/>
        <v>1.08</v>
      </c>
      <c r="I277" s="120">
        <v>55</v>
      </c>
      <c r="J277" s="121">
        <f t="shared" si="25"/>
        <v>5.7692307692307709E-2</v>
      </c>
      <c r="K277" s="120">
        <v>46</v>
      </c>
      <c r="L277" s="121">
        <f t="shared" si="25"/>
        <v>-0.16363636363636369</v>
      </c>
      <c r="M277" s="120">
        <v>45</v>
      </c>
      <c r="N277" s="121">
        <f t="shared" si="26"/>
        <v>-2.1739130434782594E-2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27</v>
      </c>
      <c r="F278" s="121" t="str">
        <f t="shared" si="25"/>
        <v>-</v>
      </c>
      <c r="G278" s="120">
        <v>51</v>
      </c>
      <c r="H278" s="121">
        <f t="shared" si="25"/>
        <v>0.88888888888888884</v>
      </c>
      <c r="I278" s="120">
        <v>33</v>
      </c>
      <c r="J278" s="121">
        <f t="shared" si="25"/>
        <v>-0.3529411764705882</v>
      </c>
      <c r="K278" s="120">
        <v>26</v>
      </c>
      <c r="L278" s="121">
        <f t="shared" si="25"/>
        <v>-0.21212121212121215</v>
      </c>
      <c r="M278" s="120">
        <v>23</v>
      </c>
      <c r="N278" s="121">
        <f t="shared" si="26"/>
        <v>-0.11538461538461542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25</v>
      </c>
      <c r="F279" s="121" t="str">
        <f t="shared" si="25"/>
        <v>-</v>
      </c>
      <c r="G279" s="120">
        <v>26</v>
      </c>
      <c r="H279" s="121">
        <f t="shared" si="25"/>
        <v>4.0000000000000036E-2</v>
      </c>
      <c r="I279" s="120">
        <v>39</v>
      </c>
      <c r="J279" s="121">
        <f t="shared" si="25"/>
        <v>0.5</v>
      </c>
      <c r="K279" s="120">
        <v>47</v>
      </c>
      <c r="L279" s="121">
        <f t="shared" si="25"/>
        <v>0.20512820512820507</v>
      </c>
      <c r="M279" s="120">
        <v>54</v>
      </c>
      <c r="N279" s="121">
        <f t="shared" si="26"/>
        <v>0.14893617021276606</v>
      </c>
    </row>
    <row r="280" spans="2:14" x14ac:dyDescent="0.25">
      <c r="B280" s="119" t="s">
        <v>87</v>
      </c>
      <c r="C280" s="120">
        <v>15</v>
      </c>
      <c r="D280" s="121">
        <v>-0.55882352941176472</v>
      </c>
      <c r="E280" s="120">
        <v>28</v>
      </c>
      <c r="F280" s="121">
        <f t="shared" si="25"/>
        <v>0.8666666666666667</v>
      </c>
      <c r="G280" s="120">
        <v>15</v>
      </c>
      <c r="H280" s="121">
        <f t="shared" si="25"/>
        <v>-0.4642857142857143</v>
      </c>
      <c r="I280" s="120">
        <v>34</v>
      </c>
      <c r="J280" s="121">
        <f t="shared" si="25"/>
        <v>1.2666666666666666</v>
      </c>
      <c r="K280" s="120">
        <v>38</v>
      </c>
      <c r="L280" s="121">
        <f t="shared" si="25"/>
        <v>0.11764705882352944</v>
      </c>
      <c r="M280" s="120"/>
      <c r="N280" s="121"/>
    </row>
    <row r="281" spans="2:14" x14ac:dyDescent="0.25">
      <c r="B281" s="119" t="s">
        <v>89</v>
      </c>
      <c r="C281" s="120">
        <v>25</v>
      </c>
      <c r="D281" s="121">
        <v>-0.34210526315789469</v>
      </c>
      <c r="E281" s="120">
        <v>33</v>
      </c>
      <c r="F281" s="121">
        <f t="shared" si="25"/>
        <v>0.32000000000000006</v>
      </c>
      <c r="G281" s="120">
        <v>34</v>
      </c>
      <c r="H281" s="121">
        <f t="shared" si="25"/>
        <v>3.0303030303030276E-2</v>
      </c>
      <c r="I281" s="120">
        <v>37</v>
      </c>
      <c r="J281" s="121">
        <f t="shared" si="25"/>
        <v>8.8235294117646967E-2</v>
      </c>
      <c r="K281" s="120">
        <v>24</v>
      </c>
      <c r="L281" s="121">
        <f t="shared" si="25"/>
        <v>-0.35135135135135132</v>
      </c>
      <c r="M281" s="120"/>
      <c r="N281" s="121"/>
    </row>
    <row r="282" spans="2:14" x14ac:dyDescent="0.25">
      <c r="B282" s="119" t="s">
        <v>91</v>
      </c>
      <c r="C282" s="120">
        <v>20</v>
      </c>
      <c r="D282" s="121">
        <v>-0.92156862745098045</v>
      </c>
      <c r="E282" s="120">
        <v>131</v>
      </c>
      <c r="F282" s="121">
        <f t="shared" si="25"/>
        <v>5.55</v>
      </c>
      <c r="G282" s="120">
        <v>161</v>
      </c>
      <c r="H282" s="121">
        <f t="shared" si="25"/>
        <v>0.2290076335877862</v>
      </c>
      <c r="I282" s="120">
        <v>242</v>
      </c>
      <c r="J282" s="121">
        <f t="shared" si="25"/>
        <v>0.50310559006211175</v>
      </c>
      <c r="K282" s="120">
        <v>228</v>
      </c>
      <c r="L282" s="121">
        <f t="shared" si="25"/>
        <v>-5.7851239669421517E-2</v>
      </c>
      <c r="M282" s="120"/>
      <c r="N282" s="121"/>
    </row>
    <row r="283" spans="2:14" x14ac:dyDescent="0.25">
      <c r="B283" s="119" t="s">
        <v>93</v>
      </c>
      <c r="C283" s="120">
        <v>27</v>
      </c>
      <c r="D283" s="121">
        <v>-0.92329545454545459</v>
      </c>
      <c r="E283" s="120">
        <v>237</v>
      </c>
      <c r="F283" s="121">
        <f t="shared" si="25"/>
        <v>7.7777777777777786</v>
      </c>
      <c r="G283" s="120">
        <v>262</v>
      </c>
      <c r="H283" s="121">
        <f t="shared" si="25"/>
        <v>0.10548523206751059</v>
      </c>
      <c r="I283" s="120">
        <v>292</v>
      </c>
      <c r="J283" s="121">
        <f t="shared" si="25"/>
        <v>0.11450381679389321</v>
      </c>
      <c r="K283" s="120">
        <v>371</v>
      </c>
      <c r="L283" s="121">
        <f t="shared" si="25"/>
        <v>0.27054794520547953</v>
      </c>
      <c r="M283" s="120"/>
      <c r="N283" s="121"/>
    </row>
    <row r="284" spans="2:14" x14ac:dyDescent="0.25">
      <c r="B284" s="119" t="s">
        <v>95</v>
      </c>
      <c r="C284" s="120">
        <v>24</v>
      </c>
      <c r="D284" s="121">
        <v>-0.93782383419689119</v>
      </c>
      <c r="E284" s="120">
        <v>324</v>
      </c>
      <c r="F284" s="121">
        <f t="shared" si="25"/>
        <v>12.5</v>
      </c>
      <c r="G284" s="120">
        <v>357</v>
      </c>
      <c r="H284" s="121">
        <f t="shared" si="25"/>
        <v>0.10185185185185186</v>
      </c>
      <c r="I284" s="120">
        <v>357</v>
      </c>
      <c r="J284" s="121">
        <f t="shared" si="25"/>
        <v>0</v>
      </c>
      <c r="K284" s="120">
        <v>467</v>
      </c>
      <c r="L284" s="121">
        <f t="shared" si="25"/>
        <v>0.3081232492997199</v>
      </c>
      <c r="M284" s="120"/>
      <c r="N284" s="121"/>
    </row>
    <row r="285" spans="2:14" ht="15.75" x14ac:dyDescent="0.25">
      <c r="B285" s="122" t="s">
        <v>32</v>
      </c>
      <c r="C285" s="123">
        <v>1097</v>
      </c>
      <c r="D285" s="124">
        <v>-0.59082431928384938</v>
      </c>
      <c r="E285" s="123">
        <v>919</v>
      </c>
      <c r="F285" s="124">
        <f t="shared" si="25"/>
        <v>-0.16226071103008199</v>
      </c>
      <c r="G285" s="123">
        <v>1885</v>
      </c>
      <c r="H285" s="124">
        <f t="shared" si="25"/>
        <v>1.0511425462459196</v>
      </c>
      <c r="I285" s="123">
        <v>2455</v>
      </c>
      <c r="J285" s="124">
        <f t="shared" si="25"/>
        <v>0.3023872679045092</v>
      </c>
      <c r="K285" s="123">
        <v>2493</v>
      </c>
      <c r="L285" s="124">
        <f t="shared" si="25"/>
        <v>1.5478615071283119E-2</v>
      </c>
      <c r="M285" s="123">
        <v>1418</v>
      </c>
      <c r="N285" s="124">
        <v>3.8827838827838912E-2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24912-E183-4D20-9F16-BC3EBC275842}">
  <sheetPr>
    <tabColor theme="7" tint="0.79998168889431442"/>
  </sheetPr>
  <dimension ref="A4:R23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251</v>
      </c>
      <c r="N8" s="118" t="s">
        <v>71</v>
      </c>
      <c r="O8" s="117" t="s">
        <v>252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20999</v>
      </c>
      <c r="D9" s="120">
        <v>20553</v>
      </c>
      <c r="E9" s="121">
        <f t="shared" ref="E9:E21" si="0">D9/C9-1</f>
        <v>-2.1239106624124982E-2</v>
      </c>
      <c r="F9" s="120">
        <v>20553</v>
      </c>
      <c r="G9" s="121">
        <f>F9/D9-1</f>
        <v>0</v>
      </c>
      <c r="H9" s="120">
        <v>4767</v>
      </c>
      <c r="I9" s="121">
        <f>IFERROR(H9/F9-1,"-")</f>
        <v>-0.76806305648810391</v>
      </c>
      <c r="J9" s="120">
        <v>14146</v>
      </c>
      <c r="K9" s="121">
        <f>IFERROR(J9/H9-1,"-")</f>
        <v>1.9674847912733373</v>
      </c>
      <c r="L9" s="120">
        <v>23609</v>
      </c>
      <c r="M9" s="121">
        <f t="shared" ref="M9:M21" si="1">IFERROR(L9/J9-1,"-")</f>
        <v>0.66895235402233855</v>
      </c>
      <c r="N9" s="120">
        <v>23867</v>
      </c>
      <c r="O9" s="121">
        <f>IFERROR(N9/L9-1,"-")</f>
        <v>1.0928035918505552E-2</v>
      </c>
      <c r="P9" s="120">
        <v>24602</v>
      </c>
      <c r="Q9" s="121">
        <f t="shared" ref="Q9:Q20" si="2">IFERROR(P9/N9-1,"-")</f>
        <v>3.0795659278501697E-2</v>
      </c>
    </row>
    <row r="10" spans="1:18" x14ac:dyDescent="0.25">
      <c r="A10" s="1" t="s">
        <v>74</v>
      </c>
      <c r="B10" s="119" t="s">
        <v>75</v>
      </c>
      <c r="C10" s="120">
        <v>22242</v>
      </c>
      <c r="D10" s="120">
        <v>20929</v>
      </c>
      <c r="E10" s="121">
        <f t="shared" si="0"/>
        <v>-5.9032461109612466E-2</v>
      </c>
      <c r="F10" s="120">
        <v>23364</v>
      </c>
      <c r="G10" s="121">
        <f t="shared" ref="G10:G20" si="3">F10/D10-1</f>
        <v>0.11634574036026568</v>
      </c>
      <c r="H10" s="120">
        <v>8041</v>
      </c>
      <c r="I10" s="121">
        <f t="shared" ref="I10:I21" si="4">IFERROR(H10/F10-1,"-")</f>
        <v>-0.65583804143126179</v>
      </c>
      <c r="J10" s="120">
        <v>17059</v>
      </c>
      <c r="K10" s="121">
        <f t="shared" ref="K10:K21" si="5">IFERROR(J10/H10-1,"-")</f>
        <v>1.1215023007088671</v>
      </c>
      <c r="L10" s="120">
        <v>22775</v>
      </c>
      <c r="M10" s="121">
        <f t="shared" si="1"/>
        <v>0.33507239580280213</v>
      </c>
      <c r="N10" s="120">
        <v>22625</v>
      </c>
      <c r="O10" s="121">
        <f t="shared" ref="O10:O21" si="6">IFERROR(N10/L10-1,"-")</f>
        <v>-6.5861690450055299E-3</v>
      </c>
      <c r="P10" s="120">
        <v>24926</v>
      </c>
      <c r="Q10" s="121">
        <f t="shared" si="2"/>
        <v>0.10170165745856363</v>
      </c>
    </row>
    <row r="11" spans="1:18" x14ac:dyDescent="0.25">
      <c r="A11" s="1" t="s">
        <v>76</v>
      </c>
      <c r="B11" s="119" t="s">
        <v>77</v>
      </c>
      <c r="C11" s="120">
        <v>22137</v>
      </c>
      <c r="D11" s="120">
        <v>21779</v>
      </c>
      <c r="E11" s="121">
        <f t="shared" si="0"/>
        <v>-1.6172019695532391E-2</v>
      </c>
      <c r="F11" s="120">
        <v>8936</v>
      </c>
      <c r="G11" s="121">
        <f t="shared" si="3"/>
        <v>-0.58969649662518941</v>
      </c>
      <c r="H11" s="120">
        <v>10312</v>
      </c>
      <c r="I11" s="121">
        <f t="shared" si="4"/>
        <v>0.15398388540734098</v>
      </c>
      <c r="J11" s="120">
        <v>20054</v>
      </c>
      <c r="K11" s="121">
        <f t="shared" si="5"/>
        <v>0.94472459270752518</v>
      </c>
      <c r="L11" s="120">
        <v>25174</v>
      </c>
      <c r="M11" s="121">
        <f t="shared" si="1"/>
        <v>0.25531066121472024</v>
      </c>
      <c r="N11" s="120">
        <v>22971</v>
      </c>
      <c r="O11" s="121">
        <f t="shared" si="6"/>
        <v>-8.7510923969174592E-2</v>
      </c>
      <c r="P11" s="120">
        <v>26883</v>
      </c>
      <c r="Q11" s="121">
        <f t="shared" si="2"/>
        <v>0.17030168473292417</v>
      </c>
    </row>
    <row r="12" spans="1:18" x14ac:dyDescent="0.25">
      <c r="A12" s="1" t="s">
        <v>78</v>
      </c>
      <c r="B12" s="119" t="s">
        <v>79</v>
      </c>
      <c r="C12" s="120">
        <v>19413</v>
      </c>
      <c r="D12" s="120">
        <v>16758</v>
      </c>
      <c r="E12" s="121">
        <f t="shared" si="0"/>
        <v>-0.13676402410755684</v>
      </c>
      <c r="F12" s="120">
        <v>0</v>
      </c>
      <c r="G12" s="121">
        <f t="shared" si="3"/>
        <v>-1</v>
      </c>
      <c r="H12" s="120">
        <v>9597</v>
      </c>
      <c r="I12" s="121" t="str">
        <f t="shared" si="4"/>
        <v>-</v>
      </c>
      <c r="J12" s="120">
        <v>17340</v>
      </c>
      <c r="K12" s="121">
        <f t="shared" si="5"/>
        <v>0.8068146295717411</v>
      </c>
      <c r="L12" s="120">
        <v>19154</v>
      </c>
      <c r="M12" s="121">
        <f t="shared" si="1"/>
        <v>0.10461361014994242</v>
      </c>
      <c r="N12" s="120">
        <v>19029</v>
      </c>
      <c r="O12" s="121">
        <f t="shared" si="6"/>
        <v>-6.5260519995823385E-3</v>
      </c>
      <c r="P12" s="120">
        <v>20857</v>
      </c>
      <c r="Q12" s="121">
        <f t="shared" si="2"/>
        <v>9.6063902464659234E-2</v>
      </c>
    </row>
    <row r="13" spans="1:18" x14ac:dyDescent="0.25">
      <c r="A13" s="1" t="s">
        <v>80</v>
      </c>
      <c r="B13" s="119" t="s">
        <v>81</v>
      </c>
      <c r="C13" s="120">
        <v>19110</v>
      </c>
      <c r="D13" s="120">
        <v>17027</v>
      </c>
      <c r="E13" s="121">
        <f t="shared" si="0"/>
        <v>-0.10900052328623755</v>
      </c>
      <c r="F13" s="120">
        <v>0</v>
      </c>
      <c r="G13" s="121">
        <f t="shared" si="3"/>
        <v>-1</v>
      </c>
      <c r="H13" s="120">
        <v>12545</v>
      </c>
      <c r="I13" s="121" t="str">
        <f t="shared" si="4"/>
        <v>-</v>
      </c>
      <c r="J13" s="120">
        <v>18214</v>
      </c>
      <c r="K13" s="121">
        <f t="shared" si="5"/>
        <v>0.45189318453567151</v>
      </c>
      <c r="L13" s="120">
        <v>17881</v>
      </c>
      <c r="M13" s="121">
        <f t="shared" si="1"/>
        <v>-1.828263972768196E-2</v>
      </c>
      <c r="N13" s="120">
        <v>17439</v>
      </c>
      <c r="O13" s="121">
        <f t="shared" si="6"/>
        <v>-2.4718975448800418E-2</v>
      </c>
      <c r="P13" s="120">
        <v>22620</v>
      </c>
      <c r="Q13" s="121">
        <f t="shared" si="2"/>
        <v>0.29709272320660585</v>
      </c>
    </row>
    <row r="14" spans="1:18" x14ac:dyDescent="0.25">
      <c r="A14" s="1" t="s">
        <v>82</v>
      </c>
      <c r="B14" s="119" t="s">
        <v>83</v>
      </c>
      <c r="C14" s="120">
        <v>18113</v>
      </c>
      <c r="D14" s="120">
        <v>15071</v>
      </c>
      <c r="E14" s="121">
        <f t="shared" si="0"/>
        <v>-0.16794567437751895</v>
      </c>
      <c r="F14" s="120">
        <v>0</v>
      </c>
      <c r="G14" s="121">
        <f t="shared" si="3"/>
        <v>-1</v>
      </c>
      <c r="H14" s="120">
        <v>13541</v>
      </c>
      <c r="I14" s="121" t="str">
        <f t="shared" si="4"/>
        <v>-</v>
      </c>
      <c r="J14" s="120">
        <v>17608</v>
      </c>
      <c r="K14" s="121">
        <f t="shared" si="5"/>
        <v>0.30034709401078197</v>
      </c>
      <c r="L14" s="120">
        <v>17983</v>
      </c>
      <c r="M14" s="121">
        <f t="shared" si="1"/>
        <v>2.1297137664697763E-2</v>
      </c>
      <c r="N14" s="120">
        <v>19479</v>
      </c>
      <c r="O14" s="121">
        <f t="shared" si="6"/>
        <v>8.3189679141411288E-2</v>
      </c>
      <c r="P14" s="120">
        <v>20873</v>
      </c>
      <c r="Q14" s="121">
        <f t="shared" si="2"/>
        <v>7.1564248678063658E-2</v>
      </c>
    </row>
    <row r="15" spans="1:18" x14ac:dyDescent="0.25">
      <c r="A15" s="1" t="s">
        <v>84</v>
      </c>
      <c r="B15" s="119" t="s">
        <v>85</v>
      </c>
      <c r="C15" s="120">
        <v>17854</v>
      </c>
      <c r="D15" s="120">
        <v>17228</v>
      </c>
      <c r="E15" s="121">
        <f t="shared" si="0"/>
        <v>-3.5062170942085857E-2</v>
      </c>
      <c r="F15" s="120">
        <v>0</v>
      </c>
      <c r="G15" s="121">
        <f t="shared" si="3"/>
        <v>-1</v>
      </c>
      <c r="H15" s="120">
        <v>14398</v>
      </c>
      <c r="I15" s="121" t="str">
        <f t="shared" si="4"/>
        <v>-</v>
      </c>
      <c r="J15" s="120">
        <v>18083</v>
      </c>
      <c r="K15" s="121">
        <f t="shared" si="5"/>
        <v>0.25593832476732881</v>
      </c>
      <c r="L15" s="120">
        <v>16810</v>
      </c>
      <c r="M15" s="121">
        <f t="shared" si="1"/>
        <v>-7.0397611015871275E-2</v>
      </c>
      <c r="N15" s="120">
        <v>21632</v>
      </c>
      <c r="O15" s="121">
        <f t="shared" si="6"/>
        <v>0.28685306365258767</v>
      </c>
      <c r="P15" s="120">
        <v>23873</v>
      </c>
      <c r="Q15" s="121">
        <f t="shared" si="2"/>
        <v>0.10359652366863914</v>
      </c>
    </row>
    <row r="16" spans="1:18" x14ac:dyDescent="0.25">
      <c r="A16" s="1" t="s">
        <v>86</v>
      </c>
      <c r="B16" s="119" t="s">
        <v>87</v>
      </c>
      <c r="C16" s="120">
        <v>14321</v>
      </c>
      <c r="D16" s="120">
        <v>13793</v>
      </c>
      <c r="E16" s="121">
        <f t="shared" si="0"/>
        <v>-3.6868933733677833E-2</v>
      </c>
      <c r="F16" s="120">
        <v>6776</v>
      </c>
      <c r="G16" s="121">
        <f t="shared" si="3"/>
        <v>-0.50873631552236642</v>
      </c>
      <c r="H16" s="120">
        <v>13925</v>
      </c>
      <c r="I16" s="121">
        <f t="shared" si="4"/>
        <v>1.0550472255017711</v>
      </c>
      <c r="J16" s="120">
        <v>15520</v>
      </c>
      <c r="K16" s="121">
        <f t="shared" si="5"/>
        <v>0.1145421903052064</v>
      </c>
      <c r="L16" s="120">
        <v>14993</v>
      </c>
      <c r="M16" s="121">
        <f t="shared" si="1"/>
        <v>-3.39561855670103E-2</v>
      </c>
      <c r="N16" s="120">
        <v>15201</v>
      </c>
      <c r="O16" s="121">
        <f t="shared" si="6"/>
        <v>1.3873140799039563E-2</v>
      </c>
      <c r="P16" s="120" t="s">
        <v>233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15635</v>
      </c>
      <c r="D17" s="120">
        <v>15992</v>
      </c>
      <c r="E17" s="121">
        <f t="shared" si="0"/>
        <v>2.2833386632555186E-2</v>
      </c>
      <c r="F17" s="120">
        <v>7423</v>
      </c>
      <c r="G17" s="121">
        <f t="shared" si="3"/>
        <v>-0.53583041520760388</v>
      </c>
      <c r="H17" s="120">
        <v>16473</v>
      </c>
      <c r="I17" s="121">
        <f t="shared" si="4"/>
        <v>1.2191836184830929</v>
      </c>
      <c r="J17" s="120">
        <v>19959</v>
      </c>
      <c r="K17" s="121">
        <f t="shared" si="5"/>
        <v>0.21161901293024954</v>
      </c>
      <c r="L17" s="120">
        <v>15933</v>
      </c>
      <c r="M17" s="121">
        <f t="shared" si="1"/>
        <v>-0.2017135127010371</v>
      </c>
      <c r="N17" s="120">
        <v>19577</v>
      </c>
      <c r="O17" s="121">
        <f t="shared" si="6"/>
        <v>0.22870771355049269</v>
      </c>
      <c r="P17" s="120" t="s">
        <v>233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20046</v>
      </c>
      <c r="D18" s="120">
        <v>18677</v>
      </c>
      <c r="E18" s="121">
        <f t="shared" si="0"/>
        <v>-6.8292926269579945E-2</v>
      </c>
      <c r="F18" s="120">
        <v>9298</v>
      </c>
      <c r="G18" s="121">
        <f t="shared" si="3"/>
        <v>-0.50216844246934733</v>
      </c>
      <c r="H18" s="120">
        <v>19721</v>
      </c>
      <c r="I18" s="121">
        <f t="shared" si="4"/>
        <v>1.1209937620993764</v>
      </c>
      <c r="J18" s="120">
        <v>21932</v>
      </c>
      <c r="K18" s="121">
        <f t="shared" si="5"/>
        <v>0.11211399016277057</v>
      </c>
      <c r="L18" s="120">
        <v>20553</v>
      </c>
      <c r="M18" s="121">
        <f t="shared" si="1"/>
        <v>-6.2876162684661674E-2</v>
      </c>
      <c r="N18" s="120">
        <v>19337</v>
      </c>
      <c r="O18" s="121">
        <f t="shared" si="6"/>
        <v>-5.9164112295042037E-2</v>
      </c>
      <c r="P18" s="120" t="s">
        <v>233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22032</v>
      </c>
      <c r="D19" s="120">
        <v>21685</v>
      </c>
      <c r="E19" s="121">
        <f t="shared" si="0"/>
        <v>-1.5749818445896846E-2</v>
      </c>
      <c r="F19" s="120">
        <v>8104</v>
      </c>
      <c r="G19" s="121">
        <f t="shared" si="3"/>
        <v>-0.62628545077242337</v>
      </c>
      <c r="H19" s="120">
        <v>22740</v>
      </c>
      <c r="I19" s="121">
        <f t="shared" si="4"/>
        <v>1.8060217176702862</v>
      </c>
      <c r="J19" s="120">
        <v>25251</v>
      </c>
      <c r="K19" s="121">
        <f t="shared" si="5"/>
        <v>0.11042216358839041</v>
      </c>
      <c r="L19" s="120">
        <v>23667</v>
      </c>
      <c r="M19" s="121">
        <f t="shared" si="1"/>
        <v>-6.2730188903409756E-2</v>
      </c>
      <c r="N19" s="120">
        <v>25085</v>
      </c>
      <c r="O19" s="121">
        <f t="shared" si="6"/>
        <v>5.9914649089449545E-2</v>
      </c>
      <c r="P19" s="120" t="s">
        <v>233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20407</v>
      </c>
      <c r="D20" s="120">
        <v>20923</v>
      </c>
      <c r="E20" s="121">
        <f t="shared" si="0"/>
        <v>2.528544127015242E-2</v>
      </c>
      <c r="F20" s="120">
        <v>6962</v>
      </c>
      <c r="G20" s="121">
        <f t="shared" si="3"/>
        <v>-0.66725612961812364</v>
      </c>
      <c r="H20" s="120">
        <v>18198</v>
      </c>
      <c r="I20" s="121">
        <f t="shared" si="4"/>
        <v>1.6139040505601838</v>
      </c>
      <c r="J20" s="120">
        <v>23965</v>
      </c>
      <c r="K20" s="121">
        <f t="shared" si="5"/>
        <v>0.3169029563688317</v>
      </c>
      <c r="L20" s="120">
        <v>20577</v>
      </c>
      <c r="M20" s="121">
        <f t="shared" si="1"/>
        <v>-0.14137283538493639</v>
      </c>
      <c r="N20" s="120">
        <v>24629</v>
      </c>
      <c r="O20" s="121">
        <f t="shared" si="6"/>
        <v>0.19691889002284113</v>
      </c>
      <c r="P20" s="120" t="s">
        <v>233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232309</v>
      </c>
      <c r="D21" s="123">
        <v>220415</v>
      </c>
      <c r="E21" s="124">
        <f t="shared" si="0"/>
        <v>-5.1199049541774122E-2</v>
      </c>
      <c r="F21" s="123">
        <v>103516</v>
      </c>
      <c r="G21" s="124">
        <f>F21/D21-1</f>
        <v>-0.53035864165324509</v>
      </c>
      <c r="H21" s="123">
        <v>164258</v>
      </c>
      <c r="I21" s="124">
        <f t="shared" si="4"/>
        <v>0.58678851578499946</v>
      </c>
      <c r="J21" s="123">
        <v>229131</v>
      </c>
      <c r="K21" s="124">
        <f t="shared" si="5"/>
        <v>0.39494575606667559</v>
      </c>
      <c r="L21" s="123">
        <v>239109</v>
      </c>
      <c r="M21" s="124">
        <f t="shared" si="1"/>
        <v>4.3547141155059865E-2</v>
      </c>
      <c r="N21" s="123">
        <v>250871</v>
      </c>
      <c r="O21" s="124">
        <f t="shared" si="6"/>
        <v>4.9190954752853289E-2</v>
      </c>
      <c r="P21" s="123">
        <v>164634</v>
      </c>
      <c r="Q21" s="124">
        <v>0.11963928673440249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28B7F6FD-1F38-4533-8642-48760C4ECAF6}"/>
</file>

<file path=customXml/itemProps2.xml><?xml version="1.0" encoding="utf-8"?>
<ds:datastoreItem xmlns:ds="http://schemas.openxmlformats.org/officeDocument/2006/customXml" ds:itemID="{FB879B3E-907B-4150-8525-A4AC83FB3C60}"/>
</file>

<file path=customXml/itemProps3.xml><?xml version="1.0" encoding="utf-8"?>
<ds:datastoreItem xmlns:ds="http://schemas.openxmlformats.org/officeDocument/2006/customXml" ds:itemID="{073161B6-F302-48B0-BE45-2633E9BF29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2025-08-25T10:05:43Z</dcterms:created>
  <dcterms:modified xsi:type="dcterms:W3CDTF">2025-08-25T10:18:13Z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